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57" i="1" l="1"/>
  <c r="G51" i="1"/>
  <c r="F51" i="1"/>
  <c r="E51" i="1"/>
  <c r="D51" i="1"/>
  <c r="G49" i="1"/>
  <c r="F49" i="1"/>
  <c r="E49" i="1"/>
  <c r="D49" i="1"/>
  <c r="G48" i="1"/>
  <c r="F48" i="1"/>
  <c r="E48" i="1"/>
  <c r="D48" i="1"/>
  <c r="G47" i="1"/>
  <c r="F47" i="1"/>
  <c r="E47" i="1"/>
  <c r="D47" i="1"/>
  <c r="G43" i="1"/>
  <c r="F43" i="1"/>
  <c r="E43" i="1"/>
  <c r="D43" i="1"/>
  <c r="G41" i="1"/>
  <c r="F41" i="1"/>
  <c r="F57" i="1" s="1"/>
  <c r="E41" i="1"/>
  <c r="E57" i="1" s="1"/>
  <c r="D41" i="1"/>
  <c r="D57" i="1" s="1"/>
  <c r="C39" i="1"/>
  <c r="C59" i="1" s="1"/>
  <c r="G36" i="1"/>
  <c r="F36" i="1"/>
  <c r="E36" i="1"/>
  <c r="D36" i="1"/>
  <c r="E35" i="1"/>
  <c r="G34" i="1"/>
  <c r="F34" i="1"/>
  <c r="E34" i="1"/>
  <c r="D34" i="1"/>
  <c r="G31" i="1"/>
  <c r="F31" i="1"/>
  <c r="E31" i="1"/>
  <c r="D31" i="1"/>
  <c r="G29" i="1"/>
  <c r="F29" i="1"/>
  <c r="E29" i="1"/>
  <c r="D29" i="1"/>
  <c r="G28" i="1"/>
  <c r="F28" i="1"/>
  <c r="E28" i="1"/>
  <c r="D28" i="1"/>
  <c r="G26" i="1"/>
  <c r="F26" i="1"/>
  <c r="E26" i="1"/>
  <c r="D26" i="1"/>
  <c r="G25" i="1"/>
  <c r="F25" i="1"/>
  <c r="E25" i="1"/>
  <c r="D25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1" i="1"/>
  <c r="G39" i="1" s="1"/>
  <c r="F11" i="1"/>
  <c r="F39" i="1" s="1"/>
  <c r="E11" i="1"/>
  <c r="E39" i="1" s="1"/>
  <c r="D11" i="1"/>
  <c r="D39" i="1" l="1"/>
  <c r="G57" i="1"/>
  <c r="D59" i="1"/>
  <c r="F59" i="1"/>
  <c r="E59" i="1"/>
  <c r="G59" i="1"/>
</calcChain>
</file>

<file path=xl/sharedStrings.xml><?xml version="1.0" encoding="utf-8"?>
<sst xmlns="http://schemas.openxmlformats.org/spreadsheetml/2006/main" count="54" uniqueCount="51">
  <si>
    <t>Depreciation Expense Detail by Asset Class Schedule</t>
  </si>
  <si>
    <t xml:space="preserve">Year </t>
  </si>
  <si>
    <t>2009-2013</t>
  </si>
  <si>
    <t>OEB</t>
  </si>
  <si>
    <t>Description</t>
  </si>
  <si>
    <t>Computer Software (Formally known as Account 1925)</t>
  </si>
  <si>
    <t>Land Rights (Formally known as Account 1906)</t>
  </si>
  <si>
    <t>Land</t>
  </si>
  <si>
    <t>Buildings &amp;Fixtures</t>
  </si>
  <si>
    <t>Reservoirs Dams &amp; Water</t>
  </si>
  <si>
    <t>Fuel Holders Produce</t>
  </si>
  <si>
    <t>Prime Movers</t>
  </si>
  <si>
    <t>Generators</t>
  </si>
  <si>
    <t>Accessory Electc Equ</t>
  </si>
  <si>
    <t>Misc Power Plant Equ</t>
  </si>
  <si>
    <t>L&amp;Rights</t>
  </si>
  <si>
    <t>Buildings</t>
  </si>
  <si>
    <t>Leasehold Improvements</t>
  </si>
  <si>
    <t>Transformer Station Equipment &gt;50 kV</t>
  </si>
  <si>
    <t>Distribution Station Equipment &lt;50 kV</t>
  </si>
  <si>
    <t>Storage Battery Equipment</t>
  </si>
  <si>
    <t>Poles, Towers &amp; Fixtures</t>
  </si>
  <si>
    <t>Overhead Conductors &amp; Devices</t>
  </si>
  <si>
    <t>Underground Conduit</t>
  </si>
  <si>
    <t>Underground Conductors &amp; Devices</t>
  </si>
  <si>
    <t>Line Transformers</t>
  </si>
  <si>
    <t>Services (Overhead &amp; Underground)</t>
  </si>
  <si>
    <t>Meters</t>
  </si>
  <si>
    <t>Meters (Smart Meters)</t>
  </si>
  <si>
    <t>Buildings &amp; Fixtures</t>
  </si>
  <si>
    <t>Communications Equipment</t>
  </si>
  <si>
    <t>Communication Equipment (Smart Meters)</t>
  </si>
  <si>
    <t>MAJOR FIXED ASSETS</t>
  </si>
  <si>
    <t>Office Furniture &amp; Equipment (5 years)</t>
  </si>
  <si>
    <t>Office Furniture &amp; Equipment (10 years)</t>
  </si>
  <si>
    <t>Computer Equipment - Hardware</t>
  </si>
  <si>
    <t>Computer Equip.-Hardware(Post Mar. 22/04)</t>
  </si>
  <si>
    <t>Computer Equip.-Hardware(Post Mar. 19/07)</t>
  </si>
  <si>
    <t>Transportation Equipment</t>
  </si>
  <si>
    <t>Stores Equipment</t>
  </si>
  <si>
    <t>Tools, Shop &amp; Garage Equipment</t>
  </si>
  <si>
    <t>Measurement &amp; Testing Equipment</t>
  </si>
  <si>
    <t>Power Operated Equipment</t>
  </si>
  <si>
    <t xml:space="preserve">Miscellaneous Equipment </t>
  </si>
  <si>
    <t>Load Management Controls Utility Premises</t>
  </si>
  <si>
    <t>System Supervisor Equipment</t>
  </si>
  <si>
    <t>Miscellaneous Fixed Assets</t>
  </si>
  <si>
    <t>Contributions &amp; Grants</t>
  </si>
  <si>
    <t>MINOR FIXED ASSETS</t>
  </si>
  <si>
    <t>Total Depreciation on Fixed Assets</t>
  </si>
  <si>
    <t>Attachment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</si>
</sst>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4" fillId="2" borderId="0" xfId="0" applyFont="1" applyFill="1" applyAlignme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2" borderId="1" xfId="1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" xfId="1" applyNumberFormat="1" applyFont="1" applyFill="1" applyBorder="1"/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164" fontId="3" fillId="4" borderId="1" xfId="1" applyNumberFormat="1" applyFont="1" applyFill="1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3" fillId="0" borderId="1" xfId="0" applyFont="1" applyBorder="1"/>
    <xf numFmtId="164" fontId="3" fillId="0" borderId="1" xfId="0" applyNumberFormat="1" applyFont="1" applyFill="1" applyBorder="1"/>
    <xf numFmtId="0" fontId="2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8</xdr:row>
      <xdr:rowOff>123825</xdr:rowOff>
    </xdr:from>
    <xdr:to>
      <xdr:col>2</xdr:col>
      <xdr:colOff>809625</xdr:colOff>
      <xdr:row>37</xdr:row>
      <xdr:rowOff>28575</xdr:rowOff>
    </xdr:to>
    <xdr:sp macro="" textlink="">
      <xdr:nvSpPr>
        <xdr:cNvPr id="4" name="TextBox 3"/>
        <xdr:cNvSpPr txBox="1"/>
      </xdr:nvSpPr>
      <xdr:spPr>
        <a:xfrm>
          <a:off x="5915025" y="1581150"/>
          <a:ext cx="695325" cy="460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r>
            <a:rPr lang="en-US" sz="1100"/>
            <a:t>No Detail for 2009 - WAS A CONVERSION YEAR (psOFT SAP)</a:t>
          </a:r>
        </a:p>
      </xdr:txBody>
    </xdr:sp>
    <xdr:clientData/>
  </xdr:twoCellAnchor>
  <xdr:twoCellAnchor>
    <xdr:from>
      <xdr:col>2</xdr:col>
      <xdr:colOff>85724</xdr:colOff>
      <xdr:row>39</xdr:row>
      <xdr:rowOff>114300</xdr:rowOff>
    </xdr:from>
    <xdr:to>
      <xdr:col>2</xdr:col>
      <xdr:colOff>857249</xdr:colOff>
      <xdr:row>55</xdr:row>
      <xdr:rowOff>0</xdr:rowOff>
    </xdr:to>
    <xdr:sp macro="" textlink="">
      <xdr:nvSpPr>
        <xdr:cNvPr id="5" name="TextBox 4"/>
        <xdr:cNvSpPr txBox="1"/>
      </xdr:nvSpPr>
      <xdr:spPr>
        <a:xfrm>
          <a:off x="5886449" y="6591300"/>
          <a:ext cx="771525" cy="2476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 anchorCtr="1"/>
        <a:lstStyle/>
        <a:p>
          <a:r>
            <a:rPr lang="en-US" sz="1100"/>
            <a:t>No Detail for 2009 - WAS A CONVERSION YEAR (psOFT SAP)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55190/AppData/Local/Microsoft/Windows/Temporary%20Internet%20Files/Content.Outlook/D1Z9LDOP/C2-04-01%20Dep%20%20Amort%20WITH%20USofA%20Det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rn"/>
      <sheetName val="Details USofA"/>
      <sheetName val="TRIAL BALANCE 09 10 11"/>
      <sheetName val="Deprec Reasonability 2009 10"/>
      <sheetName val="PT - Depreciation Reason 2010"/>
      <sheetName val="Depreciation Reasonability 2011"/>
      <sheetName val="2011 - Accum Deprec"/>
      <sheetName val="Asset Cost and Dep 2012and2013"/>
      <sheetName val="Dep'n Calc Tbls 2012 2013"/>
    </sheetNames>
    <sheetDataSet>
      <sheetData sheetId="0"/>
      <sheetData sheetId="1"/>
      <sheetData sheetId="2">
        <row r="2">
          <cell r="C2">
            <v>2294531.73</v>
          </cell>
        </row>
        <row r="3">
          <cell r="C3">
            <v>163922.65</v>
          </cell>
        </row>
        <row r="4">
          <cell r="C4">
            <v>158190.65</v>
          </cell>
        </row>
        <row r="5">
          <cell r="C5">
            <v>40040.199999999997</v>
          </cell>
        </row>
        <row r="6">
          <cell r="C6">
            <v>-0.04</v>
          </cell>
        </row>
        <row r="7">
          <cell r="C7">
            <v>422.1</v>
          </cell>
        </row>
      </sheetData>
      <sheetData sheetId="3">
        <row r="40">
          <cell r="D40">
            <v>1615</v>
          </cell>
          <cell r="M40">
            <v>19316.88</v>
          </cell>
          <cell r="V40">
            <v>0</v>
          </cell>
        </row>
        <row r="41">
          <cell r="D41">
            <v>1620</v>
          </cell>
          <cell r="M41">
            <v>67047.310000000012</v>
          </cell>
          <cell r="V41">
            <v>79504.62</v>
          </cell>
        </row>
        <row r="42">
          <cell r="D42">
            <v>1650</v>
          </cell>
          <cell r="M42">
            <v>8787.19</v>
          </cell>
          <cell r="V42">
            <v>0</v>
          </cell>
        </row>
        <row r="43">
          <cell r="D43">
            <v>1665</v>
          </cell>
          <cell r="M43">
            <v>122578.79999999999</v>
          </cell>
          <cell r="V43">
            <v>124159.54999999999</v>
          </cell>
        </row>
        <row r="44">
          <cell r="D44">
            <v>1670</v>
          </cell>
          <cell r="M44">
            <v>1915826.77</v>
          </cell>
          <cell r="V44">
            <v>1941897.2600000002</v>
          </cell>
        </row>
        <row r="45">
          <cell r="D45">
            <v>1675</v>
          </cell>
          <cell r="M45">
            <v>177657.7</v>
          </cell>
          <cell r="V45">
            <v>173706.14</v>
          </cell>
        </row>
        <row r="46">
          <cell r="D46">
            <v>1680</v>
          </cell>
          <cell r="M46">
            <v>32807.300000000003</v>
          </cell>
          <cell r="V46">
            <v>32469.59</v>
          </cell>
        </row>
        <row r="47">
          <cell r="D47">
            <v>1685</v>
          </cell>
          <cell r="M47">
            <v>73653.41</v>
          </cell>
          <cell r="V47">
            <v>42226.710000000006</v>
          </cell>
        </row>
        <row r="48">
          <cell r="D48">
            <v>1805</v>
          </cell>
          <cell r="M48">
            <v>3945.72</v>
          </cell>
          <cell r="V48">
            <v>3945.72</v>
          </cell>
        </row>
        <row r="49">
          <cell r="D49">
            <v>1806</v>
          </cell>
          <cell r="M49">
            <v>3184.14</v>
          </cell>
          <cell r="V49">
            <v>3184.14</v>
          </cell>
        </row>
        <row r="50">
          <cell r="D50">
            <v>1815</v>
          </cell>
          <cell r="M50">
            <v>0</v>
          </cell>
          <cell r="V50">
            <v>0</v>
          </cell>
        </row>
        <row r="51">
          <cell r="D51">
            <v>1820</v>
          </cell>
          <cell r="M51">
            <v>0</v>
          </cell>
          <cell r="V51">
            <v>0</v>
          </cell>
        </row>
        <row r="52">
          <cell r="D52">
            <v>1830</v>
          </cell>
          <cell r="M52">
            <v>39681.040000000001</v>
          </cell>
          <cell r="V52">
            <v>43536.09</v>
          </cell>
        </row>
        <row r="53">
          <cell r="D53">
            <v>1835</v>
          </cell>
          <cell r="M53">
            <v>36127.330000000009</v>
          </cell>
          <cell r="V53">
            <v>37060.000000000015</v>
          </cell>
        </row>
        <row r="54">
          <cell r="D54">
            <v>1845</v>
          </cell>
          <cell r="M54">
            <v>9420.57</v>
          </cell>
          <cell r="V54">
            <v>9420.57</v>
          </cell>
        </row>
        <row r="55">
          <cell r="D55">
            <v>1850</v>
          </cell>
          <cell r="M55">
            <v>47999.100000000006</v>
          </cell>
          <cell r="V55">
            <v>49711.58</v>
          </cell>
        </row>
        <row r="56">
          <cell r="D56">
            <v>1860</v>
          </cell>
          <cell r="M56">
            <v>34702.300000000003</v>
          </cell>
          <cell r="V56">
            <v>47975.520000000004</v>
          </cell>
        </row>
        <row r="57">
          <cell r="D57">
            <v>1875</v>
          </cell>
          <cell r="M57">
            <v>0</v>
          </cell>
          <cell r="V57">
            <v>0</v>
          </cell>
        </row>
        <row r="58">
          <cell r="D58">
            <v>1908</v>
          </cell>
          <cell r="M58">
            <v>150852.72000000003</v>
          </cell>
          <cell r="V58">
            <v>166728.59000000003</v>
          </cell>
        </row>
        <row r="59">
          <cell r="D59">
            <v>1910</v>
          </cell>
          <cell r="M59">
            <v>0</v>
          </cell>
          <cell r="V59">
            <v>0</v>
          </cell>
        </row>
        <row r="60">
          <cell r="D60">
            <v>1915</v>
          </cell>
          <cell r="M60">
            <v>2541.09</v>
          </cell>
          <cell r="V60">
            <v>4064.4700000000003</v>
          </cell>
        </row>
        <row r="61">
          <cell r="D61">
            <v>1920</v>
          </cell>
          <cell r="M61">
            <v>9319.4</v>
          </cell>
          <cell r="V61">
            <v>8213.1899999999987</v>
          </cell>
        </row>
        <row r="62">
          <cell r="D62">
            <v>1935</v>
          </cell>
          <cell r="M62">
            <v>-106804.78</v>
          </cell>
          <cell r="V62">
            <v>17875.289999999997</v>
          </cell>
        </row>
        <row r="63">
          <cell r="D63">
            <v>1940</v>
          </cell>
          <cell r="M63">
            <v>422.1</v>
          </cell>
          <cell r="V63">
            <v>1013.04</v>
          </cell>
        </row>
        <row r="64">
          <cell r="D64">
            <v>1945</v>
          </cell>
          <cell r="M64">
            <v>11945.7</v>
          </cell>
          <cell r="V64">
            <v>9396.06</v>
          </cell>
        </row>
        <row r="65">
          <cell r="D65">
            <v>1955</v>
          </cell>
          <cell r="M65">
            <v>3208.44</v>
          </cell>
          <cell r="V65">
            <v>3208.45</v>
          </cell>
        </row>
        <row r="66">
          <cell r="D66">
            <v>1960</v>
          </cell>
          <cell r="M66">
            <v>7580.8799999999992</v>
          </cell>
          <cell r="V66">
            <v>14819.069999999998</v>
          </cell>
        </row>
      </sheetData>
      <sheetData sheetId="4">
        <row r="6">
          <cell r="A6">
            <v>1620</v>
          </cell>
          <cell r="B6">
            <v>-81884.070000000022</v>
          </cell>
          <cell r="D6">
            <v>81884.070000000022</v>
          </cell>
        </row>
        <row r="7">
          <cell r="A7">
            <v>1650</v>
          </cell>
          <cell r="B7">
            <v>0</v>
          </cell>
          <cell r="D7">
            <v>0</v>
          </cell>
        </row>
        <row r="8">
          <cell r="A8">
            <v>1665</v>
          </cell>
          <cell r="B8">
            <v>-124764.99999999999</v>
          </cell>
          <cell r="D8">
            <v>124764.99999999999</v>
          </cell>
        </row>
        <row r="9">
          <cell r="A9">
            <v>1670</v>
          </cell>
          <cell r="B9">
            <v>-1920056.3699999994</v>
          </cell>
          <cell r="D9">
            <v>1920056.3699999994</v>
          </cell>
        </row>
        <row r="10">
          <cell r="A10">
            <v>1675</v>
          </cell>
          <cell r="B10">
            <v>-200616.78999999995</v>
          </cell>
          <cell r="D10">
            <v>200616.78999999995</v>
          </cell>
        </row>
        <row r="11">
          <cell r="A11">
            <v>1680</v>
          </cell>
          <cell r="B11">
            <v>-31450.050000000003</v>
          </cell>
          <cell r="D11">
            <v>31450.050000000003</v>
          </cell>
        </row>
        <row r="12">
          <cell r="A12">
            <v>1685</v>
          </cell>
          <cell r="B12">
            <v>-55434.020000000004</v>
          </cell>
          <cell r="D12">
            <v>55434.020000000004</v>
          </cell>
        </row>
        <row r="13">
          <cell r="A13">
            <v>1805</v>
          </cell>
          <cell r="B13">
            <v>-3945.72</v>
          </cell>
          <cell r="D13">
            <v>3945.72</v>
          </cell>
        </row>
        <row r="14">
          <cell r="A14">
            <v>1806</v>
          </cell>
          <cell r="B14">
            <v>-3184.14</v>
          </cell>
          <cell r="D14">
            <v>3184.14</v>
          </cell>
        </row>
        <row r="15">
          <cell r="A15">
            <v>1830</v>
          </cell>
          <cell r="B15">
            <v>-48774.38999999997</v>
          </cell>
          <cell r="D15">
            <v>48774.38999999997</v>
          </cell>
        </row>
        <row r="16">
          <cell r="A16">
            <v>1835</v>
          </cell>
          <cell r="B16">
            <v>-38932.380000000019</v>
          </cell>
          <cell r="D16">
            <v>38932.380000000019</v>
          </cell>
        </row>
        <row r="17">
          <cell r="A17">
            <v>1845</v>
          </cell>
          <cell r="B17">
            <v>-9420.57</v>
          </cell>
          <cell r="D17">
            <v>9420.57</v>
          </cell>
        </row>
        <row r="18">
          <cell r="A18">
            <v>1850</v>
          </cell>
          <cell r="B18">
            <v>-50714.580000000031</v>
          </cell>
          <cell r="D18">
            <v>50714.580000000031</v>
          </cell>
        </row>
        <row r="19">
          <cell r="A19">
            <v>1860</v>
          </cell>
          <cell r="B19">
            <v>-65429.720000000008</v>
          </cell>
          <cell r="D19">
            <v>65429.720000000008</v>
          </cell>
        </row>
        <row r="20">
          <cell r="A20">
            <v>1908</v>
          </cell>
          <cell r="B20">
            <v>-190374.19000000006</v>
          </cell>
          <cell r="D20">
            <v>190374.19000000006</v>
          </cell>
        </row>
        <row r="21">
          <cell r="A21">
            <v>1910</v>
          </cell>
          <cell r="B21">
            <v>-2666.01</v>
          </cell>
          <cell r="D21">
            <v>2666.01</v>
          </cell>
        </row>
        <row r="22">
          <cell r="A22">
            <v>1915</v>
          </cell>
          <cell r="B22">
            <v>-5587.83</v>
          </cell>
          <cell r="D22">
            <v>5587.83</v>
          </cell>
        </row>
        <row r="23">
          <cell r="A23">
            <v>1920</v>
          </cell>
          <cell r="B23">
            <v>-11656.93</v>
          </cell>
          <cell r="C23">
            <v>1166.77</v>
          </cell>
          <cell r="D23">
            <v>10490.16</v>
          </cell>
        </row>
        <row r="24">
          <cell r="A24">
            <v>1935</v>
          </cell>
          <cell r="B24">
            <v>-24406.670000000002</v>
          </cell>
          <cell r="D24">
            <v>24406.670000000002</v>
          </cell>
        </row>
        <row r="25">
          <cell r="A25">
            <v>1940</v>
          </cell>
          <cell r="B25">
            <v>-3163.8100000000004</v>
          </cell>
          <cell r="D25">
            <v>3163.8100000000004</v>
          </cell>
        </row>
        <row r="26">
          <cell r="A26">
            <v>1945</v>
          </cell>
          <cell r="B26">
            <v>-4637.5</v>
          </cell>
          <cell r="D26">
            <v>4637.5</v>
          </cell>
        </row>
        <row r="27">
          <cell r="A27">
            <v>1955</v>
          </cell>
          <cell r="B27">
            <v>-3208.45</v>
          </cell>
          <cell r="D27">
            <v>3208.45</v>
          </cell>
        </row>
        <row r="28">
          <cell r="A28">
            <v>1960</v>
          </cell>
          <cell r="B28">
            <v>-29890.59</v>
          </cell>
          <cell r="D28">
            <v>29890.59</v>
          </cell>
        </row>
      </sheetData>
      <sheetData sheetId="5"/>
      <sheetData sheetId="6">
        <row r="6">
          <cell r="L6">
            <v>1166.77</v>
          </cell>
        </row>
      </sheetData>
      <sheetData sheetId="7">
        <row r="12">
          <cell r="CN12">
            <v>1620</v>
          </cell>
          <cell r="CO12">
            <v>87026.279950208511</v>
          </cell>
          <cell r="CQ12">
            <v>1620</v>
          </cell>
          <cell r="CR12">
            <v>286.05343742039406</v>
          </cell>
          <cell r="CS12">
            <v>135105.75332961159</v>
          </cell>
        </row>
        <row r="13">
          <cell r="CN13">
            <v>1665</v>
          </cell>
          <cell r="CO13">
            <v>144064.52800253336</v>
          </cell>
          <cell r="CQ13">
            <v>1665</v>
          </cell>
          <cell r="CR13">
            <v>468.25395996580204</v>
          </cell>
          <cell r="CS13">
            <v>196240.10201940619</v>
          </cell>
        </row>
        <row r="14">
          <cell r="CN14">
            <v>1670</v>
          </cell>
          <cell r="CO14">
            <v>1777495.3524352852</v>
          </cell>
          <cell r="CQ14">
            <v>1670</v>
          </cell>
          <cell r="CR14">
            <v>-68057.854720334581</v>
          </cell>
          <cell r="CS14">
            <v>976250.64586623339</v>
          </cell>
        </row>
        <row r="15">
          <cell r="CN15">
            <v>1675</v>
          </cell>
          <cell r="CO15">
            <v>257034.6332855793</v>
          </cell>
          <cell r="CQ15">
            <v>1675</v>
          </cell>
          <cell r="CR15">
            <v>101354.63973450579</v>
          </cell>
          <cell r="CS15">
            <v>586014.71792548453</v>
          </cell>
        </row>
        <row r="16">
          <cell r="CN16">
            <v>1680</v>
          </cell>
          <cell r="CO16">
            <v>44016.48609316269</v>
          </cell>
          <cell r="CQ16">
            <v>1680</v>
          </cell>
          <cell r="CR16">
            <v>20031.423096636117</v>
          </cell>
          <cell r="CS16">
            <v>129626.15259999999</v>
          </cell>
        </row>
        <row r="17">
          <cell r="CN17">
            <v>1685</v>
          </cell>
          <cell r="CO17">
            <v>61385.257300499143</v>
          </cell>
          <cell r="CQ17">
            <v>1685</v>
          </cell>
          <cell r="CR17">
            <v>12437.639709526698</v>
          </cell>
          <cell r="CS17">
            <v>122421.66207878392</v>
          </cell>
        </row>
        <row r="18">
          <cell r="CN18">
            <v>1805</v>
          </cell>
          <cell r="CO18">
            <v>3945.72</v>
          </cell>
          <cell r="CQ18">
            <v>1805</v>
          </cell>
          <cell r="CR18">
            <v>0</v>
          </cell>
          <cell r="CS18">
            <v>5712.4547419999999</v>
          </cell>
        </row>
        <row r="19">
          <cell r="CN19">
            <v>1806</v>
          </cell>
          <cell r="CO19">
            <v>3184.14</v>
          </cell>
          <cell r="CQ19">
            <v>1806</v>
          </cell>
          <cell r="CR19">
            <v>0</v>
          </cell>
          <cell r="CS19">
            <v>2271.026468</v>
          </cell>
        </row>
        <row r="20">
          <cell r="CN20">
            <v>1820</v>
          </cell>
          <cell r="CO20">
            <v>0</v>
          </cell>
          <cell r="CQ20">
            <v>1820</v>
          </cell>
          <cell r="CR20">
            <v>0</v>
          </cell>
          <cell r="CS20">
            <v>0</v>
          </cell>
        </row>
        <row r="21">
          <cell r="CN21">
            <v>1830</v>
          </cell>
          <cell r="CO21">
            <v>55499.087937570417</v>
          </cell>
          <cell r="CQ21">
            <v>1830</v>
          </cell>
          <cell r="CR21">
            <v>-2697.6920689082972</v>
          </cell>
          <cell r="CS21">
            <v>44347.801749509854</v>
          </cell>
        </row>
        <row r="22">
          <cell r="CN22">
            <v>1835</v>
          </cell>
          <cell r="CO22">
            <v>38031.062998816356</v>
          </cell>
          <cell r="CQ22">
            <v>1835</v>
          </cell>
          <cell r="CR22">
            <v>-220.88368075865367</v>
          </cell>
          <cell r="CS22">
            <v>29794.864794147074</v>
          </cell>
        </row>
        <row r="23">
          <cell r="CN23">
            <v>1845</v>
          </cell>
          <cell r="CO23">
            <v>9420.57</v>
          </cell>
          <cell r="CQ23">
            <v>1845</v>
          </cell>
          <cell r="CR23">
            <v>0</v>
          </cell>
          <cell r="CS23">
            <v>5641.1621910000003</v>
          </cell>
        </row>
        <row r="24">
          <cell r="CN24">
            <v>1850</v>
          </cell>
          <cell r="CO24">
            <v>54422.291387241203</v>
          </cell>
          <cell r="CQ24">
            <v>1850</v>
          </cell>
          <cell r="CR24">
            <v>-655.68667029235712</v>
          </cell>
          <cell r="CS24">
            <v>48052.218585685529</v>
          </cell>
        </row>
        <row r="25">
          <cell r="CN25">
            <v>1860</v>
          </cell>
          <cell r="CO25">
            <v>49758.164806055589</v>
          </cell>
          <cell r="CQ25">
            <v>1860</v>
          </cell>
          <cell r="CR25">
            <v>-8506.8747268171737</v>
          </cell>
          <cell r="CS25">
            <v>23684.108371420909</v>
          </cell>
        </row>
        <row r="26">
          <cell r="CN26">
            <v>1875</v>
          </cell>
          <cell r="CO26">
            <v>0</v>
          </cell>
          <cell r="CQ26">
            <v>1875</v>
          </cell>
          <cell r="CR26">
            <v>0</v>
          </cell>
          <cell r="CS26">
            <v>0</v>
          </cell>
        </row>
        <row r="27">
          <cell r="CN27">
            <v>1908</v>
          </cell>
          <cell r="CO27">
            <v>222258.72754572702</v>
          </cell>
          <cell r="CQ27">
            <v>1908</v>
          </cell>
          <cell r="CR27">
            <v>-3117.4760404316389</v>
          </cell>
          <cell r="CS27">
            <v>185653.26211599997</v>
          </cell>
        </row>
        <row r="28">
          <cell r="CN28">
            <v>1910</v>
          </cell>
          <cell r="CO28">
            <v>0</v>
          </cell>
          <cell r="CQ28">
            <v>1910</v>
          </cell>
          <cell r="CR28">
            <v>0</v>
          </cell>
          <cell r="CS28">
            <v>0</v>
          </cell>
        </row>
        <row r="29">
          <cell r="CN29">
            <v>1915</v>
          </cell>
          <cell r="CO29">
            <v>7662.6607994414835</v>
          </cell>
          <cell r="CQ29">
            <v>1915</v>
          </cell>
          <cell r="CR29">
            <v>183.01174932508647</v>
          </cell>
          <cell r="CS29">
            <v>10082.750085624612</v>
          </cell>
        </row>
        <row r="30">
          <cell r="CN30">
            <v>1920</v>
          </cell>
          <cell r="CO30">
            <v>10418.955552605785</v>
          </cell>
          <cell r="CQ30">
            <v>1920</v>
          </cell>
          <cell r="CR30">
            <v>-114.36200561755652</v>
          </cell>
          <cell r="CS30">
            <v>10576.728651258647</v>
          </cell>
        </row>
        <row r="31">
          <cell r="CN31">
            <v>1935</v>
          </cell>
          <cell r="CO31">
            <v>21351.301039822163</v>
          </cell>
          <cell r="CQ31">
            <v>1935</v>
          </cell>
          <cell r="CR31">
            <v>204.02300381933992</v>
          </cell>
          <cell r="CS31">
            <v>23650.343638344202</v>
          </cell>
        </row>
        <row r="32">
          <cell r="CN32">
            <v>1940</v>
          </cell>
          <cell r="CO32">
            <v>1013.04</v>
          </cell>
          <cell r="CQ32">
            <v>1940</v>
          </cell>
          <cell r="CR32">
            <v>0</v>
          </cell>
          <cell r="CS32">
            <v>1013.2426079999999</v>
          </cell>
        </row>
        <row r="33">
          <cell r="CN33">
            <v>1945</v>
          </cell>
          <cell r="CO33">
            <v>12131.944878157661</v>
          </cell>
          <cell r="CQ33">
            <v>1945</v>
          </cell>
          <cell r="CR33">
            <v>140.90050210789013</v>
          </cell>
          <cell r="CS33">
            <v>15264.618535227593</v>
          </cell>
        </row>
        <row r="34">
          <cell r="CN34">
            <v>1955</v>
          </cell>
          <cell r="CO34">
            <v>3208.45</v>
          </cell>
          <cell r="CQ34">
            <v>1955</v>
          </cell>
          <cell r="CR34">
            <v>0</v>
          </cell>
          <cell r="CS34">
            <v>687.23410599999988</v>
          </cell>
        </row>
        <row r="35">
          <cell r="CN35">
            <v>1960</v>
          </cell>
          <cell r="CO35">
            <v>34512.72847232021</v>
          </cell>
          <cell r="CQ35">
            <v>1960</v>
          </cell>
          <cell r="CR35">
            <v>1106.3046947436962</v>
          </cell>
          <cell r="CS35">
            <v>44042.607238347518</v>
          </cell>
        </row>
        <row r="36">
          <cell r="CN36">
            <v>1985</v>
          </cell>
          <cell r="CO36">
            <v>0</v>
          </cell>
          <cell r="CQ36">
            <v>1985</v>
          </cell>
          <cell r="CR36">
            <v>0</v>
          </cell>
          <cell r="CS36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workbookViewId="0">
      <selection activeCell="B8" sqref="B8"/>
    </sheetView>
  </sheetViews>
  <sheetFormatPr defaultRowHeight="15" x14ac:dyDescent="0.25"/>
  <cols>
    <col min="1" max="1" width="14.28515625" customWidth="1"/>
    <col min="2" max="2" width="52" customWidth="1"/>
    <col min="3" max="3" width="13.7109375" customWidth="1"/>
    <col min="4" max="4" width="14.140625" customWidth="1"/>
    <col min="5" max="5" width="14" customWidth="1"/>
    <col min="6" max="6" width="12.85546875" customWidth="1"/>
    <col min="7" max="7" width="16.5703125" customWidth="1"/>
  </cols>
  <sheetData>
    <row r="1" spans="1:7" ht="18" x14ac:dyDescent="0.25">
      <c r="A1" s="27" t="s">
        <v>50</v>
      </c>
      <c r="B1" s="27"/>
      <c r="C1" s="27"/>
      <c r="D1" s="27"/>
      <c r="E1" s="27"/>
      <c r="F1" s="27"/>
      <c r="G1" s="27"/>
    </row>
    <row r="2" spans="1:7" ht="18" x14ac:dyDescent="0.25">
      <c r="A2" s="27" t="s">
        <v>0</v>
      </c>
      <c r="B2" s="27"/>
      <c r="C2" s="27"/>
      <c r="D2" s="27"/>
      <c r="E2" s="27"/>
      <c r="F2" s="27"/>
      <c r="G2" s="27"/>
    </row>
    <row r="3" spans="1:7" x14ac:dyDescent="0.25">
      <c r="A3" s="1"/>
      <c r="B3" s="1"/>
    </row>
    <row r="4" spans="1:7" x14ac:dyDescent="0.25">
      <c r="A4" s="1"/>
      <c r="B4" s="2" t="s">
        <v>1</v>
      </c>
      <c r="C4" s="3" t="s">
        <v>2</v>
      </c>
    </row>
    <row r="7" spans="1:7" x14ac:dyDescent="0.25">
      <c r="A7" s="4" t="s">
        <v>3</v>
      </c>
      <c r="B7" s="5" t="s">
        <v>4</v>
      </c>
      <c r="C7" s="6">
        <v>2009</v>
      </c>
      <c r="D7" s="4">
        <v>2010</v>
      </c>
      <c r="E7" s="6">
        <v>2011</v>
      </c>
      <c r="F7" s="4">
        <v>2012</v>
      </c>
      <c r="G7" s="6">
        <v>2013</v>
      </c>
    </row>
    <row r="8" spans="1:7" ht="15.75" customHeight="1" x14ac:dyDescent="0.25">
      <c r="A8" s="7">
        <v>1611</v>
      </c>
      <c r="B8" s="8" t="s">
        <v>5</v>
      </c>
      <c r="C8" s="9"/>
      <c r="D8" s="9"/>
      <c r="E8" s="9"/>
      <c r="F8" s="9"/>
      <c r="G8" s="9"/>
    </row>
    <row r="9" spans="1:7" ht="15" customHeight="1" x14ac:dyDescent="0.25">
      <c r="A9" s="10">
        <v>1612</v>
      </c>
      <c r="B9" s="11" t="s">
        <v>6</v>
      </c>
      <c r="C9" s="12"/>
      <c r="D9" s="12"/>
      <c r="E9" s="12"/>
      <c r="F9" s="12"/>
      <c r="G9" s="12"/>
    </row>
    <row r="10" spans="1:7" ht="15" customHeight="1" x14ac:dyDescent="0.25">
      <c r="A10" s="10">
        <v>1615</v>
      </c>
      <c r="B10" s="11" t="s">
        <v>7</v>
      </c>
      <c r="C10" s="12"/>
      <c r="D10" s="12"/>
      <c r="E10" s="12"/>
      <c r="F10" s="12"/>
      <c r="G10" s="12"/>
    </row>
    <row r="11" spans="1:7" ht="15" customHeight="1" x14ac:dyDescent="0.25">
      <c r="A11" s="10">
        <v>1620</v>
      </c>
      <c r="B11" s="11" t="s">
        <v>8</v>
      </c>
      <c r="C11" s="12"/>
      <c r="D11" s="12">
        <f>VLOOKUP(A11,'[1]Deprec Reasonability 2009 10'!$D$40:$V$66,19,FALSE)</f>
        <v>79504.62</v>
      </c>
      <c r="E11" s="12">
        <f>VLOOKUP(A11,'[1]PT - Depreciation Reason 2010'!$A$6:$D$28,4,FALSE)</f>
        <v>81884.070000000022</v>
      </c>
      <c r="F11" s="12">
        <f>VLOOKUP(A11,'[1]Asset Cost and Dep 2012and2013'!$CN$12:$CO$36,2,FALSE)</f>
        <v>87026.279950208511</v>
      </c>
      <c r="G11" s="12">
        <f>VLOOKUP(A11,'[1]Asset Cost and Dep 2012and2013'!$CQ$12:$CS$36,3,FALSE)</f>
        <v>135105.75332961159</v>
      </c>
    </row>
    <row r="12" spans="1:7" ht="15" customHeight="1" x14ac:dyDescent="0.25">
      <c r="A12" s="10">
        <v>1650</v>
      </c>
      <c r="B12" s="11" t="s">
        <v>9</v>
      </c>
      <c r="C12" s="12"/>
      <c r="D12" s="12"/>
      <c r="E12" s="12"/>
      <c r="F12" s="12"/>
      <c r="G12" s="12"/>
    </row>
    <row r="13" spans="1:7" ht="15" customHeight="1" x14ac:dyDescent="0.25">
      <c r="A13" s="10">
        <v>1665</v>
      </c>
      <c r="B13" s="11" t="s">
        <v>10</v>
      </c>
      <c r="C13" s="12"/>
      <c r="D13" s="12">
        <f>VLOOKUP(A13,'[1]Deprec Reasonability 2009 10'!$D$40:$V$66,19,FALSE)</f>
        <v>124159.54999999999</v>
      </c>
      <c r="E13" s="12">
        <f>VLOOKUP(A13,'[1]PT - Depreciation Reason 2010'!$A$6:$D$28,4,FALSE)</f>
        <v>124764.99999999999</v>
      </c>
      <c r="F13" s="12">
        <f>VLOOKUP(A13,'[1]Asset Cost and Dep 2012and2013'!$CN$12:$CO$36,2,FALSE)</f>
        <v>144064.52800253336</v>
      </c>
      <c r="G13" s="12">
        <f>VLOOKUP(A13,'[1]Asset Cost and Dep 2012and2013'!$CQ$12:$CS$36,3,FALSE)</f>
        <v>196240.10201940619</v>
      </c>
    </row>
    <row r="14" spans="1:7" ht="15" customHeight="1" x14ac:dyDescent="0.25">
      <c r="A14" s="10">
        <v>1670</v>
      </c>
      <c r="B14" s="11" t="s">
        <v>11</v>
      </c>
      <c r="C14" s="12"/>
      <c r="D14" s="12">
        <f>VLOOKUP(A14,'[1]Deprec Reasonability 2009 10'!$D$40:$V$66,19,FALSE)</f>
        <v>1941897.2600000002</v>
      </c>
      <c r="E14" s="12">
        <f>VLOOKUP(A14,'[1]PT - Depreciation Reason 2010'!$A$6:$D$28,4,FALSE)</f>
        <v>1920056.3699999994</v>
      </c>
      <c r="F14" s="12">
        <f>VLOOKUP(A14,'[1]Asset Cost and Dep 2012and2013'!$CN$12:$CO$36,2,FALSE)-3208</f>
        <v>1774287.3524352852</v>
      </c>
      <c r="G14" s="12">
        <f>VLOOKUP(A14,'[1]Asset Cost and Dep 2012and2013'!$CQ$12:$CS$36,3,FALSE)-687</f>
        <v>975563.64586623339</v>
      </c>
    </row>
    <row r="15" spans="1:7" ht="15" customHeight="1" x14ac:dyDescent="0.25">
      <c r="A15" s="10">
        <v>1675</v>
      </c>
      <c r="B15" s="11" t="s">
        <v>12</v>
      </c>
      <c r="C15" s="12"/>
      <c r="D15" s="12">
        <f>VLOOKUP(A15,'[1]Deprec Reasonability 2009 10'!$D$40:$V$66,19,FALSE)</f>
        <v>173706.14</v>
      </c>
      <c r="E15" s="12">
        <f>VLOOKUP(A15,'[1]PT - Depreciation Reason 2010'!$A$6:$D$28,4,FALSE)</f>
        <v>200616.78999999995</v>
      </c>
      <c r="F15" s="12">
        <f>VLOOKUP(A15,'[1]Asset Cost and Dep 2012and2013'!$CN$12:$CO$36,2,FALSE)</f>
        <v>257034.6332855793</v>
      </c>
      <c r="G15" s="12">
        <f>VLOOKUP(A15,'[1]Asset Cost and Dep 2012and2013'!$CQ$12:$CS$36,3,FALSE)</f>
        <v>586014.71792548453</v>
      </c>
    </row>
    <row r="16" spans="1:7" ht="15" customHeight="1" x14ac:dyDescent="0.25">
      <c r="A16" s="10">
        <v>1680</v>
      </c>
      <c r="B16" s="11" t="s">
        <v>13</v>
      </c>
      <c r="C16" s="12"/>
      <c r="D16" s="12">
        <f>VLOOKUP(A16,'[1]Deprec Reasonability 2009 10'!$D$40:$V$66,19,FALSE)</f>
        <v>32469.59</v>
      </c>
      <c r="E16" s="12">
        <f>VLOOKUP(A16,'[1]PT - Depreciation Reason 2010'!$A$6:$D$28,4,FALSE)</f>
        <v>31450.050000000003</v>
      </c>
      <c r="F16" s="12">
        <f>VLOOKUP(A16,'[1]Asset Cost and Dep 2012and2013'!$CN$12:$CO$36,2,FALSE)</f>
        <v>44016.48609316269</v>
      </c>
      <c r="G16" s="12">
        <f>VLOOKUP(A16,'[1]Asset Cost and Dep 2012and2013'!$CQ$12:$CS$36,3,FALSE)</f>
        <v>129626.15259999999</v>
      </c>
    </row>
    <row r="17" spans="1:7" ht="15" customHeight="1" x14ac:dyDescent="0.25">
      <c r="A17" s="10">
        <v>1685</v>
      </c>
      <c r="B17" s="11" t="s">
        <v>14</v>
      </c>
      <c r="C17" s="12"/>
      <c r="D17" s="12">
        <f>VLOOKUP(A17,'[1]Deprec Reasonability 2009 10'!$D$40:$V$66,19,FALSE)</f>
        <v>42226.710000000006</v>
      </c>
      <c r="E17" s="12">
        <f>VLOOKUP(A17,'[1]PT - Depreciation Reason 2010'!$A$6:$D$28,4,FALSE)</f>
        <v>55434.020000000004</v>
      </c>
      <c r="F17" s="12">
        <f>VLOOKUP(A17,'[1]Asset Cost and Dep 2012and2013'!$CN$12:$CO$36,2,FALSE)</f>
        <v>61385.257300499143</v>
      </c>
      <c r="G17" s="12">
        <f>VLOOKUP(A17,'[1]Asset Cost and Dep 2012and2013'!$CQ$12:$CS$36,3,FALSE)</f>
        <v>122421.66207878392</v>
      </c>
    </row>
    <row r="18" spans="1:7" ht="15" customHeight="1" x14ac:dyDescent="0.25">
      <c r="A18" s="10">
        <v>1805</v>
      </c>
      <c r="B18" s="13" t="s">
        <v>7</v>
      </c>
      <c r="C18" s="12"/>
      <c r="D18" s="12">
        <f>VLOOKUP(A18,'[1]Deprec Reasonability 2009 10'!$D$40:$V$66,19,FALSE)</f>
        <v>3945.72</v>
      </c>
      <c r="E18" s="12">
        <f>VLOOKUP(A18,'[1]PT - Depreciation Reason 2010'!$A$6:$D$28,4,FALSE)</f>
        <v>3945.72</v>
      </c>
      <c r="F18" s="12">
        <f>VLOOKUP(A18,'[1]Asset Cost and Dep 2012and2013'!$CN$12:$CO$36,2,FALSE)</f>
        <v>3945.72</v>
      </c>
      <c r="G18" s="12">
        <f>VLOOKUP(A18,'[1]Asset Cost and Dep 2012and2013'!$CQ$12:$CS$36,3,FALSE)</f>
        <v>5712.4547419999999</v>
      </c>
    </row>
    <row r="19" spans="1:7" ht="15" customHeight="1" x14ac:dyDescent="0.25">
      <c r="A19" s="10">
        <v>1806</v>
      </c>
      <c r="B19" s="11" t="s">
        <v>15</v>
      </c>
      <c r="C19" s="12"/>
      <c r="D19" s="12">
        <f>VLOOKUP(A19,'[1]Deprec Reasonability 2009 10'!$D$40:$V$66,19,FALSE)</f>
        <v>3184.14</v>
      </c>
      <c r="E19" s="12">
        <f>VLOOKUP(A19,'[1]PT - Depreciation Reason 2010'!$A$6:$D$28,4,FALSE)</f>
        <v>3184.14</v>
      </c>
      <c r="F19" s="12">
        <f>VLOOKUP(A19,'[1]Asset Cost and Dep 2012and2013'!$CN$12:$CO$36,2,FALSE)</f>
        <v>3184.14</v>
      </c>
      <c r="G19" s="12">
        <f>VLOOKUP(A19,'[1]Asset Cost and Dep 2012and2013'!$CQ$12:$CS$36,3,FALSE)</f>
        <v>2271.026468</v>
      </c>
    </row>
    <row r="20" spans="1:7" ht="15" customHeight="1" x14ac:dyDescent="0.25">
      <c r="A20" s="10">
        <v>1808</v>
      </c>
      <c r="B20" s="13" t="s">
        <v>16</v>
      </c>
      <c r="C20" s="12"/>
      <c r="D20" s="12"/>
      <c r="E20" s="12"/>
      <c r="F20" s="12"/>
      <c r="G20" s="12"/>
    </row>
    <row r="21" spans="1:7" ht="15" customHeight="1" x14ac:dyDescent="0.25">
      <c r="A21" s="10">
        <v>1810</v>
      </c>
      <c r="B21" s="13" t="s">
        <v>17</v>
      </c>
      <c r="C21" s="12"/>
      <c r="D21" s="12"/>
      <c r="E21" s="12"/>
      <c r="F21" s="12"/>
      <c r="G21" s="12"/>
    </row>
    <row r="22" spans="1:7" ht="15" customHeight="1" x14ac:dyDescent="0.25">
      <c r="A22" s="7">
        <v>1815</v>
      </c>
      <c r="B22" s="14" t="s">
        <v>18</v>
      </c>
      <c r="C22" s="12"/>
      <c r="D22" s="12"/>
      <c r="E22" s="12"/>
      <c r="F22" s="12"/>
      <c r="G22" s="12"/>
    </row>
    <row r="23" spans="1:7" ht="15" customHeight="1" x14ac:dyDescent="0.25">
      <c r="A23" s="7">
        <v>1820</v>
      </c>
      <c r="B23" s="8" t="s">
        <v>19</v>
      </c>
      <c r="C23" s="12"/>
      <c r="D23" s="12"/>
      <c r="E23" s="12"/>
      <c r="F23" s="12"/>
      <c r="G23" s="12"/>
    </row>
    <row r="24" spans="1:7" ht="15" customHeight="1" x14ac:dyDescent="0.25">
      <c r="A24" s="7">
        <v>1825</v>
      </c>
      <c r="B24" s="14" t="s">
        <v>20</v>
      </c>
      <c r="C24" s="12"/>
      <c r="D24" s="12"/>
      <c r="E24" s="12"/>
      <c r="F24" s="12"/>
      <c r="G24" s="12"/>
    </row>
    <row r="25" spans="1:7" ht="15" customHeight="1" x14ac:dyDescent="0.25">
      <c r="A25" s="7">
        <v>1830</v>
      </c>
      <c r="B25" s="14" t="s">
        <v>21</v>
      </c>
      <c r="C25" s="12"/>
      <c r="D25" s="12">
        <f>VLOOKUP(A25,'[1]Deprec Reasonability 2009 10'!$D$40:$V$66,19,FALSE)</f>
        <v>43536.09</v>
      </c>
      <c r="E25" s="12">
        <f>VLOOKUP(A25,'[1]PT - Depreciation Reason 2010'!$A$6:$D$28,4,FALSE)</f>
        <v>48774.38999999997</v>
      </c>
      <c r="F25" s="12">
        <f>VLOOKUP(A25,'[1]Asset Cost and Dep 2012and2013'!$CN$12:$CO$36,2,FALSE)</f>
        <v>55499.087937570417</v>
      </c>
      <c r="G25" s="12">
        <f>VLOOKUP(A25,'[1]Asset Cost and Dep 2012and2013'!$CQ$12:$CS$36,3,FALSE)</f>
        <v>44347.801749509854</v>
      </c>
    </row>
    <row r="26" spans="1:7" ht="15" customHeight="1" x14ac:dyDescent="0.25">
      <c r="A26" s="7">
        <v>1835</v>
      </c>
      <c r="B26" s="14" t="s">
        <v>22</v>
      </c>
      <c r="C26" s="12"/>
      <c r="D26" s="12">
        <f>VLOOKUP(A26,'[1]Deprec Reasonability 2009 10'!$D$40:$V$66,19,FALSE)</f>
        <v>37060.000000000015</v>
      </c>
      <c r="E26" s="12">
        <f>VLOOKUP(A26,'[1]PT - Depreciation Reason 2010'!$A$6:$D$28,4,FALSE)</f>
        <v>38932.380000000019</v>
      </c>
      <c r="F26" s="12">
        <f>VLOOKUP(A26,'[1]Asset Cost and Dep 2012and2013'!$CN$12:$CO$36,2,FALSE)</f>
        <v>38031.062998816356</v>
      </c>
      <c r="G26" s="12">
        <f>VLOOKUP(A26,'[1]Asset Cost and Dep 2012and2013'!$CQ$12:$CS$36,3,FALSE)</f>
        <v>29794.864794147074</v>
      </c>
    </row>
    <row r="27" spans="1:7" ht="15" customHeight="1" x14ac:dyDescent="0.25">
      <c r="A27" s="7">
        <v>1840</v>
      </c>
      <c r="B27" s="14" t="s">
        <v>23</v>
      </c>
      <c r="C27" s="12"/>
      <c r="D27" s="12"/>
      <c r="E27" s="12"/>
      <c r="F27" s="12"/>
      <c r="G27" s="12"/>
    </row>
    <row r="28" spans="1:7" ht="15" customHeight="1" x14ac:dyDescent="0.25">
      <c r="A28" s="7">
        <v>1845</v>
      </c>
      <c r="B28" s="14" t="s">
        <v>24</v>
      </c>
      <c r="C28" s="12"/>
      <c r="D28" s="12">
        <f>VLOOKUP(A28,'[1]Deprec Reasonability 2009 10'!$D$40:$V$66,19,FALSE)</f>
        <v>9420.57</v>
      </c>
      <c r="E28" s="12">
        <f>VLOOKUP(A28,'[1]PT - Depreciation Reason 2010'!$A$6:$D$28,4,FALSE)</f>
        <v>9420.57</v>
      </c>
      <c r="F28" s="12">
        <f>VLOOKUP(A28,'[1]Asset Cost and Dep 2012and2013'!$CN$12:$CO$36,2,FALSE)</f>
        <v>9420.57</v>
      </c>
      <c r="G28" s="12">
        <f>VLOOKUP(A28,'[1]Asset Cost and Dep 2012and2013'!$CQ$12:$CS$36,3,FALSE)</f>
        <v>5641.1621910000003</v>
      </c>
    </row>
    <row r="29" spans="1:7" ht="15" customHeight="1" x14ac:dyDescent="0.25">
      <c r="A29" s="7">
        <v>1850</v>
      </c>
      <c r="B29" s="14" t="s">
        <v>25</v>
      </c>
      <c r="C29" s="12"/>
      <c r="D29" s="12">
        <f>VLOOKUP(A29,'[1]Deprec Reasonability 2009 10'!$D$40:$V$66,19,FALSE)</f>
        <v>49711.58</v>
      </c>
      <c r="E29" s="12">
        <f>VLOOKUP(A29,'[1]PT - Depreciation Reason 2010'!$A$6:$D$28,4,FALSE)</f>
        <v>50714.580000000031</v>
      </c>
      <c r="F29" s="12">
        <f>VLOOKUP(A29,'[1]Asset Cost and Dep 2012and2013'!$CN$12:$CO$36,2,FALSE)</f>
        <v>54422.291387241203</v>
      </c>
      <c r="G29" s="12">
        <f>VLOOKUP(A29,'[1]Asset Cost and Dep 2012and2013'!$CQ$12:$CS$36,3,FALSE)</f>
        <v>48052.218585685529</v>
      </c>
    </row>
    <row r="30" spans="1:7" ht="15" customHeight="1" x14ac:dyDescent="0.25">
      <c r="A30" s="7">
        <v>1855</v>
      </c>
      <c r="B30" s="14" t="s">
        <v>26</v>
      </c>
      <c r="C30" s="12"/>
      <c r="D30" s="12"/>
      <c r="E30" s="12"/>
      <c r="F30" s="12"/>
      <c r="G30" s="12"/>
    </row>
    <row r="31" spans="1:7" ht="15" customHeight="1" x14ac:dyDescent="0.25">
      <c r="A31" s="7">
        <v>1860</v>
      </c>
      <c r="B31" s="14" t="s">
        <v>27</v>
      </c>
      <c r="C31" s="12"/>
      <c r="D31" s="12">
        <f>VLOOKUP(A31,'[1]Deprec Reasonability 2009 10'!$D$40:$V$66,19,FALSE)</f>
        <v>47975.520000000004</v>
      </c>
      <c r="E31" s="12">
        <f>VLOOKUP(A31,'[1]PT - Depreciation Reason 2010'!$A$6:$D$28,4,FALSE)</f>
        <v>65429.720000000008</v>
      </c>
      <c r="F31" s="12">
        <f>VLOOKUP(A31,'[1]Asset Cost and Dep 2012and2013'!$CN$12:$CO$36,2,FALSE)</f>
        <v>49758.164806055589</v>
      </c>
      <c r="G31" s="12">
        <f>VLOOKUP(A31,'[1]Asset Cost and Dep 2012and2013'!$CQ$12:$CS$36,3,FALSE)</f>
        <v>23684.108371420909</v>
      </c>
    </row>
    <row r="32" spans="1:7" ht="15" customHeight="1" x14ac:dyDescent="0.25">
      <c r="A32" s="10">
        <v>1860</v>
      </c>
      <c r="B32" s="13" t="s">
        <v>28</v>
      </c>
      <c r="C32" s="12"/>
      <c r="D32" s="12"/>
      <c r="E32" s="12"/>
      <c r="F32" s="12"/>
      <c r="G32" s="12"/>
    </row>
    <row r="33" spans="1:7" ht="15" customHeight="1" x14ac:dyDescent="0.25">
      <c r="A33" s="10">
        <v>1905</v>
      </c>
      <c r="B33" s="13" t="s">
        <v>7</v>
      </c>
      <c r="C33" s="12"/>
      <c r="D33" s="12"/>
      <c r="E33" s="12"/>
      <c r="F33" s="12"/>
      <c r="G33" s="12"/>
    </row>
    <row r="34" spans="1:7" ht="15" customHeight="1" x14ac:dyDescent="0.25">
      <c r="A34" s="7">
        <v>1908</v>
      </c>
      <c r="B34" s="14" t="s">
        <v>29</v>
      </c>
      <c r="C34" s="12"/>
      <c r="D34" s="12">
        <f>VLOOKUP(A34,'[1]Deprec Reasonability 2009 10'!$D$40:$V$66,19,FALSE)</f>
        <v>166728.59000000003</v>
      </c>
      <c r="E34" s="12">
        <f>VLOOKUP(A34,'[1]PT - Depreciation Reason 2010'!$A$6:$D$28,4,FALSE)</f>
        <v>190374.19000000006</v>
      </c>
      <c r="F34" s="12">
        <f>VLOOKUP(A34,'[1]Asset Cost and Dep 2012and2013'!$CN$12:$CO$36,2,FALSE)</f>
        <v>222258.72754572702</v>
      </c>
      <c r="G34" s="12">
        <f>VLOOKUP(A34,'[1]Asset Cost and Dep 2012and2013'!$CQ$12:$CS$36,3,FALSE)</f>
        <v>185653.26211599997</v>
      </c>
    </row>
    <row r="35" spans="1:7" ht="15" customHeight="1" x14ac:dyDescent="0.25">
      <c r="A35" s="7">
        <v>1910</v>
      </c>
      <c r="B35" s="14" t="s">
        <v>17</v>
      </c>
      <c r="C35" s="12"/>
      <c r="D35" s="12"/>
      <c r="E35" s="12">
        <f>VLOOKUP(A35,'[1]PT - Depreciation Reason 2010'!$A$6:$D$28,4,FALSE)</f>
        <v>2666.01</v>
      </c>
      <c r="F35" s="12"/>
      <c r="G35" s="12"/>
    </row>
    <row r="36" spans="1:7" ht="15" customHeight="1" x14ac:dyDescent="0.25">
      <c r="A36" s="7">
        <v>1955</v>
      </c>
      <c r="B36" s="14" t="s">
        <v>30</v>
      </c>
      <c r="C36" s="12"/>
      <c r="D36" s="12">
        <f>VLOOKUP(A36,'[1]Deprec Reasonability 2009 10'!$D$40:$V$66,19,FALSE)</f>
        <v>3208.45</v>
      </c>
      <c r="E36" s="12">
        <f>VLOOKUP(A36,'[1]PT - Depreciation Reason 2010'!$A$6:$D$28,4,FALSE)</f>
        <v>3208.45</v>
      </c>
      <c r="F36" s="12">
        <f>VLOOKUP(A36,'[1]Asset Cost and Dep 2012and2013'!$CN$12:$CO$36,2,FALSE)</f>
        <v>3208.45</v>
      </c>
      <c r="G36" s="12">
        <f>VLOOKUP(A36,'[1]Asset Cost and Dep 2012and2013'!$CQ$12:$CS$36,3,FALSE)</f>
        <v>687.23410599999988</v>
      </c>
    </row>
    <row r="37" spans="1:7" ht="15" customHeight="1" x14ac:dyDescent="0.25">
      <c r="A37" s="15">
        <v>1955</v>
      </c>
      <c r="B37" s="11" t="s">
        <v>31</v>
      </c>
      <c r="C37" s="12"/>
      <c r="D37" s="12"/>
      <c r="E37" s="12"/>
      <c r="F37" s="12"/>
      <c r="G37" s="12"/>
    </row>
    <row r="38" spans="1:7" ht="15" customHeight="1" x14ac:dyDescent="0.25">
      <c r="A38" s="15"/>
      <c r="B38" s="11"/>
      <c r="C38" s="12"/>
      <c r="D38" s="12"/>
      <c r="E38" s="12"/>
      <c r="F38" s="12"/>
      <c r="G38" s="12"/>
    </row>
    <row r="39" spans="1:7" ht="15" customHeight="1" x14ac:dyDescent="0.25">
      <c r="A39" s="16"/>
      <c r="B39" s="17" t="s">
        <v>32</v>
      </c>
      <c r="C39" s="18">
        <f>+'[1]TRIAL BALANCE 09 10 11'!C2+'[1]TRIAL BALANCE 09 10 11'!C3+'[1]TRIAL BALANCE 09 10 11'!C4</f>
        <v>2616645.0299999998</v>
      </c>
      <c r="D39" s="18">
        <f>SUM(D11:D38)</f>
        <v>2758734.5300000003</v>
      </c>
      <c r="E39" s="18">
        <f>SUM(E11:E38)</f>
        <v>2830856.4499999997</v>
      </c>
      <c r="F39" s="18">
        <f>SUM(F11:F36)</f>
        <v>2807542.7517426796</v>
      </c>
      <c r="G39" s="18">
        <f>SUM(G11:G36)</f>
        <v>2490816.1669432824</v>
      </c>
    </row>
    <row r="40" spans="1:7" ht="15" customHeight="1" x14ac:dyDescent="0.25">
      <c r="A40" s="7"/>
      <c r="B40" s="14"/>
      <c r="C40" s="12"/>
      <c r="D40" s="12"/>
      <c r="E40" s="12"/>
      <c r="F40" s="12"/>
      <c r="G40" s="12"/>
    </row>
    <row r="41" spans="1:7" ht="15" customHeight="1" x14ac:dyDescent="0.25">
      <c r="A41" s="7">
        <v>1915</v>
      </c>
      <c r="B41" s="14" t="s">
        <v>33</v>
      </c>
      <c r="C41" s="12"/>
      <c r="D41" s="12">
        <f>VLOOKUP(A41,'[1]Deprec Reasonability 2009 10'!$D$40:$V$66,19,FALSE)</f>
        <v>4064.4700000000003</v>
      </c>
      <c r="E41" s="12">
        <f>VLOOKUP(A41,'[1]PT - Depreciation Reason 2010'!$A$6:$D$28,4,FALSE)</f>
        <v>5587.83</v>
      </c>
      <c r="F41" s="12">
        <f>VLOOKUP(A41,'[1]Asset Cost and Dep 2012and2013'!$CN$12:$CO$36,2,FALSE)</f>
        <v>7662.6607994414835</v>
      </c>
      <c r="G41" s="12">
        <f>VLOOKUP(A41,'[1]Asset Cost and Dep 2012and2013'!$CQ$12:$CS$36,3,FALSE)</f>
        <v>10082.750085624612</v>
      </c>
    </row>
    <row r="42" spans="1:7" ht="15" customHeight="1" x14ac:dyDescent="0.25">
      <c r="A42" s="7">
        <v>1915</v>
      </c>
      <c r="B42" s="14" t="s">
        <v>34</v>
      </c>
      <c r="C42" s="12"/>
      <c r="D42" s="12"/>
      <c r="E42" s="12"/>
      <c r="F42" s="12"/>
      <c r="G42" s="12"/>
    </row>
    <row r="43" spans="1:7" ht="15" customHeight="1" x14ac:dyDescent="0.25">
      <c r="A43" s="7">
        <v>1920</v>
      </c>
      <c r="B43" s="14" t="s">
        <v>35</v>
      </c>
      <c r="C43" s="12"/>
      <c r="D43" s="12">
        <f>VLOOKUP(A43,'[1]Deprec Reasonability 2009 10'!$D$40:$V$66,19,FALSE)+'[1]2011 - Accum Deprec'!L6</f>
        <v>9379.9599999999991</v>
      </c>
      <c r="E43" s="12">
        <f>VLOOKUP(A43,'[1]PT - Depreciation Reason 2010'!$A$6:$D$28,4,FALSE)</f>
        <v>10490.16</v>
      </c>
      <c r="F43" s="12">
        <f>VLOOKUP(A43,'[1]Asset Cost and Dep 2012and2013'!$CN$12:$CO$36,2,FALSE)</f>
        <v>10418.955552605785</v>
      </c>
      <c r="G43" s="12">
        <f>VLOOKUP(A43,'[1]Asset Cost and Dep 2012and2013'!$CQ$12:$CS$36,3,FALSE)</f>
        <v>10576.728651258647</v>
      </c>
    </row>
    <row r="44" spans="1:7" ht="15" customHeight="1" x14ac:dyDescent="0.25">
      <c r="A44" s="19">
        <v>1920</v>
      </c>
      <c r="B44" s="8" t="s">
        <v>36</v>
      </c>
      <c r="C44" s="12"/>
      <c r="D44" s="12"/>
      <c r="E44" s="12"/>
      <c r="F44" s="12"/>
      <c r="G44" s="12"/>
    </row>
    <row r="45" spans="1:7" ht="15" customHeight="1" x14ac:dyDescent="0.25">
      <c r="A45" s="19">
        <v>1920</v>
      </c>
      <c r="B45" s="8" t="s">
        <v>37</v>
      </c>
      <c r="C45" s="12"/>
      <c r="D45" s="12"/>
      <c r="E45" s="12"/>
      <c r="F45" s="12"/>
      <c r="G45" s="12"/>
    </row>
    <row r="46" spans="1:7" ht="15" customHeight="1" x14ac:dyDescent="0.25">
      <c r="A46" s="7">
        <v>1930</v>
      </c>
      <c r="B46" s="14" t="s">
        <v>38</v>
      </c>
      <c r="C46" s="12"/>
      <c r="D46" s="12"/>
      <c r="E46" s="12"/>
      <c r="F46" s="12"/>
      <c r="G46" s="12"/>
    </row>
    <row r="47" spans="1:7" ht="15" customHeight="1" x14ac:dyDescent="0.25">
      <c r="A47" s="7">
        <v>1935</v>
      </c>
      <c r="B47" s="14" t="s">
        <v>39</v>
      </c>
      <c r="C47" s="12"/>
      <c r="D47" s="12">
        <f>VLOOKUP(A47,'[1]Deprec Reasonability 2009 10'!$D$40:$V$66,19,FALSE)</f>
        <v>17875.289999999997</v>
      </c>
      <c r="E47" s="12">
        <f>VLOOKUP(A47,'[1]PT - Depreciation Reason 2010'!$A$6:$D$28,4,FALSE)</f>
        <v>24406.670000000002</v>
      </c>
      <c r="F47" s="12">
        <f>VLOOKUP(A47,'[1]Asset Cost and Dep 2012and2013'!$CN$12:$CO$36,2,FALSE)</f>
        <v>21351.301039822163</v>
      </c>
      <c r="G47" s="12">
        <f>VLOOKUP(A47,'[1]Asset Cost and Dep 2012and2013'!$CQ$12:$CS$36,3,FALSE)</f>
        <v>23650.343638344202</v>
      </c>
    </row>
    <row r="48" spans="1:7" ht="15" customHeight="1" x14ac:dyDescent="0.25">
      <c r="A48" s="7">
        <v>1940</v>
      </c>
      <c r="B48" s="14" t="s">
        <v>40</v>
      </c>
      <c r="C48" s="12"/>
      <c r="D48" s="12">
        <f>VLOOKUP(A48,'[1]Deprec Reasonability 2009 10'!$D$40:$V$66,19,FALSE)</f>
        <v>1013.04</v>
      </c>
      <c r="E48" s="12">
        <f>VLOOKUP(A48,'[1]PT - Depreciation Reason 2010'!$A$6:$D$28,4,FALSE)</f>
        <v>3163.8100000000004</v>
      </c>
      <c r="F48" s="12">
        <f>VLOOKUP(A48,'[1]Asset Cost and Dep 2012and2013'!$CN$12:$CO$36,2,FALSE)</f>
        <v>1013.04</v>
      </c>
      <c r="G48" s="12">
        <f>VLOOKUP(A48,'[1]Asset Cost and Dep 2012and2013'!$CQ$12:$CS$36,3,FALSE)</f>
        <v>1013.2426079999999</v>
      </c>
    </row>
    <row r="49" spans="1:7" ht="15" customHeight="1" x14ac:dyDescent="0.25">
      <c r="A49" s="7">
        <v>1945</v>
      </c>
      <c r="B49" s="14" t="s">
        <v>41</v>
      </c>
      <c r="C49" s="12"/>
      <c r="D49" s="12">
        <f>VLOOKUP(A49,'[1]Deprec Reasonability 2009 10'!$D$40:$V$66,19,FALSE)</f>
        <v>9396.06</v>
      </c>
      <c r="E49" s="12">
        <f>VLOOKUP(A49,'[1]PT - Depreciation Reason 2010'!$A$6:$D$28,4,FALSE)</f>
        <v>4637.5</v>
      </c>
      <c r="F49" s="12">
        <f>VLOOKUP(A49,'[1]Asset Cost and Dep 2012and2013'!$CN$12:$CO$36,2,FALSE)</f>
        <v>12131.944878157661</v>
      </c>
      <c r="G49" s="12">
        <f>VLOOKUP(A49,'[1]Asset Cost and Dep 2012and2013'!$CQ$12:$CS$36,3,FALSE)</f>
        <v>15264.618535227593</v>
      </c>
    </row>
    <row r="50" spans="1:7" ht="15" customHeight="1" x14ac:dyDescent="0.25">
      <c r="A50" s="7">
        <v>1950</v>
      </c>
      <c r="B50" s="14" t="s">
        <v>42</v>
      </c>
      <c r="C50" s="12"/>
      <c r="D50" s="12"/>
      <c r="E50" s="12"/>
      <c r="F50" s="12"/>
      <c r="G50" s="12"/>
    </row>
    <row r="51" spans="1:7" ht="15" customHeight="1" x14ac:dyDescent="0.25">
      <c r="A51" s="19">
        <v>1960</v>
      </c>
      <c r="B51" s="8" t="s">
        <v>43</v>
      </c>
      <c r="C51" s="12"/>
      <c r="D51" s="12">
        <f>VLOOKUP(A51,'[1]Deprec Reasonability 2009 10'!$D$40:$V$66,19,FALSE)</f>
        <v>14819.069999999998</v>
      </c>
      <c r="E51" s="12">
        <f>VLOOKUP(A51,'[1]PT - Depreciation Reason 2010'!$A$6:$D$28,4,FALSE)</f>
        <v>29890.59</v>
      </c>
      <c r="F51" s="12">
        <f>VLOOKUP(A51,'[1]Asset Cost and Dep 2012and2013'!$CN$12:$CO$36,2,FALSE)+3208</f>
        <v>37720.72847232021</v>
      </c>
      <c r="G51" s="12">
        <f>VLOOKUP(A51,'[1]Asset Cost and Dep 2012and2013'!$CQ$12:$CS$36,3,FALSE)+687</f>
        <v>44729.607238347518</v>
      </c>
    </row>
    <row r="52" spans="1:7" ht="15" customHeight="1" x14ac:dyDescent="0.25">
      <c r="A52" s="7">
        <v>1975</v>
      </c>
      <c r="B52" s="14" t="s">
        <v>44</v>
      </c>
      <c r="C52" s="12"/>
      <c r="D52" s="12"/>
      <c r="E52" s="12"/>
      <c r="F52" s="12"/>
      <c r="G52" s="12"/>
    </row>
    <row r="53" spans="1:7" ht="15" customHeight="1" x14ac:dyDescent="0.25">
      <c r="A53" s="7">
        <v>1980</v>
      </c>
      <c r="B53" s="14" t="s">
        <v>45</v>
      </c>
      <c r="C53" s="12"/>
      <c r="D53" s="12"/>
      <c r="E53" s="12"/>
      <c r="F53" s="12"/>
      <c r="G53" s="12"/>
    </row>
    <row r="54" spans="1:7" ht="15" customHeight="1" x14ac:dyDescent="0.25">
      <c r="A54" s="7">
        <v>1985</v>
      </c>
      <c r="B54" s="14" t="s">
        <v>46</v>
      </c>
      <c r="C54" s="12"/>
      <c r="D54" s="12"/>
      <c r="E54" s="12"/>
      <c r="F54" s="12"/>
      <c r="G54" s="12"/>
    </row>
    <row r="55" spans="1:7" ht="15" customHeight="1" x14ac:dyDescent="0.25">
      <c r="A55" s="7">
        <v>1995</v>
      </c>
      <c r="B55" s="14" t="s">
        <v>47</v>
      </c>
      <c r="C55" s="12"/>
      <c r="D55" s="12"/>
      <c r="E55" s="12"/>
      <c r="F55" s="12"/>
      <c r="G55" s="12"/>
    </row>
    <row r="56" spans="1:7" ht="15" customHeight="1" x14ac:dyDescent="0.25">
      <c r="A56" s="7"/>
      <c r="B56" s="14"/>
      <c r="C56" s="12"/>
      <c r="D56" s="12"/>
      <c r="E56" s="12"/>
      <c r="F56" s="12"/>
      <c r="G56" s="12"/>
    </row>
    <row r="57" spans="1:7" ht="15" customHeight="1" x14ac:dyDescent="0.25">
      <c r="A57" s="20"/>
      <c r="B57" s="21" t="s">
        <v>48</v>
      </c>
      <c r="C57" s="18">
        <f>+'[1]TRIAL BALANCE 09 10 11'!C5+'[1]TRIAL BALANCE 09 10 11'!C6+'[1]TRIAL BALANCE 09 10 11'!C7</f>
        <v>40462.259999999995</v>
      </c>
      <c r="D57" s="18">
        <f>SUM(D40:D56)</f>
        <v>56547.89</v>
      </c>
      <c r="E57" s="18">
        <f>SUM(E40:E56)</f>
        <v>78176.56</v>
      </c>
      <c r="F57" s="18">
        <f>SUM(F40:F55)</f>
        <v>90298.630742347304</v>
      </c>
      <c r="G57" s="18">
        <f>SUM(G40:G55)</f>
        <v>105317.29075680257</v>
      </c>
    </row>
    <row r="58" spans="1:7" ht="15" customHeight="1" x14ac:dyDescent="0.25">
      <c r="A58" s="22"/>
      <c r="B58" s="23"/>
      <c r="C58" s="9"/>
      <c r="D58" s="24"/>
      <c r="E58" s="9"/>
      <c r="F58" s="24"/>
      <c r="G58" s="9"/>
    </row>
    <row r="59" spans="1:7" ht="15" customHeight="1" x14ac:dyDescent="0.25">
      <c r="A59" s="22"/>
      <c r="B59" s="25" t="s">
        <v>49</v>
      </c>
      <c r="C59" s="26">
        <f>SUM(C8:C58)</f>
        <v>2657107.2899999996</v>
      </c>
      <c r="D59" s="26">
        <f>+D57+D39</f>
        <v>2815282.4200000004</v>
      </c>
      <c r="E59" s="26">
        <f>+E57+E39</f>
        <v>2909033.01</v>
      </c>
      <c r="F59" s="26">
        <f>+F57+F39</f>
        <v>2897841.382485027</v>
      </c>
      <c r="G59" s="26">
        <f>+G57+G39</f>
        <v>2596133.4577000849</v>
      </c>
    </row>
    <row r="60" spans="1:7" ht="15" customHeight="1" x14ac:dyDescent="0.25"/>
  </sheetData>
  <mergeCells count="2">
    <mergeCell ref="A1:G1"/>
    <mergeCell ref="A2:G2"/>
  </mergeCells>
  <pageMargins left="0.7" right="0.7" top="0.75" bottom="0.75" header="0.3" footer="0.3"/>
  <pageSetup scale="65" orientation="portrait" r:id="rId1"/>
  <headerFooter>
    <oddHeader>&amp;REB-2012-0137
Page &amp;P of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BFC930B11482CF49BC0407DAC87B7AE2" ma:contentTypeVersion="16" ma:contentTypeDescription="Meta data that will be applied to all documents added to the proceeding document folder" ma:contentTypeScope="" ma:versionID="b1c274dda36b2aa0c54a639e53de1e07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c74f78b-b7fa-4290-8a00-9e63a244ebb0" targetNamespace="http://schemas.microsoft.com/office/2006/metadata/properties" ma:root="true" ma:fieldsID="6d903788ed08a6e7640c5c3e9529a855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c74f78b-b7fa-4290-8a00-9e63a244ebb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/>
                <xsd:element ref="ns5:RA_x0020_Contact" minOccurs="0"/>
                <xsd:element ref="ns6:DocumentStorageId" minOccurs="0"/>
                <xsd:element ref="ns6:OTOriginalLink" minOccurs="0"/>
                <xsd:element ref="ns6:OTSyncedPermis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 - RES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>
      <xsd:simpleType>
        <xsd:restriction base="dms:Choice">
          <xsd:enumeration value="Internal Use (Only Internal information is not for release to the public)"/>
          <xsd:enumeration value="Public (Information that is authorized for consumption by the public.)"/>
          <xsd:enumeration value="Trusted (synonymous with previous Confidential Categorization)"/>
          <xsd:enumeration value="Critical (synonymous with previous Secret Categorization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4f78b-b7fa-4290-8a00-9e63a244ebb0" elementFormDefault="qualified">
    <xsd:import namespace="http://schemas.microsoft.com/office/2006/documentManagement/types"/>
    <xsd:import namespace="http://schemas.microsoft.com/office/infopath/2007/PartnerControls"/>
    <xsd:element name="DocumentStorageId" ma:index="1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1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2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EB-2012-0137</Case_x0020_Number_x002f_Docket_x0020_Number>
    <Issue_x0020_Date xmlns="f9175001-c430-4d57-adde-c1c10539e919">2012-10-25T04:00:00+00:00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Correspondence</Document_x0020_Type>
    <RA_x0020_Contact xmlns="31a38067-a042-4e0e-9037-517587b10700">182932 - AC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BFB69FF4-1356-4773-8428-D19D604DF7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22A861-9CCC-4A4C-B575-647B1A681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c74f78b-b7fa-4290-8a00-9e63a244e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C8EE23-42D3-4341-B4DB-C95F92235E44}">
  <ds:schemaRefs>
    <ds:schemaRef ds:uri="ea909525-6dd5-47d7-9eed-71e77e5cedc6"/>
    <ds:schemaRef ds:uri="http://purl.org/dc/terms/"/>
    <ds:schemaRef ds:uri="f9175001-c430-4d57-adde-c1c10539e919"/>
    <ds:schemaRef ds:uri="http://purl.org/dc/dcmitype/"/>
    <ds:schemaRef ds:uri="http://www.w3.org/XML/1998/namespace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9c74f78b-b7fa-4290-8a00-9e63a244ebb0"/>
    <ds:schemaRef ds:uri="31a38067-a042-4e0e-9037-517587b1070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HORC to OEB re Incomplete application - Attachment 7</dc:title>
  <dc:creator>ROB Sue</dc:creator>
  <cp:lastModifiedBy>AMR</cp:lastModifiedBy>
  <cp:lastPrinted>2012-10-30T14:31:04Z</cp:lastPrinted>
  <dcterms:created xsi:type="dcterms:W3CDTF">2012-10-29T14:38:01Z</dcterms:created>
  <dcterms:modified xsi:type="dcterms:W3CDTF">2012-10-30T14:31:11Z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0x01010061EC7F66509FFD4DA0B1B261A86BE77300BFC930B11482CF49BC0407DAC87B7AE2</vt:lpwstr>
  </property>
  <property fmtid="{D5CDD505-2E9C-101B-9397-08002B2CF9AE}" pid="3" name="Order">
    <vt:r8>525500</vt:r8>
  </property>
</Properties>
</file>