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3395" windowHeight="6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48" i="1" l="1"/>
  <c r="P43" i="1"/>
  <c r="P42" i="1"/>
  <c r="P41" i="1"/>
  <c r="P37" i="1"/>
  <c r="P36" i="1"/>
  <c r="P35" i="1"/>
  <c r="P34" i="1"/>
  <c r="P32" i="1"/>
  <c r="P33" i="1"/>
  <c r="P31" i="1"/>
  <c r="P28" i="1"/>
  <c r="P27" i="1"/>
  <c r="P26" i="1"/>
  <c r="P25" i="1"/>
  <c r="P24" i="1"/>
  <c r="P21" i="1"/>
  <c r="P14" i="1"/>
  <c r="P13" i="1"/>
  <c r="P10" i="1"/>
  <c r="P9" i="1"/>
  <c r="P8" i="1"/>
  <c r="P47" i="1"/>
  <c r="P40" i="1"/>
  <c r="P30" i="1"/>
  <c r="P23" i="1"/>
  <c r="P20" i="1"/>
  <c r="P12" i="1"/>
  <c r="P7" i="1"/>
  <c r="P6" i="1"/>
  <c r="M48" i="1"/>
  <c r="M43" i="1"/>
  <c r="M42" i="1"/>
  <c r="M41" i="1"/>
  <c r="M37" i="1"/>
  <c r="M36" i="1"/>
  <c r="M35" i="1"/>
  <c r="M34" i="1"/>
  <c r="M33" i="1"/>
  <c r="M32" i="1"/>
  <c r="M31" i="1"/>
  <c r="M28" i="1"/>
  <c r="M27" i="1"/>
  <c r="M26" i="1"/>
  <c r="M25" i="1"/>
  <c r="M24" i="1"/>
  <c r="M14" i="1"/>
  <c r="M13" i="1"/>
  <c r="M10" i="1"/>
  <c r="M9" i="1"/>
  <c r="M8" i="1"/>
  <c r="M47" i="1"/>
  <c r="M40" i="1"/>
  <c r="M30" i="1"/>
  <c r="M23" i="1"/>
  <c r="M20" i="1"/>
  <c r="M21" i="1"/>
  <c r="M12" i="1"/>
  <c r="M7" i="1"/>
  <c r="I49" i="1"/>
  <c r="I48" i="1"/>
  <c r="J48" i="1" s="1"/>
  <c r="I47" i="1"/>
  <c r="I43" i="1"/>
  <c r="I42" i="1"/>
  <c r="J42" i="1" s="1"/>
  <c r="I41" i="1"/>
  <c r="J41" i="1" s="1"/>
  <c r="I40" i="1"/>
  <c r="I38" i="1"/>
  <c r="J38" i="1" s="1"/>
  <c r="I37" i="1"/>
  <c r="J37" i="1" s="1"/>
  <c r="I36" i="1"/>
  <c r="J36" i="1" s="1"/>
  <c r="I35" i="1"/>
  <c r="I34" i="1"/>
  <c r="J34" i="1" s="1"/>
  <c r="I33" i="1"/>
  <c r="J33" i="1" s="1"/>
  <c r="I32" i="1"/>
  <c r="J32" i="1" s="1"/>
  <c r="I31" i="1"/>
  <c r="I30" i="1"/>
  <c r="J30" i="1" s="1"/>
  <c r="J47" i="1"/>
  <c r="J40" i="1"/>
  <c r="J35" i="1"/>
  <c r="J31" i="1"/>
  <c r="D18" i="1"/>
  <c r="D17" i="1"/>
  <c r="D7" i="1"/>
  <c r="D23" i="1" l="1"/>
  <c r="C12" i="1"/>
  <c r="D12" i="1" s="1"/>
  <c r="C49" i="1"/>
  <c r="D49" i="1" s="1"/>
  <c r="C48" i="1"/>
  <c r="D48" i="1" s="1"/>
  <c r="C43" i="1"/>
  <c r="D43" i="1" s="1"/>
  <c r="C42" i="1"/>
  <c r="D42" i="1" s="1"/>
  <c r="C41" i="1"/>
  <c r="D41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28" i="1"/>
  <c r="D28" i="1" s="1"/>
  <c r="C27" i="1"/>
  <c r="D27" i="1" s="1"/>
  <c r="C26" i="1"/>
  <c r="D26" i="1" s="1"/>
  <c r="C25" i="1"/>
  <c r="D25" i="1" s="1"/>
  <c r="C24" i="1"/>
  <c r="D24" i="1" s="1"/>
  <c r="C21" i="1"/>
  <c r="D21" i="1" s="1"/>
  <c r="C18" i="1"/>
  <c r="C14" i="1"/>
  <c r="D14" i="1" s="1"/>
  <c r="C13" i="1"/>
  <c r="D13" i="1" s="1"/>
  <c r="C10" i="1"/>
  <c r="D10" i="1" s="1"/>
  <c r="C9" i="1"/>
  <c r="D9" i="1" s="1"/>
  <c r="C8" i="1"/>
  <c r="D8" i="1" s="1"/>
  <c r="C47" i="1"/>
  <c r="D47" i="1" s="1"/>
  <c r="C40" i="1"/>
  <c r="D40" i="1" s="1"/>
  <c r="C30" i="1"/>
  <c r="D30" i="1" s="1"/>
  <c r="C23" i="1"/>
  <c r="C20" i="1"/>
  <c r="D20" i="1" s="1"/>
  <c r="C17" i="1"/>
  <c r="C7" i="1"/>
  <c r="F49" i="1"/>
  <c r="G49" i="1" s="1"/>
  <c r="F48" i="1"/>
  <c r="G48" i="1" s="1"/>
  <c r="F43" i="1"/>
  <c r="G43" i="1" s="1"/>
  <c r="F42" i="1"/>
  <c r="G42" i="1" s="1"/>
  <c r="F41" i="1"/>
  <c r="G41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28" i="1"/>
  <c r="G28" i="1" s="1"/>
  <c r="F27" i="1"/>
  <c r="G27" i="1" s="1"/>
  <c r="F26" i="1"/>
  <c r="G26" i="1" s="1"/>
  <c r="F25" i="1"/>
  <c r="G25" i="1" s="1"/>
  <c r="F24" i="1"/>
  <c r="G24" i="1" s="1"/>
  <c r="F21" i="1"/>
  <c r="G21" i="1" s="1"/>
  <c r="F14" i="1"/>
  <c r="G14" i="1" s="1"/>
  <c r="F13" i="1"/>
  <c r="G13" i="1" s="1"/>
  <c r="F10" i="1"/>
  <c r="G10" i="1" s="1"/>
  <c r="F9" i="1"/>
  <c r="G9" i="1" s="1"/>
  <c r="F47" i="1"/>
  <c r="G47" i="1" s="1"/>
  <c r="F40" i="1"/>
  <c r="G40" i="1" s="1"/>
  <c r="F30" i="1"/>
  <c r="G30" i="1" s="1"/>
  <c r="F23" i="1"/>
  <c r="G23" i="1" s="1"/>
  <c r="F20" i="1"/>
  <c r="G20" i="1" s="1"/>
  <c r="F12" i="1"/>
  <c r="G12" i="1" s="1"/>
  <c r="F8" i="1"/>
  <c r="G8" i="1" s="1"/>
  <c r="F7" i="1"/>
  <c r="G7" i="1" s="1"/>
  <c r="L38" i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1" i="1"/>
  <c r="J21" i="1" s="1"/>
  <c r="I20" i="1"/>
  <c r="J20" i="1" s="1"/>
  <c r="I14" i="1"/>
  <c r="J14" i="1" s="1"/>
  <c r="I13" i="1"/>
  <c r="J13" i="1" s="1"/>
  <c r="I12" i="1"/>
  <c r="J12" i="1" s="1"/>
  <c r="I10" i="1"/>
  <c r="J10" i="1" s="1"/>
  <c r="I9" i="1"/>
  <c r="J9" i="1" s="1"/>
  <c r="I8" i="1"/>
  <c r="J8" i="1" s="1"/>
  <c r="I7" i="1"/>
  <c r="J7" i="1" s="1"/>
  <c r="L49" i="1" l="1"/>
  <c r="L48" i="1"/>
  <c r="L47" i="1"/>
  <c r="L43" i="1"/>
  <c r="L42" i="1"/>
  <c r="L41" i="1"/>
  <c r="L40" i="1"/>
  <c r="L37" i="1"/>
  <c r="L36" i="1"/>
  <c r="L35" i="1"/>
  <c r="L34" i="1"/>
  <c r="L33" i="1"/>
  <c r="L32" i="1"/>
  <c r="L31" i="1"/>
  <c r="L30" i="1"/>
  <c r="L28" i="1"/>
  <c r="L27" i="1"/>
  <c r="L26" i="1"/>
  <c r="L25" i="1"/>
  <c r="L24" i="1"/>
  <c r="L23" i="1"/>
  <c r="L21" i="1"/>
  <c r="L20" i="1"/>
  <c r="L14" i="1"/>
  <c r="L13" i="1"/>
  <c r="L12" i="1"/>
  <c r="L10" i="1"/>
  <c r="L9" i="1"/>
  <c r="L8" i="1"/>
  <c r="L7" i="1"/>
  <c r="O49" i="1"/>
  <c r="O48" i="1"/>
  <c r="O47" i="1"/>
  <c r="O44" i="1"/>
  <c r="O43" i="1"/>
  <c r="O42" i="1"/>
  <c r="O41" i="1"/>
  <c r="O40" i="1"/>
  <c r="O38" i="1"/>
  <c r="O37" i="1"/>
  <c r="O36" i="1"/>
  <c r="O35" i="1"/>
  <c r="O34" i="1"/>
  <c r="O33" i="1"/>
  <c r="O32" i="1"/>
  <c r="O31" i="1"/>
  <c r="O30" i="1"/>
  <c r="O28" i="1"/>
  <c r="O27" i="1"/>
  <c r="O26" i="1"/>
  <c r="O25" i="1"/>
  <c r="O24" i="1"/>
  <c r="O23" i="1"/>
  <c r="O21" i="1"/>
  <c r="O20" i="1"/>
  <c r="O14" i="1"/>
  <c r="O13" i="1"/>
  <c r="O12" i="1"/>
  <c r="O10" i="1"/>
  <c r="O9" i="1"/>
  <c r="O8" i="1"/>
  <c r="O7" i="1"/>
  <c r="Q6" i="1" l="1"/>
  <c r="H6" i="1"/>
  <c r="E6" i="1"/>
  <c r="N6" i="1"/>
  <c r="K6" i="1"/>
  <c r="I6" i="1" s="1"/>
  <c r="J6" i="1" s="1"/>
  <c r="B6" i="1"/>
  <c r="C6" i="1" l="1"/>
  <c r="D6" i="1"/>
  <c r="F6" i="1"/>
  <c r="G6" i="1" s="1"/>
  <c r="L6" i="1"/>
  <c r="M6" i="1" s="1"/>
  <c r="O6" i="1"/>
</calcChain>
</file>

<file path=xl/sharedStrings.xml><?xml version="1.0" encoding="utf-8"?>
<sst xmlns="http://schemas.openxmlformats.org/spreadsheetml/2006/main" count="71" uniqueCount="57">
  <si>
    <t>OPERATING EXPENSES</t>
  </si>
  <si>
    <t>General Expenses Ops</t>
  </si>
  <si>
    <t>4510 - Fuel</t>
  </si>
  <si>
    <t>4550 - Generation Expense</t>
  </si>
  <si>
    <t>4555 - Misc Power Generation Exp.</t>
  </si>
  <si>
    <t>General Expenses Maintenance</t>
  </si>
  <si>
    <t>4610 - Mntnce of Structures</t>
  </si>
  <si>
    <t>4635 - Mntnce of Gen &amp; Elect'c Plant</t>
  </si>
  <si>
    <t>4640 - Mntnce of Misc Power Generation Plant</t>
  </si>
  <si>
    <t>Other Power Supply Expenses</t>
  </si>
  <si>
    <t>4705 - Power Purchased</t>
  </si>
  <si>
    <t>DX Expense Ops</t>
  </si>
  <si>
    <t>5085 - Misc Dist Expense</t>
  </si>
  <si>
    <t>DX Expense Maintenance</t>
  </si>
  <si>
    <t>5120 - "Mntnce of Poles, Towers &amp;Fixt</t>
  </si>
  <si>
    <t>5125 - Mntnce of Ovrhd Conductors &amp;De</t>
  </si>
  <si>
    <t>5130 - Mntnce of Ovrhd Services</t>
  </si>
  <si>
    <t>5135 - OvrhdDistLine&amp;Feed-RightofWay</t>
  </si>
  <si>
    <t>5175 - Mntnce of Meters</t>
  </si>
  <si>
    <t>Billable Collectible</t>
  </si>
  <si>
    <t>5310 - Meter Reading Expense</t>
  </si>
  <si>
    <t>5315 - Cust. Billing</t>
  </si>
  <si>
    <t>5320 - Collecting</t>
  </si>
  <si>
    <t>5335 - Bad Debt Expense</t>
  </si>
  <si>
    <t>5410 - Community Relations - Sundry</t>
  </si>
  <si>
    <t>5415 - Energy Conservation</t>
  </si>
  <si>
    <t>5420 - Community Safety Program</t>
  </si>
  <si>
    <t>5425 - Misc Cust. Srvc&amp;Informational</t>
  </si>
  <si>
    <t>Admin General Expenses</t>
  </si>
  <si>
    <t>5615 - Genrl Adm. Salaries &amp;Exp.</t>
  </si>
  <si>
    <t>5625 - Adm Expense Transferred-Credit</t>
  </si>
  <si>
    <t>5655 - Regulatory Expenses</t>
  </si>
  <si>
    <t>5665 - Misc General Exp.</t>
  </si>
  <si>
    <t>5675 - Mntnce of General Plant</t>
  </si>
  <si>
    <t>2013-PROJ</t>
  </si>
  <si>
    <t>2012-PROJ</t>
  </si>
  <si>
    <t>2011-LTD</t>
  </si>
  <si>
    <t>2010-LTD</t>
  </si>
  <si>
    <t>2009-LTD</t>
  </si>
  <si>
    <t>Hydro One Remote Communities</t>
  </si>
  <si>
    <t>OM&amp;A - USofA</t>
  </si>
  <si>
    <t>($000)</t>
  </si>
  <si>
    <t>BOARD APPROVED</t>
  </si>
  <si>
    <t>Other Deductions</t>
  </si>
  <si>
    <t>4330 - Costs &amp; Exp of Merch. Jobbing</t>
  </si>
  <si>
    <t>6205 - Donations</t>
  </si>
  <si>
    <t>IN 2009 FILING</t>
  </si>
  <si>
    <t>Table showing details of O&amp;M expenditures and variances (following filing requirement (page 28) appendices 2.G, H, I, J and L excel sheets)</t>
  </si>
  <si>
    <t xml:space="preserve"> </t>
  </si>
  <si>
    <t>$</t>
  </si>
  <si>
    <t>%</t>
  </si>
  <si>
    <t xml:space="preserve">2013 vs 2012 </t>
  </si>
  <si>
    <t xml:space="preserve">2012 vs 2011 </t>
  </si>
  <si>
    <t xml:space="preserve">2011 vs 2010 </t>
  </si>
  <si>
    <t>2010 vs 2009</t>
  </si>
  <si>
    <t>2009 vs Board Approved</t>
  </si>
  <si>
    <t>Attachment 6 (updated)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</si>
</sst>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_(&quot;$&quot;* #,##0_);_(&quot;$&quot;* \(#,##0\);_(&quot;$&quot;* &quot;-&quot;??_);_(@_)"/>
    <numFmt numFmtId="167" formatCode="&quot;\&quot;&quot;\&quot;&quot;\&quot;&quot;\&quot;\$#,##0.00;&quot;\&quot;&quot;\&quot;&quot;\&quot;&quot;\&quot;\(&quot;\&quot;&quot;\&quot;&quot;\&quot;&quot;\&quot;\$#,##0.00&quot;\&quot;&quot;\&quot;&quot;\&quot;&quot;\&quot;\)"/>
    <numFmt numFmtId="168" formatCode="&quot;\&quot;&quot;\&quot;&quot;\&quot;&quot;\&quot;\$#,##0;&quot;\&quot;&quot;\&quot;&quot;\&quot;&quot;\&quot;\(&quot;\&quot;&quot;\&quot;&quot;\&quot;&quot;\&quot;\$#,##0&quot;\&quot;&quot;\&quot;&quot;\&quot;&quot;\&quot;\)"/>
    <numFmt numFmtId="169" formatCode="#,##0;&quot;\&quot;&quot;\&quot;&quot;\&quot;&quot;\&quot;\(#,##0&quot;\&quot;&quot;\&quot;&quot;\&quot;&quot;\&quot;\)"/>
    <numFmt numFmtId="170" formatCode="#,##0.0_);\(#,##0.0\)"/>
    <numFmt numFmtId="171" formatCode="_(* #,##0.0_);_(* \(#,##0.0\);_(* &quot;-&quot;??_);_(@_)"/>
    <numFmt numFmtId="172" formatCode="#,##0.00000_);\(#,##0.00000\)"/>
    <numFmt numFmtId="173" formatCode="0.0\x"/>
    <numFmt numFmtId="174" formatCode="#,##0.000_);\(#,##0.000\)"/>
    <numFmt numFmtId="175" formatCode="_-* #,##0.00_-;\-* #,##0.00_-;_-* &quot;-&quot;??_-;_-@_-"/>
    <numFmt numFmtId="176" formatCode="#,##0&quot;$&quot;_);\(#,##0&quot;$&quot;\)"/>
    <numFmt numFmtId="177" formatCode="&quot;$&quot;#,##0;[Red]&quot;$&quot;#,##0"/>
    <numFmt numFmtId="178" formatCode="000000"/>
    <numFmt numFmtId="179" formatCode="_-&quot;$&quot;* #,##0.00_-;\-&quot;$&quot;* #,##0.00_-;_-&quot;$&quot;* &quot;-&quot;??_-;_-@_-"/>
    <numFmt numFmtId="180" formatCode="&quot;$&quot;#,##0.00;\-&quot;$&quot;#,##0.00"/>
    <numFmt numFmtId="181" formatCode="_(* #,##0.000000_);_(* \(#,##0.000000\);_(* &quot;-&quot;??_);_(@_)"/>
    <numFmt numFmtId="182" formatCode="0.00\x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6" fontId="7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3" applyNumberFormat="0" applyAlignment="0" applyProtection="0"/>
    <xf numFmtId="0" fontId="20" fillId="22" borderId="4" applyNumberFormat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0"/>
    <xf numFmtId="169" fontId="10" fillId="0" borderId="0"/>
    <xf numFmtId="176" fontId="4" fillId="0" borderId="0"/>
    <xf numFmtId="3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5" fontId="4" fillId="0" borderId="0" applyFont="0" applyFill="0" applyBorder="0" applyAlignment="0" applyProtection="0"/>
    <xf numFmtId="167" fontId="10" fillId="0" borderId="0"/>
    <xf numFmtId="167" fontId="10" fillId="0" borderId="0"/>
    <xf numFmtId="177" fontId="4" fillId="0" borderId="0"/>
    <xf numFmtId="14" fontId="4" fillId="0" borderId="0" applyFont="0" applyFill="0" applyBorder="0" applyAlignment="0" applyProtection="0"/>
    <xf numFmtId="168" fontId="10" fillId="0" borderId="0"/>
    <xf numFmtId="168" fontId="10" fillId="0" borderId="0"/>
    <xf numFmtId="178" fontId="4" fillId="0" borderId="0"/>
    <xf numFmtId="0" fontId="21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22" fillId="5" borderId="0" applyNumberFormat="0" applyBorder="0" applyAlignment="0" applyProtection="0"/>
    <xf numFmtId="38" fontId="8" fillId="23" borderId="0" applyNumberFormat="0" applyBorder="0" applyAlignment="0" applyProtection="0"/>
    <xf numFmtId="0" fontId="9" fillId="0" borderId="5" applyNumberFormat="0" applyAlignment="0" applyProtection="0">
      <alignment horizontal="left" vertical="center"/>
    </xf>
    <xf numFmtId="0" fontId="9" fillId="0" borderId="6">
      <alignment horizontal="left" vertical="center"/>
    </xf>
    <xf numFmtId="0" fontId="15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3" applyNumberFormat="0" applyAlignment="0" applyProtection="0"/>
    <xf numFmtId="10" fontId="8" fillId="24" borderId="2" applyNumberFormat="0" applyBorder="0" applyAlignment="0" applyProtection="0"/>
    <xf numFmtId="0" fontId="25" fillId="0" borderId="8" applyNumberFormat="0" applyFill="0" applyAlignment="0" applyProtection="0"/>
    <xf numFmtId="179" fontId="7" fillId="0" borderId="0"/>
    <xf numFmtId="0" fontId="26" fillId="25" borderId="0" applyNumberFormat="0" applyBorder="0" applyAlignment="0" applyProtection="0"/>
    <xf numFmtId="165" fontId="4" fillId="0" borderId="0"/>
    <xf numFmtId="180" fontId="4" fillId="0" borderId="0"/>
    <xf numFmtId="181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26" borderId="9" applyNumberFormat="0" applyFont="0" applyAlignment="0" applyProtection="0"/>
    <xf numFmtId="0" fontId="1" fillId="2" borderId="1" applyNumberFormat="0" applyFont="0" applyAlignment="0" applyProtection="0"/>
    <xf numFmtId="0" fontId="4" fillId="0" borderId="0"/>
    <xf numFmtId="7" fontId="10" fillId="0" borderId="0"/>
    <xf numFmtId="37" fontId="11" fillId="27" borderId="0">
      <alignment horizontal="right"/>
    </xf>
    <xf numFmtId="37" fontId="11" fillId="27" borderId="0">
      <alignment horizontal="right"/>
    </xf>
    <xf numFmtId="0" fontId="27" fillId="21" borderId="10" applyNumberFormat="0" applyAlignment="0" applyProtection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1">
      <alignment horizontal="center"/>
    </xf>
    <xf numFmtId="0" fontId="13" fillId="0" borderId="11">
      <alignment horizontal="center"/>
    </xf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28" borderId="0" applyNumberFormat="0" applyFont="0" applyBorder="0" applyAlignment="0" applyProtection="0"/>
    <xf numFmtId="0" fontId="12" fillId="28" borderId="0" applyNumberFormat="0" applyFont="0" applyBorder="0" applyAlignment="0" applyProtection="0"/>
    <xf numFmtId="1" fontId="4" fillId="0" borderId="0"/>
    <xf numFmtId="0" fontId="4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28" fillId="0" borderId="0" applyNumberFormat="0" applyFill="0" applyBorder="0" applyAlignment="0" applyProtection="0"/>
    <xf numFmtId="0" fontId="4" fillId="0" borderId="12" applyNumberFormat="0" applyFont="0" applyBorder="0" applyAlignment="0" applyProtection="0"/>
    <xf numFmtId="0" fontId="29" fillId="0" borderId="0" applyNumberFormat="0" applyFill="0" applyBorder="0" applyAlignment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</cellStyleXfs>
  <cellXfs count="31">
    <xf numFmtId="0" fontId="0" fillId="0" borderId="0" xfId="0"/>
    <xf numFmtId="0" fontId="5" fillId="0" borderId="2" xfId="0" applyFont="1" applyBorder="1" applyAlignment="1">
      <alignment horizontal="center" wrapText="1"/>
    </xf>
    <xf numFmtId="0" fontId="2" fillId="0" borderId="2" xfId="0" applyFont="1" applyBorder="1"/>
    <xf numFmtId="164" fontId="0" fillId="0" borderId="2" xfId="1" applyNumberFormat="1" applyFont="1" applyBorder="1"/>
    <xf numFmtId="0" fontId="0" fillId="0" borderId="2" xfId="0" applyBorder="1"/>
    <xf numFmtId="0" fontId="3" fillId="0" borderId="0" xfId="0" quotePrefix="1" applyFont="1" applyAlignment="1">
      <alignment wrapText="1"/>
    </xf>
    <xf numFmtId="0" fontId="30" fillId="0" borderId="0" xfId="0" applyFont="1"/>
    <xf numFmtId="0" fontId="0" fillId="0" borderId="2" xfId="0" quotePrefix="1" applyBorder="1"/>
    <xf numFmtId="164" fontId="2" fillId="0" borderId="2" xfId="1" applyNumberFormat="1" applyFont="1" applyBorder="1"/>
    <xf numFmtId="164" fontId="0" fillId="0" borderId="2" xfId="1" applyNumberFormat="1" applyFont="1" applyBorder="1" applyAlignment="1">
      <alignment horizontal="right"/>
    </xf>
    <xf numFmtId="164" fontId="0" fillId="0" borderId="2" xfId="1" applyNumberFormat="1" applyFont="1" applyFill="1" applyBorder="1"/>
    <xf numFmtId="164" fontId="2" fillId="0" borderId="2" xfId="1" applyNumberFormat="1" applyFont="1" applyFill="1" applyBorder="1"/>
    <xf numFmtId="0" fontId="0" fillId="0" borderId="15" xfId="0" applyBorder="1"/>
    <xf numFmtId="0" fontId="0" fillId="0" borderId="14" xfId="0" applyBorder="1"/>
    <xf numFmtId="0" fontId="0" fillId="0" borderId="0" xfId="0" applyBorder="1"/>
    <xf numFmtId="0" fontId="0" fillId="0" borderId="13" xfId="0" applyBorder="1"/>
    <xf numFmtId="0" fontId="5" fillId="0" borderId="2" xfId="0" applyFont="1" applyFill="1" applyBorder="1" applyAlignment="1">
      <alignment horizontal="center" wrapText="1"/>
    </xf>
    <xf numFmtId="164" fontId="0" fillId="0" borderId="13" xfId="1" applyNumberFormat="1" applyFont="1" applyBorder="1"/>
    <xf numFmtId="164" fontId="0" fillId="0" borderId="13" xfId="1" applyNumberFormat="1" applyFont="1" applyFill="1" applyBorder="1"/>
    <xf numFmtId="164" fontId="1" fillId="0" borderId="13" xfId="1" applyNumberFormat="1" applyFont="1" applyFill="1" applyBorder="1"/>
    <xf numFmtId="0" fontId="0" fillId="0" borderId="13" xfId="0" applyFont="1" applyFill="1" applyBorder="1"/>
    <xf numFmtId="0" fontId="2" fillId="0" borderId="0" xfId="0" applyFont="1" applyAlignment="1">
      <alignment horizontal="center" vertical="center"/>
    </xf>
    <xf numFmtId="9" fontId="2" fillId="0" borderId="2" xfId="1" applyNumberFormat="1" applyFont="1" applyBorder="1"/>
    <xf numFmtId="164" fontId="1" fillId="0" borderId="2" xfId="1" applyNumberFormat="1" applyFont="1" applyBorder="1"/>
    <xf numFmtId="9" fontId="0" fillId="0" borderId="2" xfId="1" applyNumberFormat="1" applyFont="1" applyBorder="1"/>
    <xf numFmtId="9" fontId="1" fillId="0" borderId="2" xfId="1" applyNumberFormat="1" applyFont="1" applyBorder="1"/>
    <xf numFmtId="164" fontId="2" fillId="0" borderId="0" xfId="1" applyNumberFormat="1" applyFont="1" applyBorder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</cellXfs>
  <cellStyles count="144">
    <cellStyle name="$" xfId="3"/>
    <cellStyle name="$_Brampton Comparision of TB  pre  post entries" xfId="4"/>
    <cellStyle name="$_CCA-Request_H11bps" xfId="5"/>
    <cellStyle name="$_CCA-Request_H11bps July 9" xfId="6"/>
    <cellStyle name="$_CCA-Request_H11bps July 9_Brampton Comparision of TB  pre  post entries" xfId="7"/>
    <cellStyle name="$_CCA-Request_H11bps_Brampton Comparision of TB  pre  post entries" xfId="8"/>
    <cellStyle name="$comma" xfId="9"/>
    <cellStyle name="_Comma" xfId="10"/>
    <cellStyle name="_Currency" xfId="11"/>
    <cellStyle name="_CurrencySpace" xfId="12"/>
    <cellStyle name="_Multiple" xfId="13"/>
    <cellStyle name="_MultipleSpace" xfId="14"/>
    <cellStyle name="_Percent" xfId="15"/>
    <cellStyle name="_PercentSpace" xfId="16"/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" xfId="1" builtinId="3"/>
    <cellStyle name="Comma 10" xfId="44"/>
    <cellStyle name="Comma 2" xfId="45"/>
    <cellStyle name="Comma 3" xfId="46"/>
    <cellStyle name="Comma 4" xfId="47"/>
    <cellStyle name="Comma 5" xfId="48"/>
    <cellStyle name="Comma 6" xfId="49"/>
    <cellStyle name="Comma 7" xfId="50"/>
    <cellStyle name="Comma 8" xfId="51"/>
    <cellStyle name="Comma 9" xfId="52"/>
    <cellStyle name="comma zerodec" xfId="53"/>
    <cellStyle name="comma zerodec 2" xfId="54"/>
    <cellStyle name="comma zerodec 3" xfId="55"/>
    <cellStyle name="Comma0" xfId="56"/>
    <cellStyle name="Currency 2" xfId="57"/>
    <cellStyle name="Currency 3" xfId="58"/>
    <cellStyle name="Currency 4" xfId="59"/>
    <cellStyle name="Currency0" xfId="60"/>
    <cellStyle name="Currency1" xfId="61"/>
    <cellStyle name="Currency1 2" xfId="62"/>
    <cellStyle name="Currency1 3" xfId="63"/>
    <cellStyle name="Date" xfId="64"/>
    <cellStyle name="Dollar (zero dec)" xfId="65"/>
    <cellStyle name="Dollar (zero dec) 2" xfId="66"/>
    <cellStyle name="Dollar (zero dec) 3" xfId="67"/>
    <cellStyle name="Explanatory Text 2" xfId="68"/>
    <cellStyle name="Fixed" xfId="69"/>
    <cellStyle name="Good 2" xfId="70"/>
    <cellStyle name="Grey" xfId="71"/>
    <cellStyle name="Header1" xfId="72"/>
    <cellStyle name="Header2" xfId="73"/>
    <cellStyle name="Heading 1 2" xfId="74"/>
    <cellStyle name="Heading 2 2" xfId="75"/>
    <cellStyle name="Heading 3 2" xfId="76"/>
    <cellStyle name="Heading 4 2" xfId="77"/>
    <cellStyle name="Input [yellow]" xfId="79"/>
    <cellStyle name="Input 2" xfId="78"/>
    <cellStyle name="Linked Cell 2" xfId="80"/>
    <cellStyle name="multiple" xfId="81"/>
    <cellStyle name="Neutral 2" xfId="82"/>
    <cellStyle name="Normal" xfId="0" builtinId="0"/>
    <cellStyle name="Normal - Style1" xfId="83"/>
    <cellStyle name="Normal - Style1 2" xfId="84"/>
    <cellStyle name="Normal - Style1 3" xfId="85"/>
    <cellStyle name="Normal 10" xfId="2"/>
    <cellStyle name="Normal 2" xfId="86"/>
    <cellStyle name="Normal 2 2" xfId="87"/>
    <cellStyle name="Normal 3" xfId="88"/>
    <cellStyle name="Normal 4" xfId="89"/>
    <cellStyle name="Normal 5" xfId="90"/>
    <cellStyle name="Normal 6" xfId="91"/>
    <cellStyle name="Normal 7" xfId="92"/>
    <cellStyle name="Normal 8" xfId="93"/>
    <cellStyle name="Normal 9" xfId="94"/>
    <cellStyle name="Note 2" xfId="96"/>
    <cellStyle name="Note 3" xfId="95"/>
    <cellStyle name="Number" xfId="97"/>
    <cellStyle name="OH01" xfId="98"/>
    <cellStyle name="OHnplode" xfId="99"/>
    <cellStyle name="OHnplode 2" xfId="100"/>
    <cellStyle name="Output 2" xfId="101"/>
    <cellStyle name="Percent [2]" xfId="103"/>
    <cellStyle name="Percent [2] 2" xfId="104"/>
    <cellStyle name="Percent [2] 3" xfId="105"/>
    <cellStyle name="Percent 10" xfId="106"/>
    <cellStyle name="Percent 11" xfId="107"/>
    <cellStyle name="Percent 12" xfId="108"/>
    <cellStyle name="Percent 13" xfId="109"/>
    <cellStyle name="Percent 14" xfId="110"/>
    <cellStyle name="Percent 15" xfId="102"/>
    <cellStyle name="Percent 2" xfId="111"/>
    <cellStyle name="Percent 3" xfId="112"/>
    <cellStyle name="Percent 4" xfId="113"/>
    <cellStyle name="Percent 5" xfId="114"/>
    <cellStyle name="Percent 6" xfId="115"/>
    <cellStyle name="Percent 7" xfId="116"/>
    <cellStyle name="Percent 8" xfId="117"/>
    <cellStyle name="Percent 9" xfId="118"/>
    <cellStyle name="PSChar" xfId="119"/>
    <cellStyle name="PSChar 2" xfId="120"/>
    <cellStyle name="PSDate" xfId="121"/>
    <cellStyle name="PSDate 2" xfId="122"/>
    <cellStyle name="PSDec" xfId="123"/>
    <cellStyle name="PSDec 2" xfId="124"/>
    <cellStyle name="PSHeading" xfId="125"/>
    <cellStyle name="PSHeading 2" xfId="126"/>
    <cellStyle name="PSInt" xfId="127"/>
    <cellStyle name="PSInt 2" xfId="128"/>
    <cellStyle name="PSSpacer" xfId="129"/>
    <cellStyle name="PSSpacer 2" xfId="130"/>
    <cellStyle name="ShOut" xfId="131"/>
    <cellStyle name="Style 1" xfId="132"/>
    <cellStyle name="Style 2" xfId="133"/>
    <cellStyle name="Style 3" xfId="134"/>
    <cellStyle name="Title 2" xfId="135"/>
    <cellStyle name="Total 2" xfId="136"/>
    <cellStyle name="Warning Text 2" xfId="137"/>
    <cellStyle name="x" xfId="138"/>
    <cellStyle name="x_Brampton Comparision of TB  pre  post entries" xfId="139"/>
    <cellStyle name="x_CCA-Request_H11bps" xfId="140"/>
    <cellStyle name="x_CCA-Request_H11bps July 9" xfId="141"/>
    <cellStyle name="x_CCA-Request_H11bps July 9_Brampton Comparision of TB  pre  post entries" xfId="142"/>
    <cellStyle name="x_CCA-Request_H11bps_Brampton Comparision of TB  pre  post entries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workbookViewId="0">
      <selection sqref="A1:R1"/>
    </sheetView>
  </sheetViews>
  <sheetFormatPr defaultRowHeight="15" x14ac:dyDescent="0.25"/>
  <cols>
    <col min="1" max="1" width="41.28515625" customWidth="1"/>
    <col min="2" max="11" width="13.5703125" customWidth="1"/>
    <col min="12" max="13" width="11" customWidth="1"/>
    <col min="14" max="16" width="13.42578125" customWidth="1"/>
    <col min="17" max="17" width="13.7109375" customWidth="1"/>
    <col min="18" max="18" width="10.5703125" bestFit="1" customWidth="1"/>
  </cols>
  <sheetData>
    <row r="1" spans="1:19" ht="18.75" x14ac:dyDescent="0.3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9" ht="36.75" customHeight="1" x14ac:dyDescent="0.25">
      <c r="A2" s="28" t="s">
        <v>47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9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 t="s">
        <v>48</v>
      </c>
      <c r="L3" s="21"/>
      <c r="M3" s="21"/>
      <c r="N3" s="21"/>
      <c r="O3" s="21"/>
      <c r="P3" s="21"/>
      <c r="Q3" s="21"/>
      <c r="R3" s="21"/>
    </row>
    <row r="4" spans="1:19" ht="41.25" customHeight="1" x14ac:dyDescent="0.35">
      <c r="A4" s="6" t="s">
        <v>40</v>
      </c>
      <c r="B4" s="1" t="s">
        <v>34</v>
      </c>
      <c r="C4" s="29" t="s">
        <v>51</v>
      </c>
      <c r="D4" s="30"/>
      <c r="E4" s="1" t="s">
        <v>35</v>
      </c>
      <c r="F4" s="29" t="s">
        <v>52</v>
      </c>
      <c r="G4" s="30"/>
      <c r="H4" s="1" t="s">
        <v>36</v>
      </c>
      <c r="I4" s="29" t="s">
        <v>53</v>
      </c>
      <c r="J4" s="30"/>
      <c r="K4" s="1" t="s">
        <v>37</v>
      </c>
      <c r="L4" s="29" t="s">
        <v>54</v>
      </c>
      <c r="M4" s="30"/>
      <c r="N4" s="1" t="s">
        <v>38</v>
      </c>
      <c r="O4" s="29" t="s">
        <v>55</v>
      </c>
      <c r="P4" s="30"/>
      <c r="Q4" s="1" t="s">
        <v>42</v>
      </c>
    </row>
    <row r="5" spans="1:19" ht="57.75" x14ac:dyDescent="0.25">
      <c r="A5" s="5" t="s">
        <v>41</v>
      </c>
      <c r="B5" s="1" t="s">
        <v>39</v>
      </c>
      <c r="C5" s="1" t="s">
        <v>49</v>
      </c>
      <c r="D5" s="1" t="s">
        <v>50</v>
      </c>
      <c r="E5" s="1" t="s">
        <v>39</v>
      </c>
      <c r="F5" s="1" t="s">
        <v>49</v>
      </c>
      <c r="G5" s="1" t="s">
        <v>50</v>
      </c>
      <c r="H5" s="1" t="s">
        <v>39</v>
      </c>
      <c r="I5" s="1" t="s">
        <v>49</v>
      </c>
      <c r="J5" s="1" t="s">
        <v>50</v>
      </c>
      <c r="K5" s="1" t="s">
        <v>39</v>
      </c>
      <c r="L5" s="1" t="s">
        <v>49</v>
      </c>
      <c r="M5" s="1" t="s">
        <v>50</v>
      </c>
      <c r="N5" s="1" t="s">
        <v>39</v>
      </c>
      <c r="O5" s="1" t="s">
        <v>49</v>
      </c>
      <c r="P5" s="1" t="s">
        <v>50</v>
      </c>
      <c r="Q5" s="1" t="s">
        <v>39</v>
      </c>
      <c r="R5" s="16" t="s">
        <v>46</v>
      </c>
      <c r="S5" s="14"/>
    </row>
    <row r="6" spans="1:19" x14ac:dyDescent="0.25">
      <c r="A6" s="2" t="s">
        <v>0</v>
      </c>
      <c r="B6" s="8">
        <f>B7+B12+B17+B20+B23+B30+B40+B47</f>
        <v>44199.119000000006</v>
      </c>
      <c r="C6" s="8">
        <f>B6-E6</f>
        <v>4166.4639999999999</v>
      </c>
      <c r="D6" s="22">
        <f>(B6/E6)-1</f>
        <v>0.10407663443756099</v>
      </c>
      <c r="E6" s="8">
        <f>E7+E12+E17+E20+E23+E30+E40+E47-1</f>
        <v>40032.655000000006</v>
      </c>
      <c r="F6" s="8">
        <f>E6-H6</f>
        <v>2229.200420000001</v>
      </c>
      <c r="G6" s="22">
        <f>F6/H6</f>
        <v>5.8968166924600697E-2</v>
      </c>
      <c r="H6" s="8">
        <f>H7+H12+H17+H20+H23+H30+H40+H47+1</f>
        <v>37803.454580000005</v>
      </c>
      <c r="I6" s="8">
        <f>H6-K6</f>
        <v>2477.1773000000103</v>
      </c>
      <c r="J6" s="22">
        <f>I6/K6</f>
        <v>7.0122795005135352E-2</v>
      </c>
      <c r="K6" s="8">
        <f t="shared" ref="K6:Q6" si="0">K7+K12+K17+K20+K23+K30+K40+K47</f>
        <v>35326.277279999995</v>
      </c>
      <c r="L6" s="8">
        <f>K6-N6</f>
        <v>5201.0952399999951</v>
      </c>
      <c r="M6" s="22">
        <f>L6/N6</f>
        <v>0.172649421108693</v>
      </c>
      <c r="N6" s="8">
        <f t="shared" si="0"/>
        <v>30125.18204</v>
      </c>
      <c r="O6" s="8">
        <f>N6-Q6</f>
        <v>-5894.8179600000003</v>
      </c>
      <c r="P6" s="22">
        <f>O6/Q6</f>
        <v>-0.16365402443087174</v>
      </c>
      <c r="Q6" s="8">
        <f t="shared" si="0"/>
        <v>36020</v>
      </c>
      <c r="R6" s="17">
        <v>36020</v>
      </c>
    </row>
    <row r="7" spans="1:19" x14ac:dyDescent="0.25">
      <c r="A7" s="2" t="s">
        <v>1</v>
      </c>
      <c r="B7" s="8">
        <v>28639.692999999999</v>
      </c>
      <c r="C7" s="8">
        <f>B7-E7</f>
        <v>1329.2139999999999</v>
      </c>
      <c r="D7" s="22">
        <f>(B7/E7)-1</f>
        <v>4.8670475534317692E-2</v>
      </c>
      <c r="E7" s="8">
        <v>27310.478999999999</v>
      </c>
      <c r="F7" s="8">
        <f>E7-H7</f>
        <v>711.05199999999604</v>
      </c>
      <c r="G7" s="22">
        <f>F7/H7</f>
        <v>2.673185403580295E-2</v>
      </c>
      <c r="H7" s="8">
        <v>26599.427000000003</v>
      </c>
      <c r="I7" s="8">
        <f>H7-K7</f>
        <v>1438.1404800000018</v>
      </c>
      <c r="J7" s="22">
        <f t="shared" ref="J7:J48" si="1">I7/K7</f>
        <v>5.7156873868785062E-2</v>
      </c>
      <c r="K7" s="8">
        <v>25161.286520000001</v>
      </c>
      <c r="L7" s="8">
        <f>K7-N7</f>
        <v>3284.6886600000034</v>
      </c>
      <c r="M7" s="22">
        <f>L7/N7</f>
        <v>0.15014622845016742</v>
      </c>
      <c r="N7" s="8">
        <v>21876.597859999998</v>
      </c>
      <c r="O7" s="23">
        <f>N7-Q7</f>
        <v>-3217.402140000002</v>
      </c>
      <c r="P7" s="22">
        <f>O7/Q7</f>
        <v>-0.12821400095640401</v>
      </c>
      <c r="Q7" s="8">
        <v>25094</v>
      </c>
      <c r="R7" s="15"/>
    </row>
    <row r="8" spans="1:19" x14ac:dyDescent="0.25">
      <c r="A8" s="4" t="s">
        <v>2</v>
      </c>
      <c r="B8" s="3">
        <v>24066.692999999999</v>
      </c>
      <c r="C8" s="3">
        <f>B8-E8</f>
        <v>1202.2639999999992</v>
      </c>
      <c r="D8" s="24">
        <f>C8/E8</f>
        <v>5.2582288409651484E-2</v>
      </c>
      <c r="E8" s="3">
        <v>22864.429</v>
      </c>
      <c r="F8" s="3">
        <f>E8-H8</f>
        <v>702.92199999999866</v>
      </c>
      <c r="G8" s="25">
        <f>F8/H8</f>
        <v>3.1718149853256758E-2</v>
      </c>
      <c r="H8" s="3">
        <v>22161.507000000001</v>
      </c>
      <c r="I8" s="23">
        <f>H8-K8</f>
        <v>1404.3611500000006</v>
      </c>
      <c r="J8" s="25">
        <f t="shared" si="1"/>
        <v>6.7656755902209001E-2</v>
      </c>
      <c r="K8" s="3">
        <v>20757.145850000001</v>
      </c>
      <c r="L8" s="23">
        <f>K8-N8</f>
        <v>2398.3005900000026</v>
      </c>
      <c r="M8" s="25">
        <f>L8/N8</f>
        <v>0.13063460996783863</v>
      </c>
      <c r="N8" s="3">
        <v>18358.845259999998</v>
      </c>
      <c r="O8" s="23">
        <f>N8-Q8</f>
        <v>-3290.1547400000018</v>
      </c>
      <c r="P8" s="25">
        <f>O8/Q8</f>
        <v>-0.15197721557577726</v>
      </c>
      <c r="Q8" s="10">
        <v>21649</v>
      </c>
      <c r="R8" s="18">
        <v>21649</v>
      </c>
    </row>
    <row r="9" spans="1:19" x14ac:dyDescent="0.25">
      <c r="A9" s="4" t="s">
        <v>3</v>
      </c>
      <c r="B9" s="3">
        <v>3477</v>
      </c>
      <c r="C9" s="3">
        <f>B9-E9</f>
        <v>104.94999999999982</v>
      </c>
      <c r="D9" s="24">
        <f>C9/E9</f>
        <v>3.1123500541213746E-2</v>
      </c>
      <c r="E9" s="3">
        <v>3372.05</v>
      </c>
      <c r="F9" s="3">
        <f>E9-H9</f>
        <v>-3.3339999999998327</v>
      </c>
      <c r="G9" s="25">
        <f>F9/H9</f>
        <v>-9.8773946904999032E-4</v>
      </c>
      <c r="H9" s="3">
        <v>3375.384</v>
      </c>
      <c r="I9" s="23">
        <f>H9-K9</f>
        <v>-247.61599999999999</v>
      </c>
      <c r="J9" s="25">
        <f t="shared" si="1"/>
        <v>-6.834556996963842E-2</v>
      </c>
      <c r="K9" s="3">
        <v>3623</v>
      </c>
      <c r="L9" s="23">
        <f>K9-N9</f>
        <v>832.86720000000014</v>
      </c>
      <c r="M9" s="25">
        <f t="shared" ref="M9:M10" si="2">L9/N9</f>
        <v>0.29850450129112138</v>
      </c>
      <c r="N9" s="3">
        <v>2790.1327999999999</v>
      </c>
      <c r="O9" s="23">
        <f>N9-Q9</f>
        <v>72.132799999999861</v>
      </c>
      <c r="P9" s="25">
        <f>O9/Q9</f>
        <v>2.6538925680647484E-2</v>
      </c>
      <c r="Q9" s="10">
        <v>2718</v>
      </c>
      <c r="R9" s="12"/>
    </row>
    <row r="10" spans="1:19" x14ac:dyDescent="0.25">
      <c r="A10" s="4" t="s">
        <v>4</v>
      </c>
      <c r="B10" s="3">
        <v>1096</v>
      </c>
      <c r="C10" s="3">
        <f>B10-E10</f>
        <v>22</v>
      </c>
      <c r="D10" s="24">
        <f>C10/E10</f>
        <v>2.0484171322160148E-2</v>
      </c>
      <c r="E10" s="3">
        <v>1074</v>
      </c>
      <c r="F10" s="3">
        <f>E10-H10</f>
        <v>11.463999999999942</v>
      </c>
      <c r="G10" s="25">
        <f>F10/H10</f>
        <v>1.0789281492579961E-2</v>
      </c>
      <c r="H10" s="3">
        <v>1062.5360000000001</v>
      </c>
      <c r="I10" s="23">
        <f>H10-K10</f>
        <v>281.99616000000015</v>
      </c>
      <c r="J10" s="25">
        <f t="shared" si="1"/>
        <v>0.36128349322950659</v>
      </c>
      <c r="K10" s="3">
        <v>780.53983999999991</v>
      </c>
      <c r="L10" s="23">
        <f>K10-N10</f>
        <v>52.920039999999858</v>
      </c>
      <c r="M10" s="25">
        <f t="shared" si="2"/>
        <v>7.2730346260505632E-2</v>
      </c>
      <c r="N10" s="3">
        <v>727.61980000000005</v>
      </c>
      <c r="O10" s="23">
        <f>N10-Q10</f>
        <v>0.61980000000005475</v>
      </c>
      <c r="P10" s="25">
        <f>O10/Q10</f>
        <v>8.5254470426417432E-4</v>
      </c>
      <c r="Q10" s="10">
        <v>727</v>
      </c>
      <c r="R10" s="13">
        <v>3445</v>
      </c>
    </row>
    <row r="11" spans="1:19" x14ac:dyDescent="0.25">
      <c r="A11" s="4"/>
      <c r="B11" s="3"/>
      <c r="C11" s="3"/>
      <c r="D11" s="3"/>
      <c r="E11" s="3"/>
      <c r="F11" s="3"/>
      <c r="G11" s="3"/>
      <c r="H11" s="3"/>
      <c r="I11" s="3"/>
      <c r="J11" s="22"/>
      <c r="K11" s="3"/>
      <c r="L11" s="3"/>
      <c r="M11" s="3"/>
      <c r="N11" s="3"/>
      <c r="O11" s="8"/>
      <c r="P11" s="8"/>
      <c r="Q11" s="10"/>
      <c r="R11" s="15"/>
    </row>
    <row r="12" spans="1:19" x14ac:dyDescent="0.25">
      <c r="A12" s="2" t="s">
        <v>5</v>
      </c>
      <c r="B12" s="8">
        <v>6012.16</v>
      </c>
      <c r="C12" s="8">
        <f>B12-E12</f>
        <v>-1132.92</v>
      </c>
      <c r="D12" s="22">
        <f>C12/E12</f>
        <v>-0.15855945629720034</v>
      </c>
      <c r="E12" s="8">
        <v>7145.08</v>
      </c>
      <c r="F12" s="8">
        <f>E12-H12</f>
        <v>587.07999999999993</v>
      </c>
      <c r="G12" s="22">
        <f>F12/H12</f>
        <v>8.9521195486428784E-2</v>
      </c>
      <c r="H12" s="8">
        <v>6558</v>
      </c>
      <c r="I12" s="8">
        <f>H12-K12</f>
        <v>640.85392000000047</v>
      </c>
      <c r="J12" s="22">
        <f t="shared" si="1"/>
        <v>0.10830456293213578</v>
      </c>
      <c r="K12" s="8">
        <v>5917.1460799999995</v>
      </c>
      <c r="L12" s="8">
        <f>K12-N12</f>
        <v>1640.3709399999998</v>
      </c>
      <c r="M12" s="22">
        <f>L12/N12</f>
        <v>0.38355323492644505</v>
      </c>
      <c r="N12" s="8">
        <v>4276.7751399999997</v>
      </c>
      <c r="O12" s="8">
        <f>N12-Q12</f>
        <v>-1526.2248600000003</v>
      </c>
      <c r="P12" s="22">
        <f>O12/Q12</f>
        <v>-0.26300617956229538</v>
      </c>
      <c r="Q12" s="11">
        <v>5803</v>
      </c>
      <c r="R12" s="19">
        <v>5803</v>
      </c>
    </row>
    <row r="13" spans="1:19" x14ac:dyDescent="0.25">
      <c r="A13" s="4" t="s">
        <v>6</v>
      </c>
      <c r="B13" s="3">
        <v>932.75</v>
      </c>
      <c r="C13" s="3">
        <f>B13-E13</f>
        <v>-403.29999999999995</v>
      </c>
      <c r="D13" s="24">
        <f>C13/E13</f>
        <v>-0.3018599603308259</v>
      </c>
      <c r="E13" s="3">
        <v>1336.05</v>
      </c>
      <c r="F13" s="3">
        <f>E13-H13</f>
        <v>201.02199999999993</v>
      </c>
      <c r="G13" s="25">
        <f>F13/H13</f>
        <v>0.1771075251007023</v>
      </c>
      <c r="H13" s="3">
        <v>1135.028</v>
      </c>
      <c r="I13" s="23">
        <f>H13-K13</f>
        <v>325.77026999999998</v>
      </c>
      <c r="J13" s="25">
        <f t="shared" si="1"/>
        <v>0.40255441242433354</v>
      </c>
      <c r="K13" s="3">
        <v>809.25773000000004</v>
      </c>
      <c r="L13" s="23">
        <f>K13-N13</f>
        <v>244.23326000000009</v>
      </c>
      <c r="M13" s="25">
        <f t="shared" ref="M13:M14" si="3">L13/N13</f>
        <v>0.43225253589459606</v>
      </c>
      <c r="N13" s="3">
        <v>565.02446999999995</v>
      </c>
      <c r="O13" s="23">
        <f>N13-Q13</f>
        <v>60.024469999999951</v>
      </c>
      <c r="P13" s="25">
        <f>O13/Q13</f>
        <v>0.11886033663366327</v>
      </c>
      <c r="Q13" s="10">
        <v>505</v>
      </c>
      <c r="R13" s="15"/>
    </row>
    <row r="14" spans="1:19" x14ac:dyDescent="0.25">
      <c r="A14" s="4" t="s">
        <v>7</v>
      </c>
      <c r="B14" s="3">
        <v>5079.41</v>
      </c>
      <c r="C14" s="3">
        <f>B14-E14</f>
        <v>-729.61999999999989</v>
      </c>
      <c r="D14" s="24">
        <f>C14/E14</f>
        <v>-0.12560100395418855</v>
      </c>
      <c r="E14" s="3">
        <v>5809.03</v>
      </c>
      <c r="F14" s="3">
        <f>E14-H14</f>
        <v>385.55499999999938</v>
      </c>
      <c r="G14" s="25">
        <f>F14/H14</f>
        <v>7.1090029916243622E-2</v>
      </c>
      <c r="H14" s="3">
        <v>5423.4750000000004</v>
      </c>
      <c r="I14" s="23">
        <f>H14-K14</f>
        <v>315.5866500000011</v>
      </c>
      <c r="J14" s="25">
        <f t="shared" si="1"/>
        <v>6.1784171535386269E-2</v>
      </c>
      <c r="K14" s="3">
        <v>5107.8883499999993</v>
      </c>
      <c r="L14" s="23">
        <f>K14-N14</f>
        <v>1396.1376799999994</v>
      </c>
      <c r="M14" s="25">
        <f t="shared" si="3"/>
        <v>0.37613994153330332</v>
      </c>
      <c r="N14" s="3">
        <v>3711.7506699999999</v>
      </c>
      <c r="O14" s="23">
        <f>N14-Q14</f>
        <v>-1586.2493300000001</v>
      </c>
      <c r="P14" s="25">
        <f>O14/Q14</f>
        <v>-0.29940530955077388</v>
      </c>
      <c r="Q14" s="3">
        <v>5298</v>
      </c>
      <c r="R14" s="15"/>
    </row>
    <row r="15" spans="1:19" x14ac:dyDescent="0.25">
      <c r="A15" s="4" t="s">
        <v>8</v>
      </c>
      <c r="B15" s="3">
        <v>0</v>
      </c>
      <c r="C15" s="3"/>
      <c r="D15" s="3"/>
      <c r="E15" s="3">
        <v>0</v>
      </c>
      <c r="F15" s="3"/>
      <c r="G15" s="3"/>
      <c r="H15" s="3">
        <v>0</v>
      </c>
      <c r="I15" s="3"/>
      <c r="J15" s="22"/>
      <c r="K15" s="3"/>
      <c r="L15" s="3"/>
      <c r="M15" s="3"/>
      <c r="N15" s="3"/>
      <c r="O15" s="3"/>
      <c r="P15" s="3"/>
      <c r="Q15" s="3"/>
      <c r="R15" s="15"/>
    </row>
    <row r="16" spans="1:19" x14ac:dyDescent="0.25">
      <c r="A16" s="4"/>
      <c r="B16" s="3"/>
      <c r="C16" s="3" t="s">
        <v>48</v>
      </c>
      <c r="D16" s="3"/>
      <c r="E16" s="3"/>
      <c r="F16" s="3"/>
      <c r="G16" s="3"/>
      <c r="H16" s="3"/>
      <c r="I16" s="3"/>
      <c r="J16" s="22"/>
      <c r="K16" s="3"/>
      <c r="L16" s="3"/>
      <c r="M16" s="3"/>
      <c r="N16" s="3"/>
      <c r="O16" s="3"/>
      <c r="P16" s="3"/>
      <c r="Q16" s="3"/>
      <c r="R16" s="15"/>
    </row>
    <row r="17" spans="1:18" x14ac:dyDescent="0.25">
      <c r="A17" s="2" t="s">
        <v>9</v>
      </c>
      <c r="B17" s="8">
        <v>1980.242</v>
      </c>
      <c r="C17" s="8">
        <f>B17-E17</f>
        <v>1980.242</v>
      </c>
      <c r="D17" s="22" t="str">
        <f>IF(E17,0,"")</f>
        <v/>
      </c>
      <c r="E17" s="8">
        <v>0</v>
      </c>
      <c r="F17" s="8"/>
      <c r="G17" s="8"/>
      <c r="H17" s="8">
        <v>0</v>
      </c>
      <c r="I17" s="8"/>
      <c r="J17" s="22"/>
      <c r="K17" s="8">
        <v>0</v>
      </c>
      <c r="L17" s="8"/>
      <c r="M17" s="8"/>
      <c r="N17" s="8">
        <v>0</v>
      </c>
      <c r="O17" s="8"/>
      <c r="P17" s="8"/>
      <c r="Q17" s="8"/>
      <c r="R17" s="15"/>
    </row>
    <row r="18" spans="1:18" x14ac:dyDescent="0.25">
      <c r="A18" s="4" t="s">
        <v>10</v>
      </c>
      <c r="B18" s="3">
        <v>1980.242</v>
      </c>
      <c r="C18" s="3">
        <f>B18-E18</f>
        <v>1980.242</v>
      </c>
      <c r="D18" s="22" t="str">
        <f>IF(E18,0,"")</f>
        <v/>
      </c>
      <c r="E18" s="3">
        <v>0</v>
      </c>
      <c r="F18" s="3"/>
      <c r="G18" s="3"/>
      <c r="H18" s="3">
        <v>0</v>
      </c>
      <c r="I18" s="3"/>
      <c r="J18" s="22"/>
      <c r="K18" s="3"/>
      <c r="L18" s="3"/>
      <c r="M18" s="3"/>
      <c r="N18" s="3"/>
      <c r="O18" s="3"/>
      <c r="P18" s="3"/>
      <c r="Q18" s="3"/>
      <c r="R18" s="15"/>
    </row>
    <row r="19" spans="1:18" x14ac:dyDescent="0.25">
      <c r="A19" s="4"/>
      <c r="B19" s="3"/>
      <c r="C19" s="3"/>
      <c r="D19" s="3"/>
      <c r="E19" s="3"/>
      <c r="F19" s="3"/>
      <c r="G19" s="3"/>
      <c r="H19" s="3"/>
      <c r="I19" s="3"/>
      <c r="J19" s="22"/>
      <c r="K19" s="3"/>
      <c r="L19" s="3"/>
      <c r="M19" s="3"/>
      <c r="N19" s="3"/>
      <c r="O19" s="3"/>
      <c r="P19" s="3"/>
      <c r="Q19" s="3"/>
      <c r="R19" s="15"/>
    </row>
    <row r="20" spans="1:18" x14ac:dyDescent="0.25">
      <c r="A20" s="2" t="s">
        <v>11</v>
      </c>
      <c r="B20" s="8">
        <v>301.3</v>
      </c>
      <c r="C20" s="8">
        <f>B20-E20</f>
        <v>7.5</v>
      </c>
      <c r="D20" s="22">
        <f>C20/E20</f>
        <v>2.5527569775357386E-2</v>
      </c>
      <c r="E20" s="8">
        <v>293.8</v>
      </c>
      <c r="F20" s="8">
        <f>E20-H20</f>
        <v>181.452</v>
      </c>
      <c r="G20" s="22">
        <f>F20/H20</f>
        <v>1.6150888311318403</v>
      </c>
      <c r="H20" s="8">
        <v>112.348</v>
      </c>
      <c r="I20" s="8">
        <f>H20-K20</f>
        <v>17.544640000000001</v>
      </c>
      <c r="J20" s="22">
        <f t="shared" si="1"/>
        <v>0.18506348298203779</v>
      </c>
      <c r="K20" s="8">
        <v>94.803359999999998</v>
      </c>
      <c r="L20" s="8">
        <f>K20-N20</f>
        <v>-280.08935000000002</v>
      </c>
      <c r="M20" s="22">
        <f>L20/N20</f>
        <v>-0.74711868897103928</v>
      </c>
      <c r="N20" s="8">
        <v>374.89271000000002</v>
      </c>
      <c r="O20" s="8">
        <f>N20-Q20</f>
        <v>183.89271000000002</v>
      </c>
      <c r="P20" s="22">
        <f>O20/Q20</f>
        <v>0.96278905759162314</v>
      </c>
      <c r="Q20" s="8">
        <v>191</v>
      </c>
      <c r="R20" s="12"/>
    </row>
    <row r="21" spans="1:18" x14ac:dyDescent="0.25">
      <c r="A21" s="4" t="s">
        <v>12</v>
      </c>
      <c r="B21" s="3">
        <v>301.3</v>
      </c>
      <c r="C21" s="3">
        <f>B21-E21</f>
        <v>7.5</v>
      </c>
      <c r="D21" s="24">
        <f>C21/E21</f>
        <v>2.5527569775357386E-2</v>
      </c>
      <c r="E21" s="3">
        <v>293.8</v>
      </c>
      <c r="F21" s="3">
        <f>E21-H21</f>
        <v>181.452</v>
      </c>
      <c r="G21" s="25">
        <f>F21/H21</f>
        <v>1.6150888311318403</v>
      </c>
      <c r="H21" s="3">
        <v>112.348</v>
      </c>
      <c r="I21" s="23">
        <f>H21-K21</f>
        <v>17.544640000000001</v>
      </c>
      <c r="J21" s="25">
        <f t="shared" si="1"/>
        <v>0.18506348298203779</v>
      </c>
      <c r="K21" s="3">
        <v>94.803359999999998</v>
      </c>
      <c r="L21" s="23">
        <f>K21-N21</f>
        <v>-280.08935000000002</v>
      </c>
      <c r="M21" s="22">
        <f>L21/N21</f>
        <v>-0.74711868897103928</v>
      </c>
      <c r="N21" s="3">
        <v>374.89271000000002</v>
      </c>
      <c r="O21" s="23">
        <f>N21-Q21</f>
        <v>183.89271000000002</v>
      </c>
      <c r="P21" s="25">
        <f>O21/Q21</f>
        <v>0.96278905759162314</v>
      </c>
      <c r="Q21" s="3">
        <v>191</v>
      </c>
      <c r="R21" s="15"/>
    </row>
    <row r="22" spans="1:18" x14ac:dyDescent="0.25">
      <c r="A22" s="4"/>
      <c r="B22" s="3"/>
      <c r="C22" s="3"/>
      <c r="D22" s="3"/>
      <c r="E22" s="3"/>
      <c r="F22" s="3"/>
      <c r="G22" s="3"/>
      <c r="H22" s="3"/>
      <c r="I22" s="3"/>
      <c r="J22" s="22"/>
      <c r="K22" s="3"/>
      <c r="L22" s="3"/>
      <c r="M22" s="3"/>
      <c r="N22" s="3"/>
      <c r="O22" s="3"/>
      <c r="P22" s="3"/>
      <c r="Q22" s="3"/>
      <c r="R22" s="15"/>
    </row>
    <row r="23" spans="1:18" x14ac:dyDescent="0.25">
      <c r="A23" s="2" t="s">
        <v>13</v>
      </c>
      <c r="B23" s="8">
        <v>3278.5</v>
      </c>
      <c r="C23" s="8">
        <f t="shared" ref="C23:C28" si="4">B23-E23</f>
        <v>1670.5</v>
      </c>
      <c r="D23" s="22">
        <f t="shared" ref="D23:D28" si="5">C23/E23</f>
        <v>1.0388681592039801</v>
      </c>
      <c r="E23" s="8">
        <v>1608</v>
      </c>
      <c r="F23" s="8">
        <f>E23-H23</f>
        <v>375.88599999999997</v>
      </c>
      <c r="G23" s="22">
        <f t="shared" ref="G23:G28" si="6">F23/H23</f>
        <v>0.30507404347325001</v>
      </c>
      <c r="H23" s="8">
        <v>1232.114</v>
      </c>
      <c r="I23" s="8">
        <f t="shared" ref="I23:I28" si="7">H23-K23</f>
        <v>-497.05655000000002</v>
      </c>
      <c r="J23" s="22">
        <f t="shared" si="1"/>
        <v>-0.28745374480267433</v>
      </c>
      <c r="K23" s="8">
        <v>1729.17055</v>
      </c>
      <c r="L23" s="8">
        <f t="shared" ref="L23:L28" si="8">K23-N23</f>
        <v>726.00650000000007</v>
      </c>
      <c r="M23" s="22">
        <f>L23/N23</f>
        <v>0.72371662441452134</v>
      </c>
      <c r="N23" s="8">
        <v>1003.16405</v>
      </c>
      <c r="O23" s="8">
        <f t="shared" ref="O23:O28" si="9">N23-Q23</f>
        <v>-453.83595000000003</v>
      </c>
      <c r="P23" s="22">
        <f t="shared" ref="P23:P28" si="10">O23/Q23</f>
        <v>-0.3114865820178449</v>
      </c>
      <c r="Q23" s="8">
        <v>1457</v>
      </c>
      <c r="R23" s="15"/>
    </row>
    <row r="24" spans="1:18" x14ac:dyDescent="0.25">
      <c r="A24" s="4" t="s">
        <v>14</v>
      </c>
      <c r="B24" s="3">
        <v>694.5</v>
      </c>
      <c r="C24" s="3">
        <f t="shared" si="4"/>
        <v>145.5</v>
      </c>
      <c r="D24" s="24">
        <f t="shared" si="5"/>
        <v>0.2650273224043716</v>
      </c>
      <c r="E24" s="3">
        <v>549</v>
      </c>
      <c r="F24" s="3">
        <f t="shared" ref="F24:F28" si="11">E24-H24</f>
        <v>93.863</v>
      </c>
      <c r="G24" s="25">
        <f t="shared" si="6"/>
        <v>0.20623021200210045</v>
      </c>
      <c r="H24" s="3">
        <v>455.137</v>
      </c>
      <c r="I24" s="23">
        <f t="shared" si="7"/>
        <v>-142.03418000000005</v>
      </c>
      <c r="J24" s="25">
        <f t="shared" si="1"/>
        <v>-0.23784500116030388</v>
      </c>
      <c r="K24" s="3">
        <v>597.17118000000005</v>
      </c>
      <c r="L24" s="23">
        <f t="shared" si="8"/>
        <v>284.73573000000005</v>
      </c>
      <c r="M24" s="25">
        <f t="shared" ref="M24:M28" si="12">L24/N24</f>
        <v>0.91134258292392889</v>
      </c>
      <c r="N24" s="3">
        <v>312.43545</v>
      </c>
      <c r="O24" s="23">
        <f t="shared" si="9"/>
        <v>-215.56455</v>
      </c>
      <c r="P24" s="25">
        <f t="shared" si="10"/>
        <v>-0.40826619318181817</v>
      </c>
      <c r="Q24" s="3">
        <v>528</v>
      </c>
      <c r="R24" s="15">
        <v>1648</v>
      </c>
    </row>
    <row r="25" spans="1:18" x14ac:dyDescent="0.25">
      <c r="A25" s="4" t="s">
        <v>15</v>
      </c>
      <c r="B25" s="3">
        <v>555.6</v>
      </c>
      <c r="C25" s="3">
        <f t="shared" si="4"/>
        <v>116.40000000000003</v>
      </c>
      <c r="D25" s="24">
        <f t="shared" si="5"/>
        <v>0.26502732240437166</v>
      </c>
      <c r="E25" s="3">
        <v>439.2</v>
      </c>
      <c r="F25" s="3">
        <f t="shared" si="11"/>
        <v>86.187999999999988</v>
      </c>
      <c r="G25" s="25">
        <f t="shared" si="6"/>
        <v>0.24415034049833997</v>
      </c>
      <c r="H25" s="3">
        <v>353.012</v>
      </c>
      <c r="I25" s="23">
        <f t="shared" si="7"/>
        <v>-96.681260000000009</v>
      </c>
      <c r="J25" s="25">
        <f t="shared" si="1"/>
        <v>-0.21499379376955752</v>
      </c>
      <c r="K25" s="3">
        <v>449.69326000000001</v>
      </c>
      <c r="L25" s="23">
        <f t="shared" si="8"/>
        <v>206.99224000000001</v>
      </c>
      <c r="M25" s="25">
        <f t="shared" si="12"/>
        <v>0.85286926276618047</v>
      </c>
      <c r="N25" s="3">
        <v>242.70102</v>
      </c>
      <c r="O25" s="23">
        <f t="shared" si="9"/>
        <v>-180.29898</v>
      </c>
      <c r="P25" s="25">
        <f t="shared" si="10"/>
        <v>-0.42623872340425534</v>
      </c>
      <c r="Q25" s="3">
        <v>423</v>
      </c>
      <c r="R25" s="15"/>
    </row>
    <row r="26" spans="1:18" x14ac:dyDescent="0.25">
      <c r="A26" s="4" t="s">
        <v>16</v>
      </c>
      <c r="B26" s="3">
        <v>138.9</v>
      </c>
      <c r="C26" s="3">
        <f t="shared" si="4"/>
        <v>29.100000000000009</v>
      </c>
      <c r="D26" s="24">
        <f t="shared" si="5"/>
        <v>0.26502732240437166</v>
      </c>
      <c r="E26" s="3">
        <v>109.8</v>
      </c>
      <c r="F26" s="3">
        <f t="shared" si="11"/>
        <v>18.772999999999996</v>
      </c>
      <c r="G26" s="25">
        <f t="shared" si="6"/>
        <v>0.20623551254023528</v>
      </c>
      <c r="H26" s="3">
        <v>91.027000000000001</v>
      </c>
      <c r="I26" s="23">
        <f t="shared" si="7"/>
        <v>-28.407240000000002</v>
      </c>
      <c r="J26" s="25">
        <f t="shared" si="1"/>
        <v>-0.23784837580914819</v>
      </c>
      <c r="K26" s="3">
        <v>119.43424</v>
      </c>
      <c r="L26" s="23">
        <f t="shared" si="8"/>
        <v>56.947150000000001</v>
      </c>
      <c r="M26" s="25">
        <f t="shared" si="12"/>
        <v>0.91134264693715128</v>
      </c>
      <c r="N26" s="3">
        <v>62.487090000000002</v>
      </c>
      <c r="O26" s="23">
        <f t="shared" si="9"/>
        <v>-43.512909999999998</v>
      </c>
      <c r="P26" s="25">
        <f t="shared" si="10"/>
        <v>-0.41049915094339623</v>
      </c>
      <c r="Q26" s="3">
        <v>106</v>
      </c>
      <c r="R26" s="15"/>
    </row>
    <row r="27" spans="1:18" x14ac:dyDescent="0.25">
      <c r="A27" s="4" t="s">
        <v>17</v>
      </c>
      <c r="B27" s="3">
        <v>1774</v>
      </c>
      <c r="C27" s="3">
        <f t="shared" si="4"/>
        <v>1366</v>
      </c>
      <c r="D27" s="24">
        <f t="shared" si="5"/>
        <v>3.3480392156862746</v>
      </c>
      <c r="E27" s="3">
        <v>408</v>
      </c>
      <c r="F27" s="3">
        <f t="shared" si="11"/>
        <v>193.959</v>
      </c>
      <c r="G27" s="25">
        <f t="shared" si="6"/>
        <v>0.90617685396723058</v>
      </c>
      <c r="H27" s="3">
        <v>214.041</v>
      </c>
      <c r="I27" s="23">
        <f t="shared" si="7"/>
        <v>-261.17111</v>
      </c>
      <c r="J27" s="25">
        <f t="shared" si="1"/>
        <v>-0.54958849849175773</v>
      </c>
      <c r="K27" s="3">
        <v>475.21211</v>
      </c>
      <c r="L27" s="23">
        <f t="shared" si="8"/>
        <v>164.17048</v>
      </c>
      <c r="M27" s="25">
        <f t="shared" si="12"/>
        <v>0.5278087052205841</v>
      </c>
      <c r="N27" s="3">
        <v>311.04163</v>
      </c>
      <c r="O27" s="23">
        <f t="shared" si="9"/>
        <v>4.0416299999999978</v>
      </c>
      <c r="P27" s="25">
        <f t="shared" si="10"/>
        <v>1.3164918566775237E-2</v>
      </c>
      <c r="Q27" s="3">
        <v>307</v>
      </c>
      <c r="R27" s="15"/>
    </row>
    <row r="28" spans="1:18" x14ac:dyDescent="0.25">
      <c r="A28" s="4" t="s">
        <v>18</v>
      </c>
      <c r="B28" s="3">
        <v>115.5</v>
      </c>
      <c r="C28" s="3">
        <f t="shared" si="4"/>
        <v>13.5</v>
      </c>
      <c r="D28" s="24">
        <f t="shared" si="5"/>
        <v>0.13235294117647059</v>
      </c>
      <c r="E28" s="3">
        <v>102</v>
      </c>
      <c r="F28" s="3">
        <f t="shared" si="11"/>
        <v>-16.897000000000006</v>
      </c>
      <c r="G28" s="25">
        <f t="shared" si="6"/>
        <v>-0.14211460339621693</v>
      </c>
      <c r="H28" s="3">
        <v>118.89700000000001</v>
      </c>
      <c r="I28" s="23">
        <f t="shared" si="7"/>
        <v>31.237240000000014</v>
      </c>
      <c r="J28" s="25">
        <f t="shared" si="1"/>
        <v>0.3563464011309182</v>
      </c>
      <c r="K28" s="3">
        <v>87.659759999999991</v>
      </c>
      <c r="L28" s="23">
        <f t="shared" si="8"/>
        <v>13.160899999999998</v>
      </c>
      <c r="M28" s="25">
        <f t="shared" si="12"/>
        <v>0.17665907907852549</v>
      </c>
      <c r="N28" s="3">
        <v>74.498859999999993</v>
      </c>
      <c r="O28" s="23">
        <f t="shared" si="9"/>
        <v>-18.501140000000007</v>
      </c>
      <c r="P28" s="25">
        <f t="shared" si="10"/>
        <v>-0.1989369892473119</v>
      </c>
      <c r="Q28" s="3">
        <v>93</v>
      </c>
      <c r="R28" s="13"/>
    </row>
    <row r="29" spans="1:18" x14ac:dyDescent="0.25">
      <c r="A29" s="4"/>
      <c r="B29" s="3"/>
      <c r="C29" s="3"/>
      <c r="D29" s="3"/>
      <c r="E29" s="3"/>
      <c r="F29" s="3"/>
      <c r="G29" s="3"/>
      <c r="H29" s="3"/>
      <c r="I29" s="3"/>
      <c r="J29" s="22"/>
      <c r="K29" s="3"/>
      <c r="L29" s="3"/>
      <c r="M29" s="3"/>
      <c r="N29" s="3"/>
      <c r="O29" s="3"/>
      <c r="P29" s="3"/>
      <c r="Q29" s="3"/>
      <c r="R29" s="15"/>
    </row>
    <row r="30" spans="1:18" x14ac:dyDescent="0.25">
      <c r="A30" s="2" t="s">
        <v>19</v>
      </c>
      <c r="B30" s="8">
        <v>2769</v>
      </c>
      <c r="C30" s="8">
        <f t="shared" ref="C30:C37" si="13">B30-E30</f>
        <v>196</v>
      </c>
      <c r="D30" s="22">
        <f t="shared" ref="D30:D37" si="14">C30/E30</f>
        <v>7.6175670423630007E-2</v>
      </c>
      <c r="E30" s="8">
        <v>2573</v>
      </c>
      <c r="F30" s="8">
        <f>E30-H30</f>
        <v>395.66136000000006</v>
      </c>
      <c r="G30" s="22">
        <f t="shared" ref="G30:G37" si="15">F30/H30</f>
        <v>0.18171787921790616</v>
      </c>
      <c r="H30" s="8">
        <v>2177.3386399999999</v>
      </c>
      <c r="I30" s="8">
        <f t="shared" ref="I30:I49" si="16">H30-K30</f>
        <v>1012.2132399999996</v>
      </c>
      <c r="J30" s="22">
        <f t="shared" si="1"/>
        <v>0.86875905374648876</v>
      </c>
      <c r="K30" s="8">
        <v>1165.1254000000004</v>
      </c>
      <c r="L30" s="8">
        <f t="shared" ref="L30:L38" si="17">K30-N30</f>
        <v>-6.3374499999997624</v>
      </c>
      <c r="M30" s="22">
        <f>L30/N30</f>
        <v>-5.4098599883041637E-3</v>
      </c>
      <c r="N30" s="8">
        <v>1171.4628500000001</v>
      </c>
      <c r="O30" s="8">
        <f t="shared" ref="O30:O38" si="18">N30-Q30</f>
        <v>-1232.5371499999999</v>
      </c>
      <c r="P30" s="22">
        <f t="shared" ref="P30:P37" si="19">O30/Q30</f>
        <v>-0.51270264143094835</v>
      </c>
      <c r="Q30" s="8">
        <v>2404</v>
      </c>
      <c r="R30" s="15"/>
    </row>
    <row r="31" spans="1:18" x14ac:dyDescent="0.25">
      <c r="A31" s="4" t="s">
        <v>20</v>
      </c>
      <c r="B31" s="3">
        <v>346.5</v>
      </c>
      <c r="C31" s="3">
        <f t="shared" si="13"/>
        <v>40.5</v>
      </c>
      <c r="D31" s="24">
        <f t="shared" si="14"/>
        <v>0.13235294117647059</v>
      </c>
      <c r="E31" s="3">
        <v>306</v>
      </c>
      <c r="F31" s="3">
        <f t="shared" ref="F31:F37" si="20">E31-H31</f>
        <v>-50.690110000000004</v>
      </c>
      <c r="G31" s="25">
        <f t="shared" si="15"/>
        <v>-0.14211246283223272</v>
      </c>
      <c r="H31" s="3">
        <v>356.69011</v>
      </c>
      <c r="I31" s="23">
        <f t="shared" si="16"/>
        <v>93.710829999999987</v>
      </c>
      <c r="J31" s="25">
        <f t="shared" si="1"/>
        <v>0.3563430168338737</v>
      </c>
      <c r="K31" s="3">
        <v>262.97928000000002</v>
      </c>
      <c r="L31" s="23">
        <f t="shared" si="17"/>
        <v>39.482700000000023</v>
      </c>
      <c r="M31" s="25">
        <f t="shared" ref="M31:M37" si="21">L31/N31</f>
        <v>0.1766590790785256</v>
      </c>
      <c r="N31" s="3">
        <v>223.49657999999999</v>
      </c>
      <c r="O31" s="23">
        <f t="shared" si="18"/>
        <v>-55.503420000000006</v>
      </c>
      <c r="P31" s="25">
        <f t="shared" si="19"/>
        <v>-0.19893698924731185</v>
      </c>
      <c r="Q31" s="3">
        <v>279</v>
      </c>
      <c r="R31" s="12"/>
    </row>
    <row r="32" spans="1:18" x14ac:dyDescent="0.25">
      <c r="A32" s="4" t="s">
        <v>21</v>
      </c>
      <c r="B32" s="3">
        <v>1123</v>
      </c>
      <c r="C32" s="3">
        <f t="shared" si="13"/>
        <v>46</v>
      </c>
      <c r="D32" s="24">
        <f t="shared" si="14"/>
        <v>4.2711234911792018E-2</v>
      </c>
      <c r="E32" s="3">
        <v>1077</v>
      </c>
      <c r="F32" s="3">
        <f t="shared" si="20"/>
        <v>-244.71615999999995</v>
      </c>
      <c r="G32" s="25">
        <f t="shared" si="15"/>
        <v>-0.18515031245437746</v>
      </c>
      <c r="H32" s="3">
        <v>1321.7161599999999</v>
      </c>
      <c r="I32" s="23">
        <f t="shared" si="16"/>
        <v>434.88641999999993</v>
      </c>
      <c r="J32" s="25">
        <f t="shared" si="1"/>
        <v>0.49038321606129259</v>
      </c>
      <c r="K32" s="3">
        <v>886.82974000000002</v>
      </c>
      <c r="L32" s="23">
        <f t="shared" si="17"/>
        <v>239.60095999999999</v>
      </c>
      <c r="M32" s="25">
        <f t="shared" si="21"/>
        <v>0.37019515726726487</v>
      </c>
      <c r="N32" s="3">
        <v>647.22878000000003</v>
      </c>
      <c r="O32" s="23">
        <f t="shared" si="18"/>
        <v>0.22878000000002885</v>
      </c>
      <c r="P32" s="25">
        <f t="shared" si="19"/>
        <v>3.5360123647608789E-4</v>
      </c>
      <c r="Q32" s="3">
        <v>647</v>
      </c>
      <c r="R32" s="15">
        <v>1230</v>
      </c>
    </row>
    <row r="33" spans="1:19" x14ac:dyDescent="0.25">
      <c r="A33" s="4" t="s">
        <v>22</v>
      </c>
      <c r="B33" s="3">
        <v>385</v>
      </c>
      <c r="C33" s="3">
        <f t="shared" si="13"/>
        <v>79</v>
      </c>
      <c r="D33" s="24">
        <f t="shared" si="14"/>
        <v>0.2581699346405229</v>
      </c>
      <c r="E33" s="3">
        <v>306</v>
      </c>
      <c r="F33" s="3">
        <f t="shared" si="20"/>
        <v>54.80607999999998</v>
      </c>
      <c r="G33" s="25">
        <f t="shared" si="15"/>
        <v>0.21818235091040411</v>
      </c>
      <c r="H33" s="3">
        <v>251.19392000000002</v>
      </c>
      <c r="I33" s="23">
        <f t="shared" si="16"/>
        <v>-79.238089999999971</v>
      </c>
      <c r="J33" s="25">
        <f t="shared" si="1"/>
        <v>-0.23980149501859693</v>
      </c>
      <c r="K33" s="3">
        <v>330.43200999999999</v>
      </c>
      <c r="L33" s="23">
        <f t="shared" si="17"/>
        <v>58.435299999999984</v>
      </c>
      <c r="M33" s="25">
        <f t="shared" si="21"/>
        <v>0.21483826035984033</v>
      </c>
      <c r="N33" s="3">
        <v>271.99671000000001</v>
      </c>
      <c r="O33" s="23">
        <f t="shared" si="18"/>
        <v>-32.003289999999993</v>
      </c>
      <c r="P33" s="25">
        <f t="shared" si="19"/>
        <v>-0.10527398026315787</v>
      </c>
      <c r="Q33" s="3">
        <v>304</v>
      </c>
      <c r="R33" s="13"/>
    </row>
    <row r="34" spans="1:19" x14ac:dyDescent="0.25">
      <c r="A34" s="4" t="s">
        <v>23</v>
      </c>
      <c r="B34" s="3">
        <v>48</v>
      </c>
      <c r="C34" s="3">
        <f t="shared" si="13"/>
        <v>10</v>
      </c>
      <c r="D34" s="24">
        <f t="shared" si="14"/>
        <v>0.26315789473684209</v>
      </c>
      <c r="E34" s="3">
        <v>38</v>
      </c>
      <c r="F34" s="3">
        <f t="shared" si="20"/>
        <v>234.25601999999998</v>
      </c>
      <c r="G34" s="25">
        <f t="shared" si="15"/>
        <v>-1.1936246337819345</v>
      </c>
      <c r="H34" s="3">
        <v>-196.25601999999998</v>
      </c>
      <c r="I34" s="23">
        <f t="shared" si="16"/>
        <v>427.59517</v>
      </c>
      <c r="J34" s="25">
        <f t="shared" si="1"/>
        <v>-0.68541212528583939</v>
      </c>
      <c r="K34" s="3">
        <v>-623.85118999999997</v>
      </c>
      <c r="L34" s="23">
        <f t="shared" si="17"/>
        <v>-258.72237999999999</v>
      </c>
      <c r="M34" s="25">
        <f t="shared" si="21"/>
        <v>0.70857837813455471</v>
      </c>
      <c r="N34" s="3">
        <v>-365.12880999999999</v>
      </c>
      <c r="O34" s="23">
        <f t="shared" si="18"/>
        <v>-940.12880999999993</v>
      </c>
      <c r="P34" s="25">
        <f t="shared" si="19"/>
        <v>-1.6350066260869565</v>
      </c>
      <c r="Q34" s="3">
        <v>575</v>
      </c>
      <c r="R34" s="10">
        <v>575</v>
      </c>
      <c r="S34" s="14"/>
    </row>
    <row r="35" spans="1:19" x14ac:dyDescent="0.25">
      <c r="A35" s="4" t="s">
        <v>24</v>
      </c>
      <c r="B35" s="3">
        <v>133</v>
      </c>
      <c r="C35" s="3">
        <f t="shared" si="13"/>
        <v>2</v>
      </c>
      <c r="D35" s="24">
        <f t="shared" si="14"/>
        <v>1.5267175572519083E-2</v>
      </c>
      <c r="E35" s="3">
        <v>131</v>
      </c>
      <c r="F35" s="3">
        <f t="shared" si="20"/>
        <v>58.358919999999998</v>
      </c>
      <c r="G35" s="25">
        <f t="shared" si="15"/>
        <v>0.80338728444015417</v>
      </c>
      <c r="H35" s="3">
        <v>72.641080000000002</v>
      </c>
      <c r="I35" s="23">
        <f t="shared" si="16"/>
        <v>28.558320000000002</v>
      </c>
      <c r="J35" s="25">
        <f t="shared" si="1"/>
        <v>0.64783421001770314</v>
      </c>
      <c r="K35" s="3">
        <v>44.08276</v>
      </c>
      <c r="L35" s="23">
        <f t="shared" si="17"/>
        <v>-6.0489400000000018</v>
      </c>
      <c r="M35" s="25">
        <f t="shared" si="21"/>
        <v>-0.12066097898136312</v>
      </c>
      <c r="N35" s="3">
        <v>50.131700000000002</v>
      </c>
      <c r="O35" s="23">
        <f t="shared" si="18"/>
        <v>-159.8683</v>
      </c>
      <c r="P35" s="25">
        <f t="shared" si="19"/>
        <v>-0.76127761904761904</v>
      </c>
      <c r="Q35" s="3">
        <v>210</v>
      </c>
      <c r="R35" s="12"/>
    </row>
    <row r="36" spans="1:19" x14ac:dyDescent="0.25">
      <c r="A36" s="4" t="s">
        <v>25</v>
      </c>
      <c r="B36" s="3">
        <v>681</v>
      </c>
      <c r="C36" s="3">
        <f t="shared" si="13"/>
        <v>17</v>
      </c>
      <c r="D36" s="24">
        <f t="shared" si="14"/>
        <v>2.5602409638554216E-2</v>
      </c>
      <c r="E36" s="3">
        <v>664</v>
      </c>
      <c r="F36" s="3">
        <f t="shared" si="20"/>
        <v>344.16194999999999</v>
      </c>
      <c r="G36" s="25">
        <f t="shared" si="15"/>
        <v>1.0760506762719444</v>
      </c>
      <c r="H36" s="3">
        <v>319.83805000000001</v>
      </c>
      <c r="I36" s="23">
        <f t="shared" si="16"/>
        <v>99.83805000000001</v>
      </c>
      <c r="J36" s="25">
        <f t="shared" si="1"/>
        <v>0.45380931818181824</v>
      </c>
      <c r="K36" s="3">
        <v>220</v>
      </c>
      <c r="L36" s="23">
        <f t="shared" si="17"/>
        <v>-96.384169999999983</v>
      </c>
      <c r="M36" s="25">
        <f t="shared" si="21"/>
        <v>-0.3046428334262109</v>
      </c>
      <c r="N36" s="3">
        <v>316.38416999999998</v>
      </c>
      <c r="O36" s="23">
        <f t="shared" si="18"/>
        <v>16.384169999999983</v>
      </c>
      <c r="P36" s="25">
        <f t="shared" si="19"/>
        <v>5.4613899999999944E-2</v>
      </c>
      <c r="Q36" s="3">
        <v>300</v>
      </c>
      <c r="R36" s="15">
        <v>599</v>
      </c>
    </row>
    <row r="37" spans="1:19" x14ac:dyDescent="0.25">
      <c r="A37" s="4" t="s">
        <v>26</v>
      </c>
      <c r="B37" s="3">
        <v>52.5</v>
      </c>
      <c r="C37" s="3">
        <f t="shared" si="13"/>
        <v>1.5</v>
      </c>
      <c r="D37" s="24">
        <f t="shared" si="14"/>
        <v>2.9411764705882353E-2</v>
      </c>
      <c r="E37" s="3">
        <v>51</v>
      </c>
      <c r="F37" s="3">
        <f t="shared" si="20"/>
        <v>22.76811</v>
      </c>
      <c r="G37" s="25">
        <f t="shared" si="15"/>
        <v>0.80646779227320597</v>
      </c>
      <c r="H37" s="3">
        <v>28.23189</v>
      </c>
      <c r="I37" s="23">
        <f t="shared" si="16"/>
        <v>-0.14336999999999733</v>
      </c>
      <c r="J37" s="25">
        <f t="shared" si="1"/>
        <v>-5.0526409273429513E-3</v>
      </c>
      <c r="K37" s="3">
        <v>28.375259999999997</v>
      </c>
      <c r="L37" s="23">
        <f t="shared" si="17"/>
        <v>1.0215399999999981</v>
      </c>
      <c r="M37" s="25">
        <f t="shared" si="21"/>
        <v>3.7345560311357946E-2</v>
      </c>
      <c r="N37" s="3">
        <v>27.353719999999999</v>
      </c>
      <c r="O37" s="23">
        <f t="shared" si="18"/>
        <v>-61.646280000000004</v>
      </c>
      <c r="P37" s="25">
        <f t="shared" si="19"/>
        <v>-0.69265483146067419</v>
      </c>
      <c r="Q37" s="3">
        <v>89</v>
      </c>
      <c r="R37" s="13"/>
    </row>
    <row r="38" spans="1:19" x14ac:dyDescent="0.25">
      <c r="A38" s="4" t="s">
        <v>27</v>
      </c>
      <c r="B38" s="3"/>
      <c r="C38" s="3"/>
      <c r="D38" s="3"/>
      <c r="E38" s="3"/>
      <c r="F38" s="3"/>
      <c r="G38" s="3"/>
      <c r="H38" s="3">
        <v>23.283450000000002</v>
      </c>
      <c r="I38" s="23">
        <f t="shared" si="16"/>
        <v>5.8871400000000023</v>
      </c>
      <c r="J38" s="25">
        <f t="shared" si="1"/>
        <v>0.33841314623618468</v>
      </c>
      <c r="K38" s="3">
        <v>17.39631</v>
      </c>
      <c r="L38" s="23">
        <f t="shared" si="17"/>
        <v>17.39631</v>
      </c>
      <c r="M38" s="25"/>
      <c r="N38" s="3">
        <v>0</v>
      </c>
      <c r="O38" s="8">
        <f t="shared" si="18"/>
        <v>0</v>
      </c>
      <c r="P38" s="8"/>
      <c r="Q38" s="3"/>
      <c r="R38" s="15"/>
    </row>
    <row r="39" spans="1:19" x14ac:dyDescent="0.25">
      <c r="A39" s="4"/>
      <c r="B39" s="3"/>
      <c r="C39" s="3"/>
      <c r="D39" s="3"/>
      <c r="E39" s="3"/>
      <c r="F39" s="3"/>
      <c r="G39" s="3"/>
      <c r="H39" s="3"/>
      <c r="I39" s="23"/>
      <c r="J39" s="22"/>
      <c r="K39" s="3"/>
      <c r="L39" s="3"/>
      <c r="M39" s="3"/>
      <c r="N39" s="3"/>
      <c r="O39" s="3"/>
      <c r="P39" s="3"/>
      <c r="Q39" s="3"/>
      <c r="R39" s="15"/>
    </row>
    <row r="40" spans="1:19" x14ac:dyDescent="0.25">
      <c r="A40" s="2" t="s">
        <v>28</v>
      </c>
      <c r="B40" s="8">
        <v>1105.2239999999999</v>
      </c>
      <c r="C40" s="8">
        <f>B40-E40</f>
        <v>114.92800000000011</v>
      </c>
      <c r="D40" s="22">
        <f>C40/E40</f>
        <v>0.11605418985838591</v>
      </c>
      <c r="E40" s="8">
        <v>990.29599999999982</v>
      </c>
      <c r="F40" s="8">
        <f>E40-H40</f>
        <v>48.069059999999922</v>
      </c>
      <c r="G40" s="22">
        <f>F40/H40</f>
        <v>5.1016435594592451E-2</v>
      </c>
      <c r="H40" s="8">
        <v>942.2269399999999</v>
      </c>
      <c r="I40" s="8">
        <f t="shared" si="16"/>
        <v>-144.51842999999747</v>
      </c>
      <c r="J40" s="22">
        <f t="shared" si="1"/>
        <v>-0.13298278878335393</v>
      </c>
      <c r="K40" s="8">
        <v>1086.7453699999974</v>
      </c>
      <c r="L40" s="8">
        <f>K40-N40</f>
        <v>-179.54406000000245</v>
      </c>
      <c r="M40" s="22">
        <f>L40/N40</f>
        <v>-0.14178753746685105</v>
      </c>
      <c r="N40" s="8">
        <v>1266.2894299999998</v>
      </c>
      <c r="O40" s="8">
        <f>N40-Q40</f>
        <v>285.28942999999981</v>
      </c>
      <c r="P40" s="22">
        <f>O40/Q40</f>
        <v>0.29081491335372051</v>
      </c>
      <c r="Q40" s="8">
        <v>981</v>
      </c>
      <c r="R40" s="19">
        <v>981</v>
      </c>
      <c r="S40" s="14"/>
    </row>
    <row r="41" spans="1:19" x14ac:dyDescent="0.25">
      <c r="A41" s="4" t="s">
        <v>29</v>
      </c>
      <c r="B41" s="3">
        <v>1420.731</v>
      </c>
      <c r="C41" s="3">
        <f>B41-E41</f>
        <v>179.0920000000001</v>
      </c>
      <c r="D41" s="24">
        <f>C41/E41</f>
        <v>0.14423838168743097</v>
      </c>
      <c r="E41" s="3">
        <v>1241.6389999999999</v>
      </c>
      <c r="F41" s="3">
        <f t="shared" ref="F41:F43" si="22">E41-H41</f>
        <v>-116.1128799999999</v>
      </c>
      <c r="G41" s="25">
        <f>F41/H41</f>
        <v>-8.5518482213407007E-2</v>
      </c>
      <c r="H41" s="3">
        <v>1357.7518799999998</v>
      </c>
      <c r="I41" s="23">
        <f t="shared" si="16"/>
        <v>-88.248120000000199</v>
      </c>
      <c r="J41" s="25">
        <f t="shared" si="1"/>
        <v>-6.1029128630705531E-2</v>
      </c>
      <c r="K41" s="3">
        <v>1446</v>
      </c>
      <c r="L41" s="23">
        <f>K41-N41</f>
        <v>-140.58898999999997</v>
      </c>
      <c r="M41" s="25">
        <f t="shared" ref="M41:M43" si="23">L41/N41</f>
        <v>-8.8610844324590946E-2</v>
      </c>
      <c r="N41" s="3">
        <v>1586.58899</v>
      </c>
      <c r="O41" s="23">
        <f>N41-Q41</f>
        <v>253.58898999999997</v>
      </c>
      <c r="P41" s="25">
        <f>O41/Q41</f>
        <v>0.19023930232558137</v>
      </c>
      <c r="Q41" s="3">
        <v>1333</v>
      </c>
      <c r="R41" s="15"/>
    </row>
    <row r="42" spans="1:19" x14ac:dyDescent="0.25">
      <c r="A42" s="4" t="s">
        <v>30</v>
      </c>
      <c r="B42" s="3">
        <v>-465</v>
      </c>
      <c r="C42" s="3">
        <f>B42-E42</f>
        <v>-73.656999999999982</v>
      </c>
      <c r="D42" s="24">
        <f>C42/E42</f>
        <v>0.18821596400088919</v>
      </c>
      <c r="E42" s="3">
        <v>-391.34300000000002</v>
      </c>
      <c r="F42" s="3">
        <f t="shared" si="22"/>
        <v>103.15440999999998</v>
      </c>
      <c r="G42" s="25">
        <f>F42/H42</f>
        <v>-0.20860455062848557</v>
      </c>
      <c r="H42" s="3">
        <v>-494.49741</v>
      </c>
      <c r="I42" s="23">
        <f t="shared" si="16"/>
        <v>-135.41880000000003</v>
      </c>
      <c r="J42" s="25">
        <f t="shared" si="1"/>
        <v>0.37712856246157367</v>
      </c>
      <c r="K42" s="3">
        <v>-359.07860999999997</v>
      </c>
      <c r="L42" s="23">
        <f>K42-N42</f>
        <v>12.336630000000014</v>
      </c>
      <c r="M42" s="25">
        <f t="shared" si="23"/>
        <v>-3.3215196016189358E-2</v>
      </c>
      <c r="N42" s="3">
        <v>-371.41523999999998</v>
      </c>
      <c r="O42" s="23">
        <f>N42-Q42</f>
        <v>80.584760000000017</v>
      </c>
      <c r="P42" s="25">
        <f>O42/Q42</f>
        <v>-0.1782848672566372</v>
      </c>
      <c r="Q42" s="3">
        <v>-452</v>
      </c>
      <c r="R42" s="15"/>
    </row>
    <row r="43" spans="1:19" x14ac:dyDescent="0.25">
      <c r="A43" s="4" t="s">
        <v>31</v>
      </c>
      <c r="B43" s="3">
        <v>140</v>
      </c>
      <c r="C43" s="3">
        <f>B43-E43</f>
        <v>0</v>
      </c>
      <c r="D43" s="24">
        <f>C43/E43</f>
        <v>0</v>
      </c>
      <c r="E43" s="3">
        <v>140</v>
      </c>
      <c r="F43" s="3">
        <f t="shared" si="22"/>
        <v>61.027529999999999</v>
      </c>
      <c r="G43" s="25">
        <f>F43/H43</f>
        <v>0.77276967530583751</v>
      </c>
      <c r="H43" s="3">
        <v>78.972470000000001</v>
      </c>
      <c r="I43" s="23">
        <f t="shared" si="16"/>
        <v>78.972470000000001</v>
      </c>
      <c r="J43" s="22"/>
      <c r="K43" s="3">
        <v>0</v>
      </c>
      <c r="L43" s="23">
        <f>K43-N43</f>
        <v>-51.115679999999998</v>
      </c>
      <c r="M43" s="25">
        <f t="shared" si="23"/>
        <v>-1</v>
      </c>
      <c r="N43" s="3">
        <v>51.115679999999998</v>
      </c>
      <c r="O43" s="23">
        <f>N43-Q43</f>
        <v>-48.884320000000002</v>
      </c>
      <c r="P43" s="25">
        <f>O43/Q43</f>
        <v>-0.48884320000000003</v>
      </c>
      <c r="Q43" s="3">
        <v>100</v>
      </c>
      <c r="R43" s="15"/>
    </row>
    <row r="44" spans="1:19" x14ac:dyDescent="0.25">
      <c r="A44" s="4" t="s">
        <v>32</v>
      </c>
      <c r="B44" s="3"/>
      <c r="C44" s="3"/>
      <c r="D44" s="3"/>
      <c r="E44" s="3"/>
      <c r="F44" s="3"/>
      <c r="G44" s="3"/>
      <c r="H44" s="3"/>
      <c r="I44" s="23"/>
      <c r="J44" s="22"/>
      <c r="K44" s="9"/>
      <c r="L44" s="9"/>
      <c r="M44" s="9"/>
      <c r="N44" s="3"/>
      <c r="O44" s="23">
        <f>N44-Q44</f>
        <v>0</v>
      </c>
      <c r="P44" s="23"/>
      <c r="Q44" s="3"/>
      <c r="R44" s="15"/>
    </row>
    <row r="45" spans="1:19" x14ac:dyDescent="0.25">
      <c r="A45" s="4" t="s">
        <v>33</v>
      </c>
      <c r="B45" s="3"/>
      <c r="C45" s="3"/>
      <c r="D45" s="3"/>
      <c r="E45" s="3"/>
      <c r="F45" s="3"/>
      <c r="G45" s="3"/>
      <c r="H45" s="3"/>
      <c r="I45" s="23"/>
      <c r="J45" s="22"/>
      <c r="K45" s="3"/>
      <c r="L45" s="3"/>
      <c r="M45" s="3"/>
      <c r="N45" s="3"/>
      <c r="O45" s="3"/>
      <c r="P45" s="3"/>
      <c r="Q45" s="3"/>
      <c r="R45" s="15"/>
    </row>
    <row r="46" spans="1:19" x14ac:dyDescent="0.25">
      <c r="A46" s="4"/>
      <c r="B46" s="4"/>
      <c r="C46" s="4"/>
      <c r="D46" s="4"/>
      <c r="E46" s="4"/>
      <c r="F46" s="4"/>
      <c r="G46" s="4"/>
      <c r="H46" s="4"/>
      <c r="I46" s="23"/>
      <c r="J46" s="22"/>
      <c r="K46" s="4"/>
      <c r="L46" s="4"/>
      <c r="M46" s="4"/>
      <c r="N46" s="4"/>
      <c r="O46" s="4"/>
      <c r="P46" s="4"/>
      <c r="Q46" s="4"/>
      <c r="R46" s="15"/>
    </row>
    <row r="47" spans="1:19" x14ac:dyDescent="0.25">
      <c r="A47" s="2" t="s">
        <v>43</v>
      </c>
      <c r="B47" s="2">
        <v>113</v>
      </c>
      <c r="C47" s="8">
        <f>B47-E47</f>
        <v>0</v>
      </c>
      <c r="D47" s="22">
        <f>C47/E47</f>
        <v>0</v>
      </c>
      <c r="E47" s="2">
        <v>113</v>
      </c>
      <c r="F47" s="8">
        <f>E47-H47</f>
        <v>-68</v>
      </c>
      <c r="G47" s="22">
        <f>F47/H47</f>
        <v>-0.37569060773480661</v>
      </c>
      <c r="H47" s="2">
        <v>181</v>
      </c>
      <c r="I47" s="8">
        <f t="shared" si="16"/>
        <v>9</v>
      </c>
      <c r="J47" s="22">
        <f t="shared" si="1"/>
        <v>5.232558139534884E-2</v>
      </c>
      <c r="K47" s="2">
        <v>172</v>
      </c>
      <c r="L47" s="8">
        <f>K47-N47</f>
        <v>16</v>
      </c>
      <c r="M47" s="22">
        <f>L47/N47</f>
        <v>0.10256410256410256</v>
      </c>
      <c r="N47" s="2">
        <v>156</v>
      </c>
      <c r="O47" s="8">
        <f>N47-Q47</f>
        <v>66</v>
      </c>
      <c r="P47" s="22">
        <f>O47/Q47</f>
        <v>0.73333333333333328</v>
      </c>
      <c r="Q47" s="2">
        <v>90</v>
      </c>
      <c r="R47" s="20">
        <v>90</v>
      </c>
      <c r="S47" s="14"/>
    </row>
    <row r="48" spans="1:19" x14ac:dyDescent="0.25">
      <c r="A48" s="7" t="s">
        <v>44</v>
      </c>
      <c r="B48" s="4">
        <v>61</v>
      </c>
      <c r="C48" s="3">
        <f>B48-E48</f>
        <v>0</v>
      </c>
      <c r="D48" s="24">
        <f>C48/E48</f>
        <v>0</v>
      </c>
      <c r="E48" s="4">
        <v>61</v>
      </c>
      <c r="F48" s="3">
        <f t="shared" ref="F48:F49" si="24">E48-H48</f>
        <v>-68</v>
      </c>
      <c r="G48" s="25">
        <f>F48/H48</f>
        <v>-0.52713178294573648</v>
      </c>
      <c r="H48" s="4">
        <v>129</v>
      </c>
      <c r="I48" s="23">
        <f t="shared" si="16"/>
        <v>-43</v>
      </c>
      <c r="J48" s="25">
        <f t="shared" si="1"/>
        <v>-0.25</v>
      </c>
      <c r="K48" s="4">
        <v>172</v>
      </c>
      <c r="L48" s="23">
        <f>K48-N48</f>
        <v>16</v>
      </c>
      <c r="M48" s="25">
        <f t="shared" ref="M48" si="25">L48/N48</f>
        <v>0.10256410256410256</v>
      </c>
      <c r="N48" s="4">
        <v>156</v>
      </c>
      <c r="O48" s="23">
        <f>N48-Q48</f>
        <v>66</v>
      </c>
      <c r="P48" s="25">
        <f>O48/Q48</f>
        <v>0.73333333333333328</v>
      </c>
      <c r="Q48" s="4">
        <v>90</v>
      </c>
      <c r="R48" s="15"/>
    </row>
    <row r="49" spans="1:18" x14ac:dyDescent="0.25">
      <c r="A49" s="7" t="s">
        <v>45</v>
      </c>
      <c r="B49" s="4">
        <v>52</v>
      </c>
      <c r="C49" s="3">
        <f>B49-E49</f>
        <v>0</v>
      </c>
      <c r="D49" s="24">
        <f>C49/E49</f>
        <v>0</v>
      </c>
      <c r="E49" s="4">
        <v>52</v>
      </c>
      <c r="F49" s="3">
        <f t="shared" si="24"/>
        <v>0</v>
      </c>
      <c r="G49" s="25">
        <f>F49/H49</f>
        <v>0</v>
      </c>
      <c r="H49" s="4">
        <v>52</v>
      </c>
      <c r="I49" s="23">
        <f t="shared" si="16"/>
        <v>52</v>
      </c>
      <c r="J49" s="22"/>
      <c r="K49" s="4">
        <v>0</v>
      </c>
      <c r="L49" s="23">
        <f>K49-N49</f>
        <v>0</v>
      </c>
      <c r="M49" s="25"/>
      <c r="N49" s="4">
        <v>0</v>
      </c>
      <c r="O49" s="23">
        <f>N49-Q49</f>
        <v>0</v>
      </c>
      <c r="P49" s="25"/>
      <c r="Q49" s="4">
        <v>0</v>
      </c>
      <c r="R49" s="13"/>
    </row>
    <row r="50" spans="1:18" x14ac:dyDescent="0.25">
      <c r="O50" s="8"/>
      <c r="P50" s="26"/>
    </row>
  </sheetData>
  <mergeCells count="7">
    <mergeCell ref="A1:R1"/>
    <mergeCell ref="A2:R2"/>
    <mergeCell ref="C4:D4"/>
    <mergeCell ref="F4:G4"/>
    <mergeCell ref="I4:J4"/>
    <mergeCell ref="L4:M4"/>
    <mergeCell ref="O4:P4"/>
  </mergeCells>
  <pageMargins left="0.7" right="0.7" top="0.75" bottom="0.75" header="0.3" footer="0.3"/>
  <pageSetup scale="46" orientation="landscape" r:id="rId1"/>
  <headerFooter>
    <oddHeader>&amp;REB-2012-0137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BFC930B11482CF49BC0407DAC87B7AE2" ma:contentTypeVersion="16" ma:contentTypeDescription="Meta data that will be applied to all documents added to the proceeding document folder" ma:contentTypeScope="" ma:versionID="b1c274dda36b2aa0c54a639e53de1e07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c74f78b-b7fa-4290-8a00-9e63a244ebb0" targetNamespace="http://schemas.microsoft.com/office/2006/metadata/properties" ma:root="true" ma:fieldsID="6d903788ed08a6e7640c5c3e9529a855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c74f78b-b7fa-4290-8a00-9e63a244ebb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  <xsd:element ref="ns6:DocumentStorageId" minOccurs="0"/>
                <xsd:element ref="ns6:OTOriginalLink" minOccurs="0"/>
                <xsd:element ref="ns6:OTSyncedPermis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 - RES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  <xsd:enumeration value="Public (Information that is authorized for consumption by the public.)"/>
          <xsd:enumeration value="Trusted (synonymous with previous Confidential Categorization)"/>
          <xsd:enumeration value="Critical (synonymous with previous Secret Categorization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4f78b-b7fa-4290-8a00-9e63a244ebb0" elementFormDefault="qualified">
    <xsd:import namespace="http://schemas.microsoft.com/office/2006/documentManagement/types"/>
    <xsd:import namespace="http://schemas.microsoft.com/office/infopath/2007/PartnerControls"/>
    <xsd:element name="DocumentStorageId" ma:index="1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1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2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EB-2012-0137</Case_x0020_Number_x002f_Docket_x0020_Number>
    <Issue_x0020_Date xmlns="f9175001-c430-4d57-adde-c1c10539e919">2012-10-30T04:00:00+00:00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AAD2C015-C3DB-4808-9432-B47CB1983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c74f78b-b7fa-4290-8a00-9e63a244e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099C49-3F8A-46A9-B903-EBC656AC78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7B6CDB-DE73-4780-B119-B56294325DEA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74f78b-b7fa-4290-8a00-9e63a244ebb0"/>
    <ds:schemaRef ds:uri="http://purl.org/dc/terms/"/>
    <ds:schemaRef ds:uri="31a38067-a042-4e0e-9037-517587b10700"/>
    <ds:schemaRef ds:uri="f0af1d65-dfd0-4b99-b523-def3a954563f"/>
    <ds:schemaRef ds:uri="ea909525-6dd5-47d7-9eed-71e77e5cedc6"/>
    <ds:schemaRef ds:uri="f9175001-c430-4d57-adde-c1c10539e91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HORC to OEB re Incomplete application - Attachment 6</dc:title>
  <dc:creator>ROB Sue</dc:creator>
  <cp:lastModifiedBy>GREEY Ruth</cp:lastModifiedBy>
  <cp:lastPrinted>2012-11-08T18:48:27Z</cp:lastPrinted>
  <dcterms:created xsi:type="dcterms:W3CDTF">2012-10-23T14:45:03Z</dcterms:created>
  <dcterms:modified xsi:type="dcterms:W3CDTF">2012-11-09T19:34:26Z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0x01010061EC7F66509FFD4DA0B1B261A86BE77300BFC930B11482CF49BC0407DAC87B7AE2</vt:lpwstr>
  </property>
  <property fmtid="{D5CDD505-2E9C-101B-9397-08002B2CF9AE}" pid="3" name="Order">
    <vt:r8>525300</vt:r8>
  </property>
</Properties>
</file>