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820" activeTab="1"/>
  </bookViews>
  <sheets>
    <sheet name="Rev-SMDR Class Alloc-Rider Calc" sheetId="1" r:id="rId1"/>
    <sheet name="Rev-SMDR&amp;SMIRR Amts-Rider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CDM_2007">#REF!</definedName>
    <definedName name="EDR_06_OthInfo" localSheetId="1">'[9]4. 2006 Smart Meter Information'!#REF!</definedName>
    <definedName name="EDR_06_OthInfo">'[9]4. 2006 Smart Meter Information'!#REF!</definedName>
    <definedName name="EDR06Tariffs" localSheetId="1">'[9]3. 2006 Tariff Sheet'!#REF!</definedName>
    <definedName name="EDR06Tariffs">'[9]3. 2006 Tariff Sheet'!#REF!</definedName>
    <definedName name="impactdata">'[10]8-7 OTHER CHGS, COMMOD (Input)'!$B$15:$AS$118</definedName>
    <definedName name="Model_Organization">#REF!</definedName>
    <definedName name="OtherRateCharges">#REF!</definedName>
    <definedName name="PriceCapParams">#REF!</definedName>
    <definedName name="_xlnm.Print_Area" localSheetId="0">'Rev-SMDR Class Alloc-Rider Calc'!$B$1:$M$56</definedName>
    <definedName name="_xlnm.Print_Area" localSheetId="1">'Rev-SMDR&amp;SMIRR Amts-Rider'!$B$2:$F$31</definedName>
    <definedName name="Rate_Riders">#REF!</definedName>
    <definedName name="RPP_Data">#REF!</definedName>
    <definedName name="terr_name">'[10]1-1 GENERAL (Input)'!$C$56:$D$59</definedName>
    <definedName name="UtilityInfo">#REF!</definedName>
    <definedName name="Z_Factor_Analysis">#REF!</definedName>
  </definedNames>
  <calcPr fullCalcOnLoad="1"/>
</workbook>
</file>

<file path=xl/sharedStrings.xml><?xml version="1.0" encoding="utf-8"?>
<sst xmlns="http://schemas.openxmlformats.org/spreadsheetml/2006/main" count="89" uniqueCount="72">
  <si>
    <t>Veridian Connections inc.</t>
  </si>
  <si>
    <t>Appendix 'A' - Calculation of SMDR and SMIRR amounts and</t>
  </si>
  <si>
    <t>EB-2012-0247</t>
  </si>
  <si>
    <t xml:space="preserve">                              Rate Riders</t>
  </si>
  <si>
    <t>Draft Rate Order</t>
  </si>
  <si>
    <t>Revised Calculation for Class Specific SMDR - Includes Foregone SMIRR revenues - May 1st to October 31st</t>
  </si>
  <si>
    <t>VERIDIAN CONNECTIONS - EB-2012-0247</t>
  </si>
  <si>
    <t xml:space="preserve">Total </t>
  </si>
  <si>
    <t>Explanation Allocator</t>
  </si>
  <si>
    <t>Evidence Reference</t>
  </si>
  <si>
    <t>Total</t>
  </si>
  <si>
    <t>Revenue Requirement from Smart Meter Model - Sheet 5.SM_Rev_Reqt</t>
  </si>
  <si>
    <t>Interest on Operating Expenses from Smart Meter Model- Sheet 9-SMFA_SMDR_SMIRR</t>
  </si>
  <si>
    <t xml:space="preserve">Interest on SMFA revenues from Smart Meter Model - Sheet </t>
  </si>
  <si>
    <t xml:space="preserve">TOTAL   </t>
  </si>
  <si>
    <t>Total Return on Capital</t>
  </si>
  <si>
    <t>Toal Capital Costs by Class</t>
  </si>
  <si>
    <t>Table 12 - Page 23</t>
  </si>
  <si>
    <t>Allocated per Class</t>
  </si>
  <si>
    <t>Amortization and interest Expense</t>
  </si>
  <si>
    <t>Operating Expenses</t>
  </si>
  <si>
    <t>Number of Smart Meters Installed for each Class</t>
  </si>
  <si>
    <t>Grossed-up Taxes/PILs</t>
  </si>
  <si>
    <t>Revenue Requirement allocated to each Class before PILs</t>
  </si>
  <si>
    <t>TOTAL</t>
  </si>
  <si>
    <r>
      <t xml:space="preserve">Percentage of costs allocated to </t>
    </r>
    <r>
      <rPr>
        <b/>
        <sz val="11"/>
        <color indexed="10"/>
        <rFont val="Calibri"/>
        <family val="2"/>
      </rPr>
      <t>Residential and GS &lt; 50 kW</t>
    </r>
    <r>
      <rPr>
        <b/>
        <sz val="11"/>
        <color indexed="8"/>
        <rFont val="Calibri"/>
        <family val="2"/>
      </rPr>
      <t xml:space="preserve"> customer classes</t>
    </r>
  </si>
  <si>
    <t>Revenue Generated from Smart Meter Funding Adder</t>
  </si>
  <si>
    <t>SMFA Revenues directly attributable to class</t>
  </si>
  <si>
    <t>Residual SMFA revenues (from other metered classes) attributed evenly</t>
  </si>
  <si>
    <t>Revenues Generated from SMFA</t>
  </si>
  <si>
    <t>Net Deferred Revenue Requirement</t>
  </si>
  <si>
    <t>Number of Metered Customers</t>
  </si>
  <si>
    <t>(2012)</t>
  </si>
  <si>
    <t>Smart Meter Disposition Rate Rider</t>
  </si>
  <si>
    <t>As reported in Veridian's RRR Filings (except for 2012 - based on customer counts to April 30th)</t>
  </si>
  <si>
    <t>Smart Meter Funding Adder Revenues</t>
  </si>
  <si>
    <t>Number of customers</t>
  </si>
  <si>
    <t>Estimated Allocation of SMFA Revenues by Rate Class</t>
  </si>
  <si>
    <t>Year</t>
  </si>
  <si>
    <t>Residential</t>
  </si>
  <si>
    <t>GS &lt; 50 kW</t>
  </si>
  <si>
    <t>Other Metered Customer Classes (GS &gt; 50 kW, Intermediate, Large Use)</t>
  </si>
  <si>
    <t>Total Metered Customers where SMFA applied</t>
  </si>
  <si>
    <t>Other Metered Customer Classes</t>
  </si>
  <si>
    <t>SMFA revenues collected from Smart Meter Model</t>
  </si>
  <si>
    <t>2012 - To April 30th</t>
  </si>
  <si>
    <t>Even allocation</t>
  </si>
  <si>
    <t>Allocation of 0.94% to Res and GS &lt; 50 kW</t>
  </si>
  <si>
    <t>Schedule of SMFA in effect</t>
  </si>
  <si>
    <t xml:space="preserve">Rate Year </t>
  </si>
  <si>
    <t>SMFA</t>
  </si>
  <si>
    <t>Veridian Connections Inc.</t>
  </si>
  <si>
    <t>Table 1: Revised Calculation of SMDR</t>
  </si>
  <si>
    <t>Smart Meter Disposition Rider</t>
  </si>
  <si>
    <t>Amount</t>
  </si>
  <si>
    <t>Smart Meter Revenue Requirement-2009</t>
  </si>
  <si>
    <t>Smart Meter Revenue Requirement-2010</t>
  </si>
  <si>
    <t>Smart Meter Revenue Requirement-2011</t>
  </si>
  <si>
    <t>Foregone 2012-Smart Meter Revenue Requirement-(May 1st to October 31st, 2012)</t>
  </si>
  <si>
    <t>Revenue Requirement Total</t>
  </si>
  <si>
    <t>Smart Meter Rate Adder Collections</t>
  </si>
  <si>
    <t>Carrying Costs</t>
  </si>
  <si>
    <t>Smart Meter True-up</t>
  </si>
  <si>
    <t>Revised Calculation of SMIRR</t>
  </si>
  <si>
    <t>Annual Smart Meter Incremental Revenue Requirement - from Smart Meter Model</t>
  </si>
  <si>
    <t>Table 2:  Calculation of Smart Meter Incremental Revenue  Rider (SMIRR)</t>
  </si>
  <si>
    <t>Effective November 1st, 2012 to April 30, 2014 - Calculated as annual, monthly charge</t>
  </si>
  <si>
    <t>Customer Class</t>
  </si>
  <si>
    <t># of Active Metered Customers (average 2012)</t>
  </si>
  <si>
    <t>SMIRR Allocation (%)</t>
  </si>
  <si>
    <t>Annual Revenue Requirement Allocation</t>
  </si>
  <si>
    <t>Monthly Charge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</si>
</sst>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&quot;$&quot;#,##0.00"/>
    <numFmt numFmtId="166" formatCode="_-&quot;$&quot;* #,##0.00_-;\-&quot;$&quot;* #,##0.00_-;_-&quot;$&quot;* &quot;-&quot;??_-;_-@_-"/>
    <numFmt numFmtId="167" formatCode="0.000%"/>
    <numFmt numFmtId="168" formatCode="_(&quot;$&quot;* #,##0_);_(&quot;$&quot;* \(#,##0\);_(&quot;$&quot;* &quot;-&quot;??_);_(@_)"/>
    <numFmt numFmtId="169" formatCode="_(* #,##0_);_(* \(#,##0\);_(* &quot;-&quot;??_);_(@_)"/>
    <numFmt numFmtId="170" formatCode="0.0%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23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0" fillId="3" borderId="0" applyNumberFormat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0" fontId="0" fillId="6" borderId="0" applyNumberFormat="0" applyBorder="0" applyAlignment="0" applyProtection="0"/>
    <xf numFmtId="0" fontId="30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9" borderId="0" applyNumberFormat="0" applyBorder="0" applyAlignment="0" applyProtection="0"/>
    <xf numFmtId="0" fontId="0" fillId="10" borderId="0" applyNumberFormat="0" applyBorder="0" applyAlignment="0" applyProtection="0"/>
    <xf numFmtId="0" fontId="3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0" fillId="14" borderId="0" applyNumberFormat="0" applyBorder="0" applyAlignment="0" applyProtection="0"/>
    <xf numFmtId="0" fontId="30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0" applyNumberFormat="0" applyBorder="0" applyAlignment="0" applyProtection="0"/>
    <xf numFmtId="0" fontId="30" fillId="9" borderId="0" applyNumberFormat="0" applyBorder="0" applyAlignment="0" applyProtection="0"/>
    <xf numFmtId="0" fontId="0" fillId="21" borderId="0" applyNumberFormat="0" applyBorder="0" applyAlignment="0" applyProtection="0"/>
    <xf numFmtId="0" fontId="30" fillId="15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48" fillId="24" borderId="0" applyNumberFormat="0" applyBorder="0" applyAlignment="0" applyProtection="0"/>
    <xf numFmtId="0" fontId="31" fillId="25" borderId="0" applyNumberFormat="0" applyBorder="0" applyAlignment="0" applyProtection="0"/>
    <xf numFmtId="0" fontId="48" fillId="26" borderId="0" applyNumberFormat="0" applyBorder="0" applyAlignment="0" applyProtection="0"/>
    <xf numFmtId="0" fontId="31" fillId="17" borderId="0" applyNumberFormat="0" applyBorder="0" applyAlignment="0" applyProtection="0"/>
    <xf numFmtId="0" fontId="48" fillId="27" borderId="0" applyNumberFormat="0" applyBorder="0" applyAlignment="0" applyProtection="0"/>
    <xf numFmtId="0" fontId="31" fillId="19" borderId="0" applyNumberFormat="0" applyBorder="0" applyAlignment="0" applyProtection="0"/>
    <xf numFmtId="0" fontId="48" fillId="28" borderId="0" applyNumberFormat="0" applyBorder="0" applyAlignment="0" applyProtection="0"/>
    <xf numFmtId="0" fontId="31" fillId="29" borderId="0" applyNumberFormat="0" applyBorder="0" applyAlignment="0" applyProtection="0"/>
    <xf numFmtId="0" fontId="48" fillId="30" borderId="0" applyNumberFormat="0" applyBorder="0" applyAlignment="0" applyProtection="0"/>
    <xf numFmtId="0" fontId="31" fillId="31" borderId="0" applyNumberFormat="0" applyBorder="0" applyAlignment="0" applyProtection="0"/>
    <xf numFmtId="0" fontId="48" fillId="32" borderId="0" applyNumberFormat="0" applyBorder="0" applyAlignment="0" applyProtection="0"/>
    <xf numFmtId="0" fontId="31" fillId="33" borderId="0" applyNumberFormat="0" applyBorder="0" applyAlignment="0" applyProtection="0"/>
    <xf numFmtId="0" fontId="48" fillId="34" borderId="0" applyNumberFormat="0" applyBorder="0" applyAlignment="0" applyProtection="0"/>
    <xf numFmtId="0" fontId="31" fillId="35" borderId="0" applyNumberFormat="0" applyBorder="0" applyAlignment="0" applyProtection="0"/>
    <xf numFmtId="0" fontId="48" fillId="36" borderId="0" applyNumberFormat="0" applyBorder="0" applyAlignment="0" applyProtection="0"/>
    <xf numFmtId="0" fontId="31" fillId="37" borderId="0" applyNumberFormat="0" applyBorder="0" applyAlignment="0" applyProtection="0"/>
    <xf numFmtId="0" fontId="48" fillId="38" borderId="0" applyNumberFormat="0" applyBorder="0" applyAlignment="0" applyProtection="0"/>
    <xf numFmtId="0" fontId="31" fillId="39" borderId="0" applyNumberFormat="0" applyBorder="0" applyAlignment="0" applyProtection="0"/>
    <xf numFmtId="0" fontId="48" fillId="40" borderId="0" applyNumberFormat="0" applyBorder="0" applyAlignment="0" applyProtection="0"/>
    <xf numFmtId="0" fontId="31" fillId="29" borderId="0" applyNumberFormat="0" applyBorder="0" applyAlignment="0" applyProtection="0"/>
    <xf numFmtId="0" fontId="48" fillId="41" borderId="0" applyNumberFormat="0" applyBorder="0" applyAlignment="0" applyProtection="0"/>
    <xf numFmtId="0" fontId="31" fillId="31" borderId="0" applyNumberFormat="0" applyBorder="0" applyAlignment="0" applyProtection="0"/>
    <xf numFmtId="0" fontId="48" fillId="42" borderId="0" applyNumberFormat="0" applyBorder="0" applyAlignment="0" applyProtection="0"/>
    <xf numFmtId="0" fontId="31" fillId="43" borderId="0" applyNumberFormat="0" applyBorder="0" applyAlignment="0" applyProtection="0"/>
    <xf numFmtId="0" fontId="49" fillId="44" borderId="0" applyNumberFormat="0" applyBorder="0" applyAlignment="0" applyProtection="0"/>
    <xf numFmtId="0" fontId="32" fillId="5" borderId="0" applyNumberFormat="0" applyBorder="0" applyAlignment="0" applyProtection="0"/>
    <xf numFmtId="0" fontId="50" fillId="45" borderId="1" applyNumberFormat="0" applyAlignment="0" applyProtection="0"/>
    <xf numFmtId="0" fontId="33" fillId="46" borderId="2" applyNumberFormat="0" applyAlignment="0" applyProtection="0"/>
    <xf numFmtId="0" fontId="51" fillId="47" borderId="3" applyNumberFormat="0" applyAlignment="0" applyProtection="0"/>
    <xf numFmtId="0" fontId="34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3" fillId="49" borderId="0" applyNumberFormat="0" applyBorder="0" applyAlignment="0" applyProtection="0"/>
    <xf numFmtId="0" fontId="36" fillId="7" borderId="0" applyNumberFormat="0" applyBorder="0" applyAlignment="0" applyProtection="0"/>
    <xf numFmtId="0" fontId="54" fillId="0" borderId="5" applyNumberFormat="0" applyFill="0" applyAlignment="0" applyProtection="0"/>
    <xf numFmtId="0" fontId="37" fillId="0" borderId="6" applyNumberFormat="0" applyFill="0" applyAlignment="0" applyProtection="0"/>
    <xf numFmtId="0" fontId="55" fillId="0" borderId="7" applyNumberFormat="0" applyFill="0" applyAlignment="0" applyProtection="0"/>
    <xf numFmtId="0" fontId="38" fillId="0" borderId="8" applyNumberFormat="0" applyFill="0" applyAlignment="0" applyProtection="0"/>
    <xf numFmtId="0" fontId="56" fillId="0" borderId="9" applyNumberFormat="0" applyFill="0" applyAlignment="0" applyProtection="0"/>
    <xf numFmtId="0" fontId="39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7" fillId="50" borderId="1" applyNumberFormat="0" applyAlignment="0" applyProtection="0"/>
    <xf numFmtId="0" fontId="40" fillId="13" borderId="2" applyNumberFormat="0" applyAlignment="0" applyProtection="0"/>
    <xf numFmtId="0" fontId="58" fillId="0" borderId="11" applyNumberFormat="0" applyFill="0" applyAlignment="0" applyProtection="0"/>
    <xf numFmtId="0" fontId="41" fillId="0" borderId="12" applyNumberFormat="0" applyFill="0" applyAlignment="0" applyProtection="0"/>
    <xf numFmtId="0" fontId="59" fillId="51" borderId="0" applyNumberFormat="0" applyBorder="0" applyAlignment="0" applyProtection="0"/>
    <xf numFmtId="0" fontId="42" fillId="52" borderId="0" applyNumberFormat="0" applyBorder="0" applyAlignment="0" applyProtection="0"/>
    <xf numFmtId="0" fontId="43" fillId="0" borderId="0">
      <alignment/>
      <protection/>
    </xf>
    <xf numFmtId="0" fontId="0" fillId="53" borderId="13" applyNumberFormat="0" applyFont="0" applyAlignment="0" applyProtection="0"/>
    <xf numFmtId="0" fontId="44" fillId="54" borderId="14" applyNumberFormat="0" applyFont="0" applyAlignment="0" applyProtection="0"/>
    <xf numFmtId="0" fontId="60" fillId="45" borderId="15" applyNumberFormat="0" applyAlignment="0" applyProtection="0"/>
    <xf numFmtId="0" fontId="45" fillId="46" borderId="16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0" borderId="17" applyNumberFormat="0" applyFill="0" applyAlignment="0" applyProtection="0"/>
    <xf numFmtId="0" fontId="46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6" fillId="0" borderId="0" xfId="0" applyFont="1" applyAlignment="1">
      <alignment/>
    </xf>
    <xf numFmtId="0" fontId="64" fillId="0" borderId="0" xfId="0" applyFont="1" applyAlignment="1">
      <alignment horizontal="right"/>
    </xf>
    <xf numFmtId="0" fontId="65" fillId="0" borderId="0" xfId="0" applyFont="1" applyAlignment="1">
      <alignment/>
    </xf>
    <xf numFmtId="0" fontId="62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 wrapText="1"/>
    </xf>
    <xf numFmtId="0" fontId="66" fillId="0" borderId="0" xfId="0" applyFont="1" applyAlignment="1">
      <alignment/>
    </xf>
    <xf numFmtId="0" fontId="65" fillId="0" borderId="0" xfId="0" applyFont="1" applyAlignment="1">
      <alignment wrapText="1"/>
    </xf>
    <xf numFmtId="0" fontId="0" fillId="0" borderId="19" xfId="0" applyBorder="1" applyAlignment="1">
      <alignment wrapText="1"/>
    </xf>
    <xf numFmtId="0" fontId="0" fillId="0" borderId="19" xfId="0" applyBorder="1" applyAlignment="1">
      <alignment horizontal="center"/>
    </xf>
    <xf numFmtId="0" fontId="16" fillId="7" borderId="19" xfId="0" applyFont="1" applyFill="1" applyBorder="1" applyAlignment="1">
      <alignment horizont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9" fontId="22" fillId="55" borderId="21" xfId="98" applyFont="1" applyFill="1" applyBorder="1" applyAlignment="1">
      <alignment horizontal="center" vertical="center"/>
    </xf>
    <xf numFmtId="164" fontId="21" fillId="55" borderId="21" xfId="0" applyNumberFormat="1" applyFont="1" applyFill="1" applyBorder="1" applyAlignment="1">
      <alignment horizontal="center" vertical="center" wrapText="1"/>
    </xf>
    <xf numFmtId="0" fontId="16" fillId="23" borderId="22" xfId="0" applyFont="1" applyFill="1" applyBorder="1" applyAlignment="1">
      <alignment wrapText="1"/>
    </xf>
    <xf numFmtId="165" fontId="0" fillId="23" borderId="22" xfId="0" applyNumberFormat="1" applyFill="1" applyBorder="1" applyAlignment="1">
      <alignment/>
    </xf>
    <xf numFmtId="165" fontId="16" fillId="23" borderId="22" xfId="0" applyNumberFormat="1" applyFont="1" applyFill="1" applyBorder="1" applyAlignment="1">
      <alignment/>
    </xf>
    <xf numFmtId="0" fontId="0" fillId="23" borderId="0" xfId="0" applyFill="1" applyAlignment="1">
      <alignment wrapText="1"/>
    </xf>
    <xf numFmtId="0" fontId="0" fillId="23" borderId="22" xfId="0" applyFill="1" applyBorder="1" applyAlignment="1">
      <alignment/>
    </xf>
    <xf numFmtId="165" fontId="0" fillId="0" borderId="22" xfId="0" applyNumberFormat="1" applyBorder="1" applyAlignment="1">
      <alignment wrapText="1"/>
    </xf>
    <xf numFmtId="0" fontId="0" fillId="0" borderId="22" xfId="0" applyBorder="1" applyAlignment="1">
      <alignment/>
    </xf>
    <xf numFmtId="165" fontId="0" fillId="23" borderId="23" xfId="0" applyNumberFormat="1" applyFill="1" applyBorder="1" applyAlignment="1">
      <alignment/>
    </xf>
    <xf numFmtId="165" fontId="16" fillId="23" borderId="23" xfId="0" applyNumberFormat="1" applyFont="1" applyFill="1" applyBorder="1" applyAlignment="1">
      <alignment/>
    </xf>
    <xf numFmtId="0" fontId="16" fillId="23" borderId="22" xfId="0" applyFont="1" applyFill="1" applyBorder="1" applyAlignment="1">
      <alignment horizontal="center" wrapText="1"/>
    </xf>
    <xf numFmtId="165" fontId="62" fillId="23" borderId="22" xfId="0" applyNumberFormat="1" applyFont="1" applyFill="1" applyBorder="1" applyAlignment="1">
      <alignment/>
    </xf>
    <xf numFmtId="0" fontId="21" fillId="0" borderId="22" xfId="0" applyFont="1" applyBorder="1" applyAlignment="1" applyProtection="1">
      <alignment wrapText="1"/>
      <protection/>
    </xf>
    <xf numFmtId="0" fontId="0" fillId="0" borderId="22" xfId="0" applyBorder="1" applyAlignment="1">
      <alignment wrapText="1"/>
    </xf>
    <xf numFmtId="10" fontId="0" fillId="0" borderId="22" xfId="0" applyNumberFormat="1" applyBorder="1" applyAlignment="1">
      <alignment wrapText="1"/>
    </xf>
    <xf numFmtId="165" fontId="0" fillId="0" borderId="22" xfId="0" applyNumberFormat="1" applyBorder="1" applyAlignment="1">
      <alignment/>
    </xf>
    <xf numFmtId="165" fontId="0" fillId="46" borderId="22" xfId="0" applyNumberFormat="1" applyFill="1" applyBorder="1" applyAlignment="1">
      <alignment/>
    </xf>
    <xf numFmtId="0" fontId="16" fillId="0" borderId="22" xfId="0" applyFont="1" applyBorder="1" applyAlignment="1">
      <alignment wrapText="1"/>
    </xf>
    <xf numFmtId="165" fontId="0" fillId="0" borderId="22" xfId="0" applyNumberFormat="1" applyFill="1" applyBorder="1" applyAlignment="1">
      <alignment/>
    </xf>
    <xf numFmtId="165" fontId="0" fillId="0" borderId="22" xfId="0" applyNumberFormat="1" applyFont="1" applyFill="1" applyBorder="1" applyAlignment="1">
      <alignment/>
    </xf>
    <xf numFmtId="3" fontId="0" fillId="0" borderId="22" xfId="0" applyNumberFormat="1" applyBorder="1" applyAlignment="1">
      <alignment wrapText="1"/>
    </xf>
    <xf numFmtId="3" fontId="0" fillId="0" borderId="22" xfId="0" applyNumberFormat="1" applyBorder="1" applyAlignment="1">
      <alignment/>
    </xf>
    <xf numFmtId="165" fontId="0" fillId="0" borderId="22" xfId="0" applyNumberFormat="1" applyBorder="1" applyAlignment="1" applyProtection="1">
      <alignment/>
      <protection/>
    </xf>
    <xf numFmtId="165" fontId="16" fillId="0" borderId="23" xfId="0" applyNumberFormat="1" applyFont="1" applyFill="1" applyBorder="1" applyAlignment="1">
      <alignment/>
    </xf>
    <xf numFmtId="0" fontId="0" fillId="0" borderId="23" xfId="0" applyBorder="1" applyAlignment="1">
      <alignment/>
    </xf>
    <xf numFmtId="9" fontId="22" fillId="55" borderId="24" xfId="98" applyFont="1" applyFill="1" applyBorder="1" applyAlignment="1">
      <alignment horizontal="center" vertical="center"/>
    </xf>
    <xf numFmtId="164" fontId="21" fillId="55" borderId="24" xfId="0" applyNumberFormat="1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65" fontId="16" fillId="0" borderId="27" xfId="0" applyNumberFormat="1" applyFont="1" applyFill="1" applyBorder="1" applyAlignment="1">
      <alignment/>
    </xf>
    <xf numFmtId="0" fontId="16" fillId="0" borderId="26" xfId="0" applyFont="1" applyBorder="1" applyAlignment="1">
      <alignment wrapText="1"/>
    </xf>
    <xf numFmtId="0" fontId="16" fillId="0" borderId="26" xfId="0" applyFont="1" applyBorder="1" applyAlignment="1">
      <alignment/>
    </xf>
    <xf numFmtId="165" fontId="16" fillId="0" borderId="28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16" fillId="0" borderId="29" xfId="0" applyNumberFormat="1" applyFont="1" applyFill="1" applyBorder="1" applyAlignment="1">
      <alignment wrapText="1"/>
    </xf>
    <xf numFmtId="0" fontId="0" fillId="0" borderId="29" xfId="0" applyBorder="1" applyAlignment="1">
      <alignment wrapText="1"/>
    </xf>
    <xf numFmtId="10" fontId="0" fillId="46" borderId="0" xfId="0" applyNumberFormat="1" applyFill="1" applyAlignment="1">
      <alignment/>
    </xf>
    <xf numFmtId="10" fontId="0" fillId="0" borderId="19" xfId="0" applyNumberFormat="1" applyBorder="1" applyAlignment="1">
      <alignment/>
    </xf>
    <xf numFmtId="0" fontId="0" fillId="0" borderId="0" xfId="0" applyBorder="1" applyAlignment="1">
      <alignment horizontal="right"/>
    </xf>
    <xf numFmtId="165" fontId="16" fillId="0" borderId="0" xfId="0" applyNumberFormat="1" applyFont="1" applyAlignment="1">
      <alignment/>
    </xf>
    <xf numFmtId="0" fontId="0" fillId="56" borderId="0" xfId="0" applyFill="1" applyAlignment="1">
      <alignment/>
    </xf>
    <xf numFmtId="0" fontId="0" fillId="56" borderId="0" xfId="0" applyFill="1" applyBorder="1" applyAlignment="1">
      <alignment horizontal="right"/>
    </xf>
    <xf numFmtId="165" fontId="16" fillId="56" borderId="0" xfId="0" applyNumberFormat="1" applyFont="1" applyFill="1" applyAlignment="1">
      <alignment/>
    </xf>
    <xf numFmtId="0" fontId="0" fillId="56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30" xfId="0" applyBorder="1" applyAlignment="1">
      <alignment wrapText="1"/>
    </xf>
    <xf numFmtId="10" fontId="0" fillId="56" borderId="22" xfId="98" applyNumberFormat="1" applyFont="1" applyFill="1" applyBorder="1" applyAlignment="1">
      <alignment/>
    </xf>
    <xf numFmtId="0" fontId="0" fillId="56" borderId="31" xfId="0" applyFill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10" fontId="0" fillId="56" borderId="33" xfId="98" applyNumberFormat="1" applyFont="1" applyFill="1" applyBorder="1" applyAlignment="1">
      <alignment/>
    </xf>
    <xf numFmtId="0" fontId="0" fillId="56" borderId="0" xfId="0" applyFill="1" applyAlignment="1">
      <alignment wrapText="1"/>
    </xf>
    <xf numFmtId="0" fontId="0" fillId="56" borderId="0" xfId="0" applyFill="1" applyBorder="1" applyAlignment="1">
      <alignment horizontal="left"/>
    </xf>
    <xf numFmtId="44" fontId="0" fillId="56" borderId="22" xfId="72" applyFont="1" applyFill="1" applyBorder="1" applyAlignment="1">
      <alignment/>
    </xf>
    <xf numFmtId="165" fontId="0" fillId="56" borderId="22" xfId="0" applyNumberFormat="1" applyFill="1" applyBorder="1" applyAlignment="1">
      <alignment/>
    </xf>
    <xf numFmtId="0" fontId="0" fillId="0" borderId="0" xfId="0" applyBorder="1" applyAlignment="1" applyProtection="1">
      <alignment horizontal="right"/>
      <protection/>
    </xf>
    <xf numFmtId="165" fontId="16" fillId="23" borderId="0" xfId="0" applyNumberFormat="1" applyFont="1" applyFill="1" applyAlignment="1">
      <alignment/>
    </xf>
    <xf numFmtId="0" fontId="0" fillId="23" borderId="0" xfId="0" applyFill="1" applyAlignment="1">
      <alignment/>
    </xf>
    <xf numFmtId="0" fontId="0" fillId="0" borderId="0" xfId="0" applyAlignment="1" quotePrefix="1">
      <alignment/>
    </xf>
    <xf numFmtId="165" fontId="24" fillId="3" borderId="25" xfId="0" applyNumberFormat="1" applyFont="1" applyFill="1" applyBorder="1" applyAlignment="1">
      <alignment/>
    </xf>
    <xf numFmtId="0" fontId="25" fillId="3" borderId="26" xfId="0" applyFont="1" applyFill="1" applyBorder="1" applyAlignment="1">
      <alignment wrapText="1"/>
    </xf>
    <xf numFmtId="0" fontId="25" fillId="3" borderId="26" xfId="0" applyFont="1" applyFill="1" applyBorder="1" applyAlignment="1">
      <alignment/>
    </xf>
    <xf numFmtId="165" fontId="0" fillId="46" borderId="28" xfId="0" applyNumberFormat="1" applyFill="1" applyBorder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16" fillId="0" borderId="0" xfId="0" applyNumberFormat="1" applyFont="1" applyAlignment="1">
      <alignment horizontal="center"/>
    </xf>
    <xf numFmtId="165" fontId="0" fillId="0" borderId="0" xfId="0" applyNumberFormat="1" applyAlignment="1">
      <alignment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/>
    </xf>
    <xf numFmtId="44" fontId="0" fillId="0" borderId="0" xfId="72" applyFont="1" applyAlignment="1">
      <alignment wrapText="1"/>
    </xf>
    <xf numFmtId="44" fontId="62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44" fontId="62" fillId="0" borderId="34" xfId="0" applyNumberFormat="1" applyFont="1" applyBorder="1" applyAlignment="1">
      <alignment/>
    </xf>
    <xf numFmtId="166" fontId="0" fillId="0" borderId="34" xfId="0" applyNumberFormat="1" applyBorder="1" applyAlignment="1">
      <alignment/>
    </xf>
    <xf numFmtId="166" fontId="62" fillId="0" borderId="0" xfId="0" applyNumberFormat="1" applyFont="1" applyAlignment="1">
      <alignment/>
    </xf>
    <xf numFmtId="10" fontId="16" fillId="0" borderId="0" xfId="98" applyNumberFormat="1" applyFont="1" applyAlignment="1">
      <alignment/>
    </xf>
    <xf numFmtId="10" fontId="0" fillId="0" borderId="0" xfId="0" applyNumberFormat="1" applyAlignment="1">
      <alignment/>
    </xf>
    <xf numFmtId="10" fontId="26" fillId="0" borderId="0" xfId="0" applyNumberFormat="1" applyFont="1" applyAlignment="1">
      <alignment/>
    </xf>
    <xf numFmtId="10" fontId="26" fillId="0" borderId="0" xfId="0" applyNumberFormat="1" applyFont="1" applyAlignment="1">
      <alignment wrapText="1"/>
    </xf>
    <xf numFmtId="167" fontId="16" fillId="0" borderId="31" xfId="0" applyNumberFormat="1" applyFont="1" applyBorder="1" applyAlignment="1">
      <alignment/>
    </xf>
    <xf numFmtId="167" fontId="0" fillId="0" borderId="31" xfId="0" applyNumberFormat="1" applyBorder="1" applyAlignment="1">
      <alignment wrapText="1"/>
    </xf>
    <xf numFmtId="10" fontId="16" fillId="0" borderId="0" xfId="0" applyNumberFormat="1" applyFont="1" applyAlignment="1">
      <alignment/>
    </xf>
    <xf numFmtId="10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4" fontId="0" fillId="0" borderId="0" xfId="72" applyFont="1" applyAlignment="1">
      <alignment/>
    </xf>
    <xf numFmtId="0" fontId="62" fillId="0" borderId="0" xfId="0" applyFont="1" applyAlignment="1">
      <alignment wrapText="1"/>
    </xf>
    <xf numFmtId="168" fontId="0" fillId="0" borderId="0" xfId="0" applyNumberFormat="1" applyAlignment="1">
      <alignment/>
    </xf>
    <xf numFmtId="0" fontId="62" fillId="0" borderId="0" xfId="0" applyFont="1" applyAlignment="1">
      <alignment horizontal="center"/>
    </xf>
    <xf numFmtId="168" fontId="0" fillId="0" borderId="0" xfId="74" applyNumberFormat="1" applyFont="1" applyAlignment="1">
      <alignment/>
    </xf>
    <xf numFmtId="0" fontId="0" fillId="0" borderId="0" xfId="0" applyAlignment="1">
      <alignment horizontal="left" wrapText="1"/>
    </xf>
    <xf numFmtId="168" fontId="0" fillId="0" borderId="35" xfId="74" applyNumberFormat="1" applyFont="1" applyBorder="1" applyAlignment="1">
      <alignment/>
    </xf>
    <xf numFmtId="0" fontId="67" fillId="0" borderId="0" xfId="0" applyFont="1" applyAlignment="1">
      <alignment/>
    </xf>
    <xf numFmtId="0" fontId="62" fillId="0" borderId="0" xfId="0" applyFont="1" applyAlignment="1">
      <alignment wrapText="1"/>
    </xf>
    <xf numFmtId="0" fontId="6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169" fontId="0" fillId="0" borderId="0" xfId="71" applyNumberFormat="1" applyFont="1" applyAlignment="1">
      <alignment/>
    </xf>
    <xf numFmtId="170" fontId="0" fillId="0" borderId="0" xfId="99" applyNumberFormat="1" applyFont="1" applyAlignment="1">
      <alignment/>
    </xf>
    <xf numFmtId="44" fontId="0" fillId="0" borderId="0" xfId="74" applyNumberFormat="1" applyFont="1" applyAlignment="1">
      <alignment/>
    </xf>
    <xf numFmtId="169" fontId="0" fillId="0" borderId="35" xfId="71" applyNumberFormat="1" applyFont="1" applyBorder="1" applyAlignment="1">
      <alignment/>
    </xf>
    <xf numFmtId="170" fontId="0" fillId="0" borderId="35" xfId="99" applyNumberFormat="1" applyFont="1" applyBorder="1" applyAlignment="1">
      <alignment/>
    </xf>
    <xf numFmtId="168" fontId="0" fillId="0" borderId="35" xfId="0" applyNumberFormat="1" applyBorder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 horizontal="center" wrapText="1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Currency 2" xfId="74"/>
    <cellStyle name="Explanatory Text" xfId="75"/>
    <cellStyle name="Explanatory Text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Percent 2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ghas400\shared\Rate%20Submissions\2012%20Rate%20-%20Rebasing%20Process\Cost%20Allocation\CA%20New%20Model\Guelph_APPL_CA_Model_v2_July%2028_2011083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2005\RP-2005-0020\EB-2005-0389\Board\Applications\Decision%20Material\London%20Hydro%202006%20EDR_modified%20for%20smart%20mete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rporate%20Planning\2012%20SM%20Final%20Disposition%20Application\Working%20Model%20Versions\2012_smart_meter_model-v1-0325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orporate%20Planning\PBR\2011\Veridian%20PBR%20Data%202011%20(2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ustomer%20Count%20Stats%202011%20to%20CURRENT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028FS\SHARES\Corporate%20Planning\2012%20SM%20Final%20Disposition%20Application\Working%20Model%20Versions\2012_smart_meter_model-v1-0325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Updated%20Tables%20for%20Summary%20based%20on%20Board%20Decisi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Updated%20SMDR%20Calc%20based%20on%20Board%20Decisio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028FS\SHARES\Corporate%20Planning\2011%20IRM%20Application\SM%20Rate%20Adder%20Review\VC%20-%202010%20-%20SmartMeterAdderModel%20V8-July%2029%2020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ebfs01\Home\BenumMa\Assignments\2007%20EDR%20Model\2007_irmmodel_op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1 Intro"/>
      <sheetName val="I2 LDC class"/>
      <sheetName val="I3 TB Data"/>
      <sheetName val="I4 BO ASSETS"/>
      <sheetName val="I5.1 Misc Data"/>
      <sheetName val="I5.2 Weighting Factors"/>
      <sheetName val="I6.1 Revenue"/>
      <sheetName val="I6.2 Customer Data"/>
      <sheetName val="I7.1 Meter Capital"/>
      <sheetName val="I7.2 Meter Reading"/>
      <sheetName val="I8 Demand Data"/>
      <sheetName val="I9 Direct Allocation"/>
      <sheetName val="O1 Revenue to cost|RR"/>
      <sheetName val="O2 Fixed Charge|Floor|Ceiling"/>
      <sheetName val="O2.1 Line Tran PLCC Adj"/>
      <sheetName val="O2.2 Primary Cost PLCC Adj"/>
      <sheetName val="O2.3 Secondary Cost PLCC Adj"/>
      <sheetName val="O3.1 Line Tran Unit Cost"/>
      <sheetName val="O3.2 Substat Tran Unit Cost "/>
      <sheetName val="O3.3 Primary Cost Pool"/>
      <sheetName val="O3.4 Secondary Cost Pool"/>
      <sheetName val="O3.5 USL Metering Credit"/>
      <sheetName val="O3.6 MicroFIT Charge"/>
      <sheetName val="O4 Summary by Class &amp; Accounts"/>
      <sheetName val="O5 Details by Class &amp; Accounts"/>
      <sheetName val="O6 Source Data for E2"/>
      <sheetName val="O7 Amortization"/>
      <sheetName val="E1 Categorization"/>
      <sheetName val="E2 Allocators"/>
      <sheetName val="E3 PLCC"/>
      <sheetName val="E4 TB Allocation Details"/>
      <sheetName val="E5 Reconciliation"/>
      <sheetName val="Click here if completed"/>
      <sheetName val="Guelph_APPL_CA_Model_v2_July 28"/>
    </sheetNames>
    <sheetDataSet>
      <sheetData sheetId="2">
        <row r="20">
          <cell r="C20" t="str">
            <v>Residential</v>
          </cell>
          <cell r="D20" t="str">
            <v>Residential</v>
          </cell>
        </row>
        <row r="21">
          <cell r="C21" t="str">
            <v>GS &lt;50</v>
          </cell>
          <cell r="D21" t="str">
            <v>General Service Less than 50 kW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MODEL OVERVIEW"/>
      <sheetName val="1-1 GENERAL (Input)"/>
      <sheetName val="2-1 TRIAL BALANCE DATA (Input)"/>
      <sheetName val="2-2 UNADJUSTED ACCOUNTING DATA"/>
      <sheetName val="ADJ 1 (Rate Base -Tier 1)"/>
      <sheetName val="ADJ 1a (Rate Base -Tier 1)"/>
      <sheetName val="ADJ 2 (Rate Base -Tier 2)"/>
      <sheetName val="ADJ 3 (Distrib Exp -Tier 1)"/>
      <sheetName val="ADJ 3a (Distrib Exp -Tier 1)"/>
      <sheetName val="ADJ 3b (Tier 1 Amortization)"/>
      <sheetName val="ADJ 4 (Distrib Exp -Tier 2)"/>
      <sheetName val="ADJ 5 (Specific Distrib Exp)"/>
      <sheetName val="ADJ 6 (Revenue -Tier 1)"/>
      <sheetName val="2-4 ADJUSTED ACCOUNTING DATA"/>
      <sheetName val="2-5 Capital Expnditures Sch 4-1"/>
      <sheetName val="2-6 OTH (Employee Compensation"/>
      <sheetName val="3-1 RATE BASE"/>
      <sheetName val="3-2 COST OF CAPITAL (Input)"/>
      <sheetName val="3-3  CAPITAL STRUCTURE (Input)"/>
      <sheetName val="3-4 WEIGHTED DEBT COST (Input)"/>
      <sheetName val="4-1 DATA for PILS MODEL"/>
      <sheetName val="4-2 OUTPUT from PILS MODEL"/>
      <sheetName val="5-1 SERVICE REVENUE REQUIREMENT"/>
      <sheetName val="5-2 SPECIFIC SERV CHRGS (Input)"/>
      <sheetName val="5-3 OTHER REGULTD CHRGS (Input)"/>
      <sheetName val="5-4 CDM (Input)"/>
      <sheetName val="5-5 BASE REVENUE REQUIREMENT"/>
      <sheetName val="6-1 CUSTOMER CLASSES (Input)"/>
      <sheetName val="6-2 DEMAND, RATES (Input)"/>
      <sheetName val="6-3 Trfmr Ownership (Input)"/>
      <sheetName val="7-1 ALLOCATION - Base Rev. Req."/>
      <sheetName val="7-2 ALLOCATION - LV-Wheeling"/>
      <sheetName val="7-3 ALLOCATION - CDM (Input)"/>
      <sheetName val="8-1 RATES - BASE REV. REQ."/>
      <sheetName val="8-2 RATES - LV-Wheeling"/>
      <sheetName val="8-3 RATES - CDM"/>
      <sheetName val="8-4 RATE RIDERS -Reg. Assets"/>
      <sheetName val="8-5 DISTRIBUTION RATES"/>
      <sheetName val="8-6 RETAIL TRANSM RATES (Input)"/>
      <sheetName val="8-7 OTHER CHGS, COMMOD (Input)"/>
      <sheetName val="9-1 BILL IMPACTS"/>
      <sheetName val="9-2 BILL IMPACTS %"/>
      <sheetName val="9-1ALT BILL IMPACTS"/>
      <sheetName val="9-2ALT BILL IMPACTS %"/>
      <sheetName val="10-1 RATES SCHEDULE (Part 1)"/>
      <sheetName val="10-2 RATES SCHEDULE (Part 2)"/>
      <sheetName val="10-3 RATES SCHEDULE (Part 3)"/>
      <sheetName val="10-4 DISTR. RATES - RECONCILED"/>
      <sheetName val="HB Appendix A.1"/>
      <sheetName val="HB Appendix A.2"/>
      <sheetName val="HB Appendix A.3"/>
      <sheetName val="HB Appendix A.4"/>
      <sheetName val="Navigation Macro Values"/>
      <sheetName val="Filters"/>
    </sheetNames>
    <sheetDataSet>
      <sheetData sheetId="2">
        <row r="56">
          <cell r="C56" t="str">
            <v>A</v>
          </cell>
          <cell r="D56" t="str">
            <v>Territory "A"</v>
          </cell>
        </row>
        <row r="57">
          <cell r="C57" t="str">
            <v>B</v>
          </cell>
          <cell r="D57" t="str">
            <v>Territory "B"</v>
          </cell>
        </row>
        <row r="58">
          <cell r="C58" t="str">
            <v>C</v>
          </cell>
          <cell r="D58" t="str">
            <v>Territory "C"</v>
          </cell>
        </row>
        <row r="59">
          <cell r="C59" t="str">
            <v>D</v>
          </cell>
          <cell r="D59" t="str">
            <v>Territory "D"</v>
          </cell>
        </row>
      </sheetData>
      <sheetData sheetId="40">
        <row r="15">
          <cell r="B15">
            <v>1</v>
          </cell>
          <cell r="C15" t="str">
            <v/>
          </cell>
          <cell r="D15" t="str">
            <v>RESIDENTIAL</v>
          </cell>
          <cell r="F15" t="str">
            <v/>
          </cell>
          <cell r="G15" t="str">
            <v>X</v>
          </cell>
        </row>
        <row r="16">
          <cell r="B16">
            <v>2</v>
          </cell>
          <cell r="C16" t="str">
            <v>RESIDENTIAL</v>
          </cell>
          <cell r="D16" t="str">
            <v>Regular</v>
          </cell>
          <cell r="E16" t="str">
            <v>A</v>
          </cell>
          <cell r="F16" t="str">
            <v>X</v>
          </cell>
          <cell r="G16" t="str">
            <v>X</v>
          </cell>
          <cell r="H16">
            <v>0.0104</v>
          </cell>
          <cell r="I16">
            <v>0.0062</v>
          </cell>
          <cell r="J16">
            <v>0.007</v>
          </cell>
          <cell r="K16">
            <v>0.0236</v>
          </cell>
          <cell r="L16">
            <v>0.02412117041378766</v>
          </cell>
          <cell r="M16">
            <v>0</v>
          </cell>
          <cell r="Q16">
            <v>0</v>
          </cell>
          <cell r="R16">
            <v>0.0631</v>
          </cell>
          <cell r="S16">
            <v>0.0631</v>
          </cell>
          <cell r="T16">
            <v>1.0422</v>
          </cell>
          <cell r="U16">
            <v>1.0421</v>
          </cell>
          <cell r="V16">
            <v>0.0146</v>
          </cell>
          <cell r="W16">
            <v>0</v>
          </cell>
          <cell r="X16">
            <v>9.9</v>
          </cell>
          <cell r="Y16">
            <v>0.013036245268828545</v>
          </cell>
          <cell r="Z16">
            <v>0</v>
          </cell>
          <cell r="AA16">
            <v>12.00262074194569</v>
          </cell>
          <cell r="AB16">
            <v>0.0036</v>
          </cell>
          <cell r="AC16">
            <v>100</v>
          </cell>
          <cell r="AD16">
            <v>0</v>
          </cell>
          <cell r="AE16">
            <v>250</v>
          </cell>
          <cell r="AF16">
            <v>0</v>
          </cell>
          <cell r="AG16">
            <v>500</v>
          </cell>
          <cell r="AH16">
            <v>0</v>
          </cell>
          <cell r="AI16">
            <v>750</v>
          </cell>
          <cell r="AJ16">
            <v>0</v>
          </cell>
          <cell r="AK16">
            <v>1000</v>
          </cell>
          <cell r="AL16">
            <v>0</v>
          </cell>
          <cell r="AM16">
            <v>1500</v>
          </cell>
          <cell r="AN16">
            <v>0</v>
          </cell>
          <cell r="AO16">
            <v>2000</v>
          </cell>
          <cell r="AP16">
            <v>0</v>
          </cell>
          <cell r="AQ16">
            <v>7</v>
          </cell>
          <cell r="AR16" t="str">
            <v>kWh</v>
          </cell>
          <cell r="AS16" t="str">
            <v>X</v>
          </cell>
        </row>
        <row r="17">
          <cell r="B17">
            <v>3</v>
          </cell>
          <cell r="C17" t="str">
            <v>RESIDENTIAL</v>
          </cell>
          <cell r="D17" t="str">
            <v>Regular</v>
          </cell>
          <cell r="E17" t="str">
            <v>B</v>
          </cell>
          <cell r="F17" t="str">
            <v/>
          </cell>
          <cell r="G17" t="str">
            <v/>
          </cell>
          <cell r="H17">
            <v>0</v>
          </cell>
          <cell r="K17">
            <v>0</v>
          </cell>
          <cell r="L17">
            <v>0</v>
          </cell>
          <cell r="M17">
            <v>0</v>
          </cell>
          <cell r="Q17">
            <v>0</v>
          </cell>
          <cell r="T17">
            <v>1</v>
          </cell>
          <cell r="U17">
            <v>1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100</v>
          </cell>
          <cell r="AD17">
            <v>0</v>
          </cell>
          <cell r="AE17">
            <v>250</v>
          </cell>
          <cell r="AF17">
            <v>0</v>
          </cell>
          <cell r="AG17">
            <v>500</v>
          </cell>
          <cell r="AH17">
            <v>0</v>
          </cell>
          <cell r="AI17">
            <v>750</v>
          </cell>
          <cell r="AJ17">
            <v>0</v>
          </cell>
          <cell r="AK17">
            <v>1000</v>
          </cell>
          <cell r="AL17">
            <v>0</v>
          </cell>
          <cell r="AM17">
            <v>1500</v>
          </cell>
          <cell r="AN17">
            <v>0</v>
          </cell>
          <cell r="AO17">
            <v>2000</v>
          </cell>
          <cell r="AP17">
            <v>0</v>
          </cell>
          <cell r="AQ17">
            <v>7</v>
          </cell>
          <cell r="AR17" t="str">
            <v>kWh</v>
          </cell>
          <cell r="AS17" t="str">
            <v/>
          </cell>
        </row>
        <row r="18">
          <cell r="B18">
            <v>4</v>
          </cell>
          <cell r="C18" t="str">
            <v>RESIDENTIAL</v>
          </cell>
          <cell r="D18" t="str">
            <v>Regular</v>
          </cell>
          <cell r="E18" t="str">
            <v>C</v>
          </cell>
          <cell r="F18" t="str">
            <v/>
          </cell>
          <cell r="G18" t="str">
            <v/>
          </cell>
          <cell r="H18">
            <v>0</v>
          </cell>
          <cell r="K18">
            <v>0</v>
          </cell>
          <cell r="L18">
            <v>0</v>
          </cell>
          <cell r="M18">
            <v>0</v>
          </cell>
          <cell r="Q18">
            <v>0</v>
          </cell>
          <cell r="T18">
            <v>1</v>
          </cell>
          <cell r="U18">
            <v>1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100</v>
          </cell>
          <cell r="AD18">
            <v>0</v>
          </cell>
          <cell r="AE18">
            <v>250</v>
          </cell>
          <cell r="AF18">
            <v>0</v>
          </cell>
          <cell r="AG18">
            <v>500</v>
          </cell>
          <cell r="AH18">
            <v>0</v>
          </cell>
          <cell r="AI18">
            <v>750</v>
          </cell>
          <cell r="AJ18">
            <v>0</v>
          </cell>
          <cell r="AK18">
            <v>1000</v>
          </cell>
          <cell r="AL18">
            <v>0</v>
          </cell>
          <cell r="AM18">
            <v>1500</v>
          </cell>
          <cell r="AN18">
            <v>0</v>
          </cell>
          <cell r="AO18">
            <v>2000</v>
          </cell>
          <cell r="AP18">
            <v>0</v>
          </cell>
          <cell r="AQ18">
            <v>7</v>
          </cell>
          <cell r="AR18" t="str">
            <v>kWh</v>
          </cell>
          <cell r="AS18" t="str">
            <v/>
          </cell>
        </row>
        <row r="19">
          <cell r="B19">
            <v>5</v>
          </cell>
          <cell r="C19" t="str">
            <v>RESIDENTIAL</v>
          </cell>
          <cell r="D19" t="str">
            <v>Regular</v>
          </cell>
          <cell r="E19" t="str">
            <v>D</v>
          </cell>
          <cell r="F19" t="str">
            <v/>
          </cell>
          <cell r="G19" t="str">
            <v/>
          </cell>
          <cell r="H19">
            <v>0</v>
          </cell>
          <cell r="K19">
            <v>0</v>
          </cell>
          <cell r="L19">
            <v>0</v>
          </cell>
          <cell r="M19">
            <v>0</v>
          </cell>
          <cell r="Q19">
            <v>0</v>
          </cell>
          <cell r="T19">
            <v>1</v>
          </cell>
          <cell r="U19">
            <v>1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100</v>
          </cell>
          <cell r="AD19">
            <v>0</v>
          </cell>
          <cell r="AE19">
            <v>250</v>
          </cell>
          <cell r="AF19">
            <v>0</v>
          </cell>
          <cell r="AG19">
            <v>500</v>
          </cell>
          <cell r="AH19">
            <v>0</v>
          </cell>
          <cell r="AI19">
            <v>750</v>
          </cell>
          <cell r="AJ19">
            <v>0</v>
          </cell>
          <cell r="AK19">
            <v>1000</v>
          </cell>
          <cell r="AL19">
            <v>0</v>
          </cell>
          <cell r="AM19">
            <v>1500</v>
          </cell>
          <cell r="AN19">
            <v>0</v>
          </cell>
          <cell r="AO19">
            <v>2000</v>
          </cell>
          <cell r="AP19">
            <v>0</v>
          </cell>
          <cell r="AQ19">
            <v>7</v>
          </cell>
          <cell r="AR19" t="str">
            <v>kWh</v>
          </cell>
          <cell r="AS19" t="str">
            <v/>
          </cell>
        </row>
        <row r="20">
          <cell r="B20">
            <v>6</v>
          </cell>
          <cell r="C20" t="str">
            <v>RESIDENTIAL</v>
          </cell>
          <cell r="D20" t="str">
            <v>Time of Use</v>
          </cell>
          <cell r="E20" t="str">
            <v>A</v>
          </cell>
          <cell r="F20" t="str">
            <v/>
          </cell>
          <cell r="G20" t="str">
            <v/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  <cell r="Q20">
            <v>0</v>
          </cell>
          <cell r="T20">
            <v>1</v>
          </cell>
          <cell r="U20">
            <v>1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100</v>
          </cell>
          <cell r="AD20">
            <v>0</v>
          </cell>
          <cell r="AE20">
            <v>250</v>
          </cell>
          <cell r="AF20">
            <v>0</v>
          </cell>
          <cell r="AG20">
            <v>500</v>
          </cell>
          <cell r="AH20">
            <v>0</v>
          </cell>
          <cell r="AI20">
            <v>750</v>
          </cell>
          <cell r="AJ20">
            <v>0</v>
          </cell>
          <cell r="AK20">
            <v>1000</v>
          </cell>
          <cell r="AL20">
            <v>0</v>
          </cell>
          <cell r="AM20">
            <v>1500</v>
          </cell>
          <cell r="AN20">
            <v>0</v>
          </cell>
          <cell r="AO20">
            <v>2000</v>
          </cell>
          <cell r="AP20">
            <v>0</v>
          </cell>
          <cell r="AQ20">
            <v>7</v>
          </cell>
          <cell r="AR20" t="str">
            <v>kWh</v>
          </cell>
          <cell r="AS20" t="str">
            <v/>
          </cell>
        </row>
        <row r="21">
          <cell r="B21">
            <v>7</v>
          </cell>
          <cell r="C21" t="str">
            <v>RESIDENTIAL</v>
          </cell>
          <cell r="D21" t="str">
            <v>Time of Use</v>
          </cell>
          <cell r="E21" t="str">
            <v>B</v>
          </cell>
          <cell r="F21" t="str">
            <v/>
          </cell>
          <cell r="G21" t="str">
            <v/>
          </cell>
          <cell r="H21">
            <v>0</v>
          </cell>
          <cell r="K21">
            <v>0</v>
          </cell>
          <cell r="L21">
            <v>0</v>
          </cell>
          <cell r="M21">
            <v>0</v>
          </cell>
          <cell r="Q21">
            <v>0</v>
          </cell>
          <cell r="T21">
            <v>1</v>
          </cell>
          <cell r="U21">
            <v>1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100</v>
          </cell>
          <cell r="AD21">
            <v>0</v>
          </cell>
          <cell r="AE21">
            <v>250</v>
          </cell>
          <cell r="AF21">
            <v>0</v>
          </cell>
          <cell r="AG21">
            <v>500</v>
          </cell>
          <cell r="AH21">
            <v>0</v>
          </cell>
          <cell r="AI21">
            <v>750</v>
          </cell>
          <cell r="AJ21">
            <v>0</v>
          </cell>
          <cell r="AK21">
            <v>1000</v>
          </cell>
          <cell r="AL21">
            <v>0</v>
          </cell>
          <cell r="AM21">
            <v>1500</v>
          </cell>
          <cell r="AN21">
            <v>0</v>
          </cell>
          <cell r="AO21">
            <v>2000</v>
          </cell>
          <cell r="AP21">
            <v>0</v>
          </cell>
          <cell r="AQ21">
            <v>7</v>
          </cell>
          <cell r="AR21" t="str">
            <v>kWh</v>
          </cell>
          <cell r="AS21" t="str">
            <v/>
          </cell>
        </row>
        <row r="22">
          <cell r="B22">
            <v>8</v>
          </cell>
          <cell r="C22" t="str">
            <v>RESIDENTIAL</v>
          </cell>
          <cell r="D22" t="str">
            <v>Time of Use</v>
          </cell>
          <cell r="E22" t="str">
            <v>C</v>
          </cell>
          <cell r="F22" t="str">
            <v/>
          </cell>
          <cell r="G22" t="str">
            <v/>
          </cell>
          <cell r="H22">
            <v>0</v>
          </cell>
          <cell r="K22">
            <v>0</v>
          </cell>
          <cell r="L22">
            <v>0</v>
          </cell>
          <cell r="M22">
            <v>0</v>
          </cell>
          <cell r="Q22">
            <v>0</v>
          </cell>
          <cell r="T22">
            <v>1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100</v>
          </cell>
          <cell r="AD22">
            <v>0</v>
          </cell>
          <cell r="AE22">
            <v>250</v>
          </cell>
          <cell r="AF22">
            <v>0</v>
          </cell>
          <cell r="AG22">
            <v>500</v>
          </cell>
          <cell r="AH22">
            <v>0</v>
          </cell>
          <cell r="AI22">
            <v>750</v>
          </cell>
          <cell r="AJ22">
            <v>0</v>
          </cell>
          <cell r="AK22">
            <v>1000</v>
          </cell>
          <cell r="AL22">
            <v>0</v>
          </cell>
          <cell r="AM22">
            <v>1500</v>
          </cell>
          <cell r="AN22">
            <v>0</v>
          </cell>
          <cell r="AO22">
            <v>2000</v>
          </cell>
          <cell r="AP22">
            <v>0</v>
          </cell>
          <cell r="AQ22">
            <v>7</v>
          </cell>
          <cell r="AR22" t="str">
            <v>kWh</v>
          </cell>
          <cell r="AS22" t="str">
            <v/>
          </cell>
        </row>
        <row r="23">
          <cell r="B23">
            <v>9</v>
          </cell>
          <cell r="C23" t="str">
            <v>RESIDENTIAL</v>
          </cell>
          <cell r="D23" t="str">
            <v>Time of Use</v>
          </cell>
          <cell r="E23" t="str">
            <v>D</v>
          </cell>
          <cell r="F23" t="str">
            <v/>
          </cell>
          <cell r="G23" t="str">
            <v/>
          </cell>
          <cell r="H23">
            <v>0</v>
          </cell>
          <cell r="K23">
            <v>0</v>
          </cell>
          <cell r="L23">
            <v>0</v>
          </cell>
          <cell r="M23">
            <v>0</v>
          </cell>
          <cell r="Q23">
            <v>0</v>
          </cell>
          <cell r="T23">
            <v>1</v>
          </cell>
          <cell r="U23">
            <v>1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100</v>
          </cell>
          <cell r="AD23">
            <v>0</v>
          </cell>
          <cell r="AE23">
            <v>250</v>
          </cell>
          <cell r="AF23">
            <v>0</v>
          </cell>
          <cell r="AG23">
            <v>500</v>
          </cell>
          <cell r="AH23">
            <v>0</v>
          </cell>
          <cell r="AI23">
            <v>750</v>
          </cell>
          <cell r="AJ23">
            <v>0</v>
          </cell>
          <cell r="AK23">
            <v>1000</v>
          </cell>
          <cell r="AL23">
            <v>0</v>
          </cell>
          <cell r="AM23">
            <v>1500</v>
          </cell>
          <cell r="AN23">
            <v>0</v>
          </cell>
          <cell r="AO23">
            <v>2000</v>
          </cell>
          <cell r="AP23">
            <v>0</v>
          </cell>
          <cell r="AQ23">
            <v>7</v>
          </cell>
          <cell r="AR23" t="str">
            <v>kWh</v>
          </cell>
          <cell r="AS23" t="str">
            <v/>
          </cell>
        </row>
        <row r="24">
          <cell r="B24">
            <v>10</v>
          </cell>
          <cell r="C24" t="str">
            <v>RESIDENTIAL</v>
          </cell>
          <cell r="D24" t="str">
            <v>Urban</v>
          </cell>
          <cell r="E24" t="str">
            <v>A</v>
          </cell>
          <cell r="F24" t="str">
            <v/>
          </cell>
          <cell r="G24" t="str">
            <v/>
          </cell>
          <cell r="H24">
            <v>0</v>
          </cell>
          <cell r="K24">
            <v>0</v>
          </cell>
          <cell r="L24">
            <v>0</v>
          </cell>
          <cell r="M24">
            <v>0</v>
          </cell>
          <cell r="Q24">
            <v>0</v>
          </cell>
          <cell r="T24">
            <v>1</v>
          </cell>
          <cell r="U24">
            <v>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100</v>
          </cell>
          <cell r="AD24">
            <v>0</v>
          </cell>
          <cell r="AE24">
            <v>250</v>
          </cell>
          <cell r="AF24">
            <v>0</v>
          </cell>
          <cell r="AG24">
            <v>500</v>
          </cell>
          <cell r="AH24">
            <v>0</v>
          </cell>
          <cell r="AI24">
            <v>750</v>
          </cell>
          <cell r="AJ24">
            <v>0</v>
          </cell>
          <cell r="AK24">
            <v>1000</v>
          </cell>
          <cell r="AL24">
            <v>0</v>
          </cell>
          <cell r="AM24">
            <v>1500</v>
          </cell>
          <cell r="AN24">
            <v>0</v>
          </cell>
          <cell r="AO24">
            <v>2000</v>
          </cell>
          <cell r="AP24">
            <v>0</v>
          </cell>
          <cell r="AQ24">
            <v>7</v>
          </cell>
          <cell r="AR24" t="str">
            <v>kWh</v>
          </cell>
          <cell r="AS24" t="str">
            <v/>
          </cell>
        </row>
        <row r="25">
          <cell r="B25">
            <v>11</v>
          </cell>
          <cell r="C25" t="str">
            <v>RESIDENTIAL</v>
          </cell>
          <cell r="D25" t="str">
            <v>Urban</v>
          </cell>
          <cell r="E25" t="str">
            <v>B</v>
          </cell>
          <cell r="F25" t="str">
            <v/>
          </cell>
          <cell r="G25" t="str">
            <v/>
          </cell>
          <cell r="H25">
            <v>0</v>
          </cell>
          <cell r="K25">
            <v>0</v>
          </cell>
          <cell r="L25">
            <v>0</v>
          </cell>
          <cell r="M25">
            <v>0</v>
          </cell>
          <cell r="Q25">
            <v>0</v>
          </cell>
          <cell r="T25">
            <v>1</v>
          </cell>
          <cell r="U25">
            <v>1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100</v>
          </cell>
          <cell r="AD25">
            <v>0</v>
          </cell>
          <cell r="AE25">
            <v>250</v>
          </cell>
          <cell r="AF25">
            <v>0</v>
          </cell>
          <cell r="AG25">
            <v>500</v>
          </cell>
          <cell r="AH25">
            <v>0</v>
          </cell>
          <cell r="AI25">
            <v>750</v>
          </cell>
          <cell r="AJ25">
            <v>0</v>
          </cell>
          <cell r="AK25">
            <v>1000</v>
          </cell>
          <cell r="AL25">
            <v>0</v>
          </cell>
          <cell r="AM25">
            <v>1500</v>
          </cell>
          <cell r="AN25">
            <v>0</v>
          </cell>
          <cell r="AO25">
            <v>2000</v>
          </cell>
          <cell r="AP25">
            <v>0</v>
          </cell>
          <cell r="AQ25">
            <v>7</v>
          </cell>
          <cell r="AR25" t="str">
            <v>kWh</v>
          </cell>
          <cell r="AS25" t="str">
            <v/>
          </cell>
        </row>
        <row r="26">
          <cell r="B26">
            <v>12</v>
          </cell>
          <cell r="C26" t="str">
            <v>RESIDENTIAL</v>
          </cell>
          <cell r="D26" t="str">
            <v>Urban</v>
          </cell>
          <cell r="E26" t="str">
            <v>C</v>
          </cell>
          <cell r="F26" t="str">
            <v/>
          </cell>
          <cell r="G26" t="str">
            <v/>
          </cell>
          <cell r="H26">
            <v>0</v>
          </cell>
          <cell r="K26">
            <v>0</v>
          </cell>
          <cell r="L26">
            <v>0</v>
          </cell>
          <cell r="M26">
            <v>0</v>
          </cell>
          <cell r="Q26">
            <v>0</v>
          </cell>
          <cell r="T26">
            <v>1</v>
          </cell>
          <cell r="U26">
            <v>1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100</v>
          </cell>
          <cell r="AD26">
            <v>0</v>
          </cell>
          <cell r="AE26">
            <v>250</v>
          </cell>
          <cell r="AF26">
            <v>0</v>
          </cell>
          <cell r="AG26">
            <v>500</v>
          </cell>
          <cell r="AH26">
            <v>0</v>
          </cell>
          <cell r="AI26">
            <v>750</v>
          </cell>
          <cell r="AJ26">
            <v>0</v>
          </cell>
          <cell r="AK26">
            <v>1000</v>
          </cell>
          <cell r="AL26">
            <v>0</v>
          </cell>
          <cell r="AM26">
            <v>1500</v>
          </cell>
          <cell r="AN26">
            <v>0</v>
          </cell>
          <cell r="AO26">
            <v>2000</v>
          </cell>
          <cell r="AP26">
            <v>0</v>
          </cell>
          <cell r="AQ26">
            <v>7</v>
          </cell>
          <cell r="AR26" t="str">
            <v>kWh</v>
          </cell>
          <cell r="AS26" t="str">
            <v/>
          </cell>
        </row>
        <row r="27">
          <cell r="B27">
            <v>13</v>
          </cell>
          <cell r="C27" t="str">
            <v>RESIDENTIAL</v>
          </cell>
          <cell r="D27" t="str">
            <v>Urban</v>
          </cell>
          <cell r="E27" t="str">
            <v>D</v>
          </cell>
          <cell r="F27" t="str">
            <v/>
          </cell>
          <cell r="G27" t="str">
            <v/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  <cell r="Q27">
            <v>0</v>
          </cell>
          <cell r="T27">
            <v>1</v>
          </cell>
          <cell r="U27">
            <v>1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100</v>
          </cell>
          <cell r="AD27">
            <v>0</v>
          </cell>
          <cell r="AE27">
            <v>250</v>
          </cell>
          <cell r="AF27">
            <v>0</v>
          </cell>
          <cell r="AG27">
            <v>500</v>
          </cell>
          <cell r="AH27">
            <v>0</v>
          </cell>
          <cell r="AI27">
            <v>750</v>
          </cell>
          <cell r="AJ27">
            <v>0</v>
          </cell>
          <cell r="AK27">
            <v>1000</v>
          </cell>
          <cell r="AL27">
            <v>0</v>
          </cell>
          <cell r="AM27">
            <v>1500</v>
          </cell>
          <cell r="AN27">
            <v>0</v>
          </cell>
          <cell r="AO27">
            <v>2000</v>
          </cell>
          <cell r="AP27">
            <v>0</v>
          </cell>
          <cell r="AQ27">
            <v>7</v>
          </cell>
          <cell r="AR27" t="str">
            <v>kWh</v>
          </cell>
          <cell r="AS27" t="str">
            <v/>
          </cell>
        </row>
        <row r="28">
          <cell r="B28">
            <v>14</v>
          </cell>
          <cell r="C28" t="str">
            <v>RESIDENTIAL</v>
          </cell>
          <cell r="D28" t="str">
            <v>Suburban</v>
          </cell>
          <cell r="E28" t="str">
            <v>A</v>
          </cell>
          <cell r="F28" t="str">
            <v/>
          </cell>
          <cell r="G28" t="str">
            <v/>
          </cell>
          <cell r="H28">
            <v>0</v>
          </cell>
          <cell r="K28">
            <v>0</v>
          </cell>
          <cell r="L28">
            <v>0</v>
          </cell>
          <cell r="M28">
            <v>0</v>
          </cell>
          <cell r="Q28">
            <v>0</v>
          </cell>
          <cell r="T28">
            <v>1</v>
          </cell>
          <cell r="U28">
            <v>1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100</v>
          </cell>
          <cell r="AD28">
            <v>0</v>
          </cell>
          <cell r="AE28">
            <v>250</v>
          </cell>
          <cell r="AF28">
            <v>0</v>
          </cell>
          <cell r="AG28">
            <v>500</v>
          </cell>
          <cell r="AH28">
            <v>0</v>
          </cell>
          <cell r="AI28">
            <v>750</v>
          </cell>
          <cell r="AJ28">
            <v>0</v>
          </cell>
          <cell r="AK28">
            <v>1000</v>
          </cell>
          <cell r="AL28">
            <v>0</v>
          </cell>
          <cell r="AM28">
            <v>1500</v>
          </cell>
          <cell r="AN28">
            <v>0</v>
          </cell>
          <cell r="AO28">
            <v>2000</v>
          </cell>
          <cell r="AP28">
            <v>0</v>
          </cell>
          <cell r="AQ28">
            <v>7</v>
          </cell>
          <cell r="AR28" t="str">
            <v>kWh</v>
          </cell>
          <cell r="AS28" t="str">
            <v/>
          </cell>
        </row>
        <row r="29">
          <cell r="B29">
            <v>15</v>
          </cell>
          <cell r="C29" t="str">
            <v>RESIDENTIAL</v>
          </cell>
          <cell r="D29" t="str">
            <v>Suburban</v>
          </cell>
          <cell r="E29" t="str">
            <v>B</v>
          </cell>
          <cell r="F29" t="str">
            <v/>
          </cell>
          <cell r="G29" t="str">
            <v/>
          </cell>
          <cell r="H29">
            <v>0</v>
          </cell>
          <cell r="K29">
            <v>0</v>
          </cell>
          <cell r="L29">
            <v>0</v>
          </cell>
          <cell r="M29">
            <v>0</v>
          </cell>
          <cell r="Q29">
            <v>0</v>
          </cell>
          <cell r="T29">
            <v>1</v>
          </cell>
          <cell r="U29">
            <v>1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100</v>
          </cell>
          <cell r="AD29">
            <v>0</v>
          </cell>
          <cell r="AE29">
            <v>250</v>
          </cell>
          <cell r="AF29">
            <v>0</v>
          </cell>
          <cell r="AG29">
            <v>500</v>
          </cell>
          <cell r="AH29">
            <v>0</v>
          </cell>
          <cell r="AI29">
            <v>750</v>
          </cell>
          <cell r="AJ29">
            <v>0</v>
          </cell>
          <cell r="AK29">
            <v>1000</v>
          </cell>
          <cell r="AL29">
            <v>0</v>
          </cell>
          <cell r="AM29">
            <v>1500</v>
          </cell>
          <cell r="AN29">
            <v>0</v>
          </cell>
          <cell r="AO29">
            <v>2000</v>
          </cell>
          <cell r="AP29">
            <v>0</v>
          </cell>
          <cell r="AQ29">
            <v>7</v>
          </cell>
          <cell r="AR29" t="str">
            <v>kWh</v>
          </cell>
          <cell r="AS29" t="str">
            <v/>
          </cell>
        </row>
        <row r="30">
          <cell r="B30">
            <v>16</v>
          </cell>
          <cell r="C30" t="str">
            <v>RESIDENTIAL</v>
          </cell>
          <cell r="D30" t="str">
            <v>Suburban</v>
          </cell>
          <cell r="E30" t="str">
            <v>C</v>
          </cell>
          <cell r="F30" t="str">
            <v/>
          </cell>
          <cell r="G30" t="str">
            <v/>
          </cell>
          <cell r="H30">
            <v>0</v>
          </cell>
          <cell r="K30">
            <v>0</v>
          </cell>
          <cell r="L30">
            <v>0</v>
          </cell>
          <cell r="M30">
            <v>0</v>
          </cell>
          <cell r="Q30">
            <v>0</v>
          </cell>
          <cell r="T30">
            <v>1</v>
          </cell>
          <cell r="U30">
            <v>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100</v>
          </cell>
          <cell r="AD30">
            <v>0</v>
          </cell>
          <cell r="AE30">
            <v>250</v>
          </cell>
          <cell r="AF30">
            <v>0</v>
          </cell>
          <cell r="AG30">
            <v>500</v>
          </cell>
          <cell r="AH30">
            <v>0</v>
          </cell>
          <cell r="AI30">
            <v>750</v>
          </cell>
          <cell r="AJ30">
            <v>0</v>
          </cell>
          <cell r="AK30">
            <v>1000</v>
          </cell>
          <cell r="AL30">
            <v>0</v>
          </cell>
          <cell r="AM30">
            <v>1500</v>
          </cell>
          <cell r="AN30">
            <v>0</v>
          </cell>
          <cell r="AO30">
            <v>2000</v>
          </cell>
          <cell r="AP30">
            <v>0</v>
          </cell>
          <cell r="AQ30">
            <v>7</v>
          </cell>
          <cell r="AR30" t="str">
            <v>kWh</v>
          </cell>
          <cell r="AS30" t="str">
            <v/>
          </cell>
        </row>
        <row r="31">
          <cell r="B31">
            <v>17</v>
          </cell>
          <cell r="C31" t="str">
            <v>RESIDENTIAL</v>
          </cell>
          <cell r="D31" t="str">
            <v>Suburban</v>
          </cell>
          <cell r="E31" t="str">
            <v>D</v>
          </cell>
          <cell r="F31" t="str">
            <v/>
          </cell>
          <cell r="G31" t="str">
            <v/>
          </cell>
          <cell r="H31">
            <v>0</v>
          </cell>
          <cell r="K31">
            <v>0</v>
          </cell>
          <cell r="L31">
            <v>0</v>
          </cell>
          <cell r="M31">
            <v>0</v>
          </cell>
          <cell r="Q31">
            <v>0</v>
          </cell>
          <cell r="T31">
            <v>1</v>
          </cell>
          <cell r="U31">
            <v>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100</v>
          </cell>
          <cell r="AD31">
            <v>0</v>
          </cell>
          <cell r="AE31">
            <v>250</v>
          </cell>
          <cell r="AF31">
            <v>0</v>
          </cell>
          <cell r="AG31">
            <v>500</v>
          </cell>
          <cell r="AH31">
            <v>0</v>
          </cell>
          <cell r="AI31">
            <v>750</v>
          </cell>
          <cell r="AJ31">
            <v>0</v>
          </cell>
          <cell r="AK31">
            <v>1000</v>
          </cell>
          <cell r="AL31">
            <v>0</v>
          </cell>
          <cell r="AM31">
            <v>1500</v>
          </cell>
          <cell r="AN31">
            <v>0</v>
          </cell>
          <cell r="AO31">
            <v>2000</v>
          </cell>
          <cell r="AP31">
            <v>0</v>
          </cell>
          <cell r="AQ31">
            <v>7</v>
          </cell>
          <cell r="AR31" t="str">
            <v>kWh</v>
          </cell>
          <cell r="AS31" t="str">
            <v/>
          </cell>
        </row>
        <row r="32">
          <cell r="B32">
            <v>18</v>
          </cell>
          <cell r="C32" t="str">
            <v>RESIDENTIAL</v>
          </cell>
          <cell r="D32" t="str">
            <v>Other (specify) . . . . . . . .</v>
          </cell>
          <cell r="E32" t="str">
            <v>A</v>
          </cell>
          <cell r="F32" t="str">
            <v/>
          </cell>
          <cell r="G32" t="str">
            <v/>
          </cell>
          <cell r="H32">
            <v>0</v>
          </cell>
          <cell r="K32">
            <v>0</v>
          </cell>
          <cell r="L32">
            <v>0</v>
          </cell>
          <cell r="M32">
            <v>0</v>
          </cell>
          <cell r="Q32">
            <v>0</v>
          </cell>
          <cell r="T32">
            <v>1</v>
          </cell>
          <cell r="U32">
            <v>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100</v>
          </cell>
          <cell r="AD32">
            <v>0</v>
          </cell>
          <cell r="AE32">
            <v>250</v>
          </cell>
          <cell r="AF32">
            <v>0</v>
          </cell>
          <cell r="AG32">
            <v>500</v>
          </cell>
          <cell r="AH32">
            <v>0</v>
          </cell>
          <cell r="AI32">
            <v>750</v>
          </cell>
          <cell r="AJ32">
            <v>0</v>
          </cell>
          <cell r="AK32">
            <v>1000</v>
          </cell>
          <cell r="AL32">
            <v>0</v>
          </cell>
          <cell r="AM32">
            <v>1500</v>
          </cell>
          <cell r="AN32">
            <v>0</v>
          </cell>
          <cell r="AO32">
            <v>2000</v>
          </cell>
          <cell r="AP32">
            <v>0</v>
          </cell>
          <cell r="AQ32">
            <v>7</v>
          </cell>
          <cell r="AR32" t="str">
            <v>kWh</v>
          </cell>
          <cell r="AS32" t="str">
            <v/>
          </cell>
        </row>
        <row r="33">
          <cell r="B33">
            <v>19</v>
          </cell>
          <cell r="C33" t="str">
            <v>RESIDENTIAL</v>
          </cell>
          <cell r="D33" t="str">
            <v>Other (specify) . . . . . . . .</v>
          </cell>
          <cell r="E33" t="str">
            <v>B</v>
          </cell>
          <cell r="F33" t="str">
            <v/>
          </cell>
          <cell r="G33" t="str">
            <v/>
          </cell>
          <cell r="H33">
            <v>0</v>
          </cell>
          <cell r="K33">
            <v>0</v>
          </cell>
          <cell r="L33">
            <v>0</v>
          </cell>
          <cell r="M33">
            <v>0</v>
          </cell>
          <cell r="Q33">
            <v>0</v>
          </cell>
          <cell r="T33">
            <v>1</v>
          </cell>
          <cell r="U33">
            <v>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100</v>
          </cell>
          <cell r="AD33">
            <v>0</v>
          </cell>
          <cell r="AE33">
            <v>250</v>
          </cell>
          <cell r="AF33">
            <v>0</v>
          </cell>
          <cell r="AG33">
            <v>500</v>
          </cell>
          <cell r="AH33">
            <v>0</v>
          </cell>
          <cell r="AI33">
            <v>750</v>
          </cell>
          <cell r="AJ33">
            <v>0</v>
          </cell>
          <cell r="AK33">
            <v>1000</v>
          </cell>
          <cell r="AL33">
            <v>0</v>
          </cell>
          <cell r="AM33">
            <v>1500</v>
          </cell>
          <cell r="AN33">
            <v>0</v>
          </cell>
          <cell r="AO33">
            <v>2000</v>
          </cell>
          <cell r="AP33">
            <v>0</v>
          </cell>
          <cell r="AQ33">
            <v>7</v>
          </cell>
          <cell r="AR33" t="str">
            <v>kWh</v>
          </cell>
          <cell r="AS33" t="str">
            <v/>
          </cell>
        </row>
        <row r="34">
          <cell r="B34">
            <v>20</v>
          </cell>
          <cell r="C34" t="str">
            <v>RESIDENTIAL</v>
          </cell>
          <cell r="D34" t="str">
            <v>Other (specify) . . . . . . . .</v>
          </cell>
          <cell r="E34" t="str">
            <v>C</v>
          </cell>
          <cell r="F34" t="str">
            <v/>
          </cell>
          <cell r="G34" t="str">
            <v/>
          </cell>
          <cell r="H34">
            <v>0</v>
          </cell>
          <cell r="K34">
            <v>0</v>
          </cell>
          <cell r="L34">
            <v>0</v>
          </cell>
          <cell r="M34">
            <v>0</v>
          </cell>
          <cell r="Q34">
            <v>0</v>
          </cell>
          <cell r="T34">
            <v>1</v>
          </cell>
          <cell r="U34">
            <v>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100</v>
          </cell>
          <cell r="AD34">
            <v>0</v>
          </cell>
          <cell r="AE34">
            <v>250</v>
          </cell>
          <cell r="AF34">
            <v>0</v>
          </cell>
          <cell r="AG34">
            <v>500</v>
          </cell>
          <cell r="AH34">
            <v>0</v>
          </cell>
          <cell r="AI34">
            <v>750</v>
          </cell>
          <cell r="AJ34">
            <v>0</v>
          </cell>
          <cell r="AK34">
            <v>1000</v>
          </cell>
          <cell r="AL34">
            <v>0</v>
          </cell>
          <cell r="AM34">
            <v>1500</v>
          </cell>
          <cell r="AN34">
            <v>0</v>
          </cell>
          <cell r="AO34">
            <v>2000</v>
          </cell>
          <cell r="AP34">
            <v>0</v>
          </cell>
          <cell r="AQ34">
            <v>7</v>
          </cell>
          <cell r="AR34" t="str">
            <v>kWh</v>
          </cell>
          <cell r="AS34" t="str">
            <v/>
          </cell>
        </row>
        <row r="35">
          <cell r="B35">
            <v>21</v>
          </cell>
          <cell r="C35" t="str">
            <v>RESIDENTIAL</v>
          </cell>
          <cell r="D35" t="str">
            <v>Other (specify) . . . . . . . .</v>
          </cell>
          <cell r="E35" t="str">
            <v>D</v>
          </cell>
          <cell r="F35" t="str">
            <v/>
          </cell>
          <cell r="G35" t="str">
            <v/>
          </cell>
          <cell r="H35">
            <v>0</v>
          </cell>
          <cell r="K35">
            <v>0</v>
          </cell>
          <cell r="L35">
            <v>0</v>
          </cell>
          <cell r="M35">
            <v>0</v>
          </cell>
          <cell r="Q35">
            <v>0</v>
          </cell>
          <cell r="T35">
            <v>1</v>
          </cell>
          <cell r="U35">
            <v>1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100</v>
          </cell>
          <cell r="AD35">
            <v>0</v>
          </cell>
          <cell r="AE35">
            <v>250</v>
          </cell>
          <cell r="AF35">
            <v>0</v>
          </cell>
          <cell r="AG35">
            <v>500</v>
          </cell>
          <cell r="AH35">
            <v>0</v>
          </cell>
          <cell r="AI35">
            <v>750</v>
          </cell>
          <cell r="AJ35">
            <v>0</v>
          </cell>
          <cell r="AK35">
            <v>1000</v>
          </cell>
          <cell r="AL35">
            <v>0</v>
          </cell>
          <cell r="AM35">
            <v>1500</v>
          </cell>
          <cell r="AN35">
            <v>0</v>
          </cell>
          <cell r="AO35">
            <v>2000</v>
          </cell>
          <cell r="AP35">
            <v>0</v>
          </cell>
          <cell r="AQ35">
            <v>7</v>
          </cell>
          <cell r="AR35" t="str">
            <v>kWh</v>
          </cell>
          <cell r="AS35" t="str">
            <v/>
          </cell>
        </row>
        <row r="36">
          <cell r="B36">
            <v>22</v>
          </cell>
          <cell r="C36" t="str">
            <v>RESIDENTIAL</v>
          </cell>
          <cell r="D36" t="str">
            <v>Other (specify) . . . . . . . .</v>
          </cell>
          <cell r="E36" t="str">
            <v>A</v>
          </cell>
          <cell r="F36" t="str">
            <v/>
          </cell>
          <cell r="G36" t="str">
            <v/>
          </cell>
          <cell r="H36">
            <v>0</v>
          </cell>
          <cell r="K36">
            <v>0</v>
          </cell>
          <cell r="L36">
            <v>0</v>
          </cell>
          <cell r="M36">
            <v>0</v>
          </cell>
          <cell r="Q36">
            <v>0</v>
          </cell>
          <cell r="T36">
            <v>1</v>
          </cell>
          <cell r="U36">
            <v>1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100</v>
          </cell>
          <cell r="AD36">
            <v>0</v>
          </cell>
          <cell r="AE36">
            <v>250</v>
          </cell>
          <cell r="AF36">
            <v>0</v>
          </cell>
          <cell r="AG36">
            <v>500</v>
          </cell>
          <cell r="AH36">
            <v>0</v>
          </cell>
          <cell r="AI36">
            <v>750</v>
          </cell>
          <cell r="AJ36">
            <v>0</v>
          </cell>
          <cell r="AK36">
            <v>1000</v>
          </cell>
          <cell r="AL36">
            <v>0</v>
          </cell>
          <cell r="AM36">
            <v>1500</v>
          </cell>
          <cell r="AN36">
            <v>0</v>
          </cell>
          <cell r="AO36">
            <v>2000</v>
          </cell>
          <cell r="AP36">
            <v>0</v>
          </cell>
          <cell r="AQ36">
            <v>7</v>
          </cell>
          <cell r="AR36" t="str">
            <v>kWh</v>
          </cell>
          <cell r="AS36" t="str">
            <v/>
          </cell>
        </row>
        <row r="37">
          <cell r="B37">
            <v>23</v>
          </cell>
          <cell r="C37" t="str">
            <v>RESIDENTIAL</v>
          </cell>
          <cell r="D37" t="str">
            <v>Other (specify) . . . . . . . .</v>
          </cell>
          <cell r="E37" t="str">
            <v>B</v>
          </cell>
          <cell r="F37" t="str">
            <v/>
          </cell>
          <cell r="G37" t="str">
            <v/>
          </cell>
          <cell r="H37">
            <v>0</v>
          </cell>
          <cell r="K37">
            <v>0</v>
          </cell>
          <cell r="L37">
            <v>0</v>
          </cell>
          <cell r="M37">
            <v>0</v>
          </cell>
          <cell r="Q37">
            <v>0</v>
          </cell>
          <cell r="T37">
            <v>1</v>
          </cell>
          <cell r="U37">
            <v>1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100</v>
          </cell>
          <cell r="AD37">
            <v>0</v>
          </cell>
          <cell r="AE37">
            <v>250</v>
          </cell>
          <cell r="AF37">
            <v>0</v>
          </cell>
          <cell r="AG37">
            <v>500</v>
          </cell>
          <cell r="AH37">
            <v>0</v>
          </cell>
          <cell r="AI37">
            <v>750</v>
          </cell>
          <cell r="AJ37">
            <v>0</v>
          </cell>
          <cell r="AK37">
            <v>1000</v>
          </cell>
          <cell r="AL37">
            <v>0</v>
          </cell>
          <cell r="AM37">
            <v>1500</v>
          </cell>
          <cell r="AN37">
            <v>0</v>
          </cell>
          <cell r="AO37">
            <v>2000</v>
          </cell>
          <cell r="AP37">
            <v>0</v>
          </cell>
          <cell r="AQ37">
            <v>7</v>
          </cell>
          <cell r="AR37" t="str">
            <v>kWh</v>
          </cell>
          <cell r="AS37" t="str">
            <v/>
          </cell>
        </row>
        <row r="38">
          <cell r="B38">
            <v>24</v>
          </cell>
          <cell r="C38" t="str">
            <v>RESIDENTIAL</v>
          </cell>
          <cell r="D38" t="str">
            <v>Other (specify) . . . . . . . .</v>
          </cell>
          <cell r="E38" t="str">
            <v>C</v>
          </cell>
          <cell r="F38" t="str">
            <v/>
          </cell>
          <cell r="G38" t="str">
            <v/>
          </cell>
          <cell r="H38">
            <v>0</v>
          </cell>
          <cell r="K38">
            <v>0</v>
          </cell>
          <cell r="L38">
            <v>0</v>
          </cell>
          <cell r="M38">
            <v>0</v>
          </cell>
          <cell r="Q38">
            <v>0</v>
          </cell>
          <cell r="T38">
            <v>1</v>
          </cell>
          <cell r="U38">
            <v>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100</v>
          </cell>
          <cell r="AD38">
            <v>0</v>
          </cell>
          <cell r="AE38">
            <v>250</v>
          </cell>
          <cell r="AF38">
            <v>0</v>
          </cell>
          <cell r="AG38">
            <v>500</v>
          </cell>
          <cell r="AH38">
            <v>0</v>
          </cell>
          <cell r="AI38">
            <v>750</v>
          </cell>
          <cell r="AJ38">
            <v>0</v>
          </cell>
          <cell r="AK38">
            <v>1000</v>
          </cell>
          <cell r="AL38">
            <v>0</v>
          </cell>
          <cell r="AM38">
            <v>1500</v>
          </cell>
          <cell r="AN38">
            <v>0</v>
          </cell>
          <cell r="AO38">
            <v>2000</v>
          </cell>
          <cell r="AP38">
            <v>0</v>
          </cell>
          <cell r="AQ38">
            <v>7</v>
          </cell>
          <cell r="AR38" t="str">
            <v>kWh</v>
          </cell>
          <cell r="AS38" t="str">
            <v/>
          </cell>
        </row>
        <row r="39">
          <cell r="B39">
            <v>25</v>
          </cell>
          <cell r="C39" t="str">
            <v>RESIDENTIAL</v>
          </cell>
          <cell r="D39" t="str">
            <v>Other (specify) . . . . . . . .</v>
          </cell>
          <cell r="E39" t="str">
            <v>D</v>
          </cell>
          <cell r="F39" t="str">
            <v/>
          </cell>
          <cell r="G39" t="str">
            <v/>
          </cell>
          <cell r="H39">
            <v>0</v>
          </cell>
          <cell r="K39">
            <v>0</v>
          </cell>
          <cell r="L39">
            <v>0</v>
          </cell>
          <cell r="M39">
            <v>0</v>
          </cell>
          <cell r="Q39">
            <v>0</v>
          </cell>
          <cell r="T39">
            <v>1</v>
          </cell>
          <cell r="U39">
            <v>1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100</v>
          </cell>
          <cell r="AD39">
            <v>0</v>
          </cell>
          <cell r="AE39">
            <v>250</v>
          </cell>
          <cell r="AF39">
            <v>0</v>
          </cell>
          <cell r="AG39">
            <v>500</v>
          </cell>
          <cell r="AH39">
            <v>0</v>
          </cell>
          <cell r="AI39">
            <v>750</v>
          </cell>
          <cell r="AJ39">
            <v>0</v>
          </cell>
          <cell r="AK39">
            <v>1000</v>
          </cell>
          <cell r="AL39">
            <v>0</v>
          </cell>
          <cell r="AM39">
            <v>1500</v>
          </cell>
          <cell r="AN39">
            <v>0</v>
          </cell>
          <cell r="AO39">
            <v>2000</v>
          </cell>
          <cell r="AP39">
            <v>0</v>
          </cell>
          <cell r="AQ39">
            <v>7</v>
          </cell>
          <cell r="AR39" t="str">
            <v>kWh</v>
          </cell>
          <cell r="AS39" t="str">
            <v/>
          </cell>
        </row>
        <row r="40">
          <cell r="B40">
            <v>26</v>
          </cell>
          <cell r="C40" t="str">
            <v>RESIDENTIAL</v>
          </cell>
          <cell r="D40" t="str">
            <v>Other (specify) . . . . . . . .</v>
          </cell>
          <cell r="E40" t="str">
            <v>A</v>
          </cell>
          <cell r="F40" t="str">
            <v/>
          </cell>
          <cell r="G40" t="str">
            <v/>
          </cell>
          <cell r="H40">
            <v>0</v>
          </cell>
          <cell r="K40">
            <v>0</v>
          </cell>
          <cell r="L40">
            <v>0</v>
          </cell>
          <cell r="M40">
            <v>0</v>
          </cell>
          <cell r="Q40">
            <v>0</v>
          </cell>
          <cell r="T40">
            <v>1</v>
          </cell>
          <cell r="U40">
            <v>1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100</v>
          </cell>
          <cell r="AD40">
            <v>0</v>
          </cell>
          <cell r="AE40">
            <v>250</v>
          </cell>
          <cell r="AF40">
            <v>0</v>
          </cell>
          <cell r="AG40">
            <v>500</v>
          </cell>
          <cell r="AH40">
            <v>0</v>
          </cell>
          <cell r="AI40">
            <v>750</v>
          </cell>
          <cell r="AJ40">
            <v>0</v>
          </cell>
          <cell r="AK40">
            <v>1000</v>
          </cell>
          <cell r="AL40">
            <v>0</v>
          </cell>
          <cell r="AM40">
            <v>1500</v>
          </cell>
          <cell r="AN40">
            <v>0</v>
          </cell>
          <cell r="AO40">
            <v>2000</v>
          </cell>
          <cell r="AP40">
            <v>0</v>
          </cell>
          <cell r="AQ40">
            <v>7</v>
          </cell>
          <cell r="AR40" t="str">
            <v>kWh</v>
          </cell>
          <cell r="AS40" t="str">
            <v/>
          </cell>
        </row>
        <row r="41">
          <cell r="B41">
            <v>27</v>
          </cell>
          <cell r="C41" t="str">
            <v>RESIDENTIAL</v>
          </cell>
          <cell r="D41" t="str">
            <v>Other (specify) . . . . . . . .</v>
          </cell>
          <cell r="E41" t="str">
            <v>B</v>
          </cell>
          <cell r="F41" t="str">
            <v/>
          </cell>
          <cell r="G41" t="str">
            <v/>
          </cell>
          <cell r="H41">
            <v>0</v>
          </cell>
          <cell r="K41">
            <v>0</v>
          </cell>
          <cell r="L41">
            <v>0</v>
          </cell>
          <cell r="M41">
            <v>0</v>
          </cell>
          <cell r="Q41">
            <v>0</v>
          </cell>
          <cell r="T41">
            <v>1</v>
          </cell>
          <cell r="U41">
            <v>1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100</v>
          </cell>
          <cell r="AD41">
            <v>0</v>
          </cell>
          <cell r="AE41">
            <v>250</v>
          </cell>
          <cell r="AF41">
            <v>0</v>
          </cell>
          <cell r="AG41">
            <v>500</v>
          </cell>
          <cell r="AH41">
            <v>0</v>
          </cell>
          <cell r="AI41">
            <v>750</v>
          </cell>
          <cell r="AJ41">
            <v>0</v>
          </cell>
          <cell r="AK41">
            <v>1000</v>
          </cell>
          <cell r="AL41">
            <v>0</v>
          </cell>
          <cell r="AM41">
            <v>1500</v>
          </cell>
          <cell r="AN41">
            <v>0</v>
          </cell>
          <cell r="AO41">
            <v>2000</v>
          </cell>
          <cell r="AP41">
            <v>0</v>
          </cell>
          <cell r="AQ41">
            <v>7</v>
          </cell>
          <cell r="AR41" t="str">
            <v>kWh</v>
          </cell>
          <cell r="AS41" t="str">
            <v/>
          </cell>
        </row>
        <row r="42">
          <cell r="B42">
            <v>28</v>
          </cell>
          <cell r="C42" t="str">
            <v>RESIDENTIAL</v>
          </cell>
          <cell r="D42" t="str">
            <v>Other (specify) . . . . . . . .</v>
          </cell>
          <cell r="E42" t="str">
            <v>C</v>
          </cell>
          <cell r="F42" t="str">
            <v/>
          </cell>
          <cell r="G42" t="str">
            <v/>
          </cell>
          <cell r="H42">
            <v>0</v>
          </cell>
          <cell r="K42">
            <v>0</v>
          </cell>
          <cell r="L42">
            <v>0</v>
          </cell>
          <cell r="M42">
            <v>0</v>
          </cell>
          <cell r="Q42">
            <v>0</v>
          </cell>
          <cell r="T42">
            <v>1</v>
          </cell>
          <cell r="U42">
            <v>1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100</v>
          </cell>
          <cell r="AD42">
            <v>0</v>
          </cell>
          <cell r="AE42">
            <v>250</v>
          </cell>
          <cell r="AF42">
            <v>0</v>
          </cell>
          <cell r="AG42">
            <v>500</v>
          </cell>
          <cell r="AH42">
            <v>0</v>
          </cell>
          <cell r="AI42">
            <v>750</v>
          </cell>
          <cell r="AJ42">
            <v>0</v>
          </cell>
          <cell r="AK42">
            <v>1000</v>
          </cell>
          <cell r="AL42">
            <v>0</v>
          </cell>
          <cell r="AM42">
            <v>1500</v>
          </cell>
          <cell r="AN42">
            <v>0</v>
          </cell>
          <cell r="AO42">
            <v>2000</v>
          </cell>
          <cell r="AP42">
            <v>0</v>
          </cell>
          <cell r="AQ42">
            <v>7</v>
          </cell>
          <cell r="AR42" t="str">
            <v>kWh</v>
          </cell>
          <cell r="AS42" t="str">
            <v/>
          </cell>
        </row>
        <row r="43">
          <cell r="B43">
            <v>29</v>
          </cell>
          <cell r="C43" t="str">
            <v>RESIDENTIAL</v>
          </cell>
          <cell r="D43" t="str">
            <v>Other (specify) . . . . . . . .</v>
          </cell>
          <cell r="E43" t="str">
            <v>D</v>
          </cell>
          <cell r="F43" t="str">
            <v/>
          </cell>
          <cell r="G43" t="str">
            <v/>
          </cell>
          <cell r="H43">
            <v>0</v>
          </cell>
          <cell r="K43">
            <v>0</v>
          </cell>
          <cell r="L43">
            <v>0</v>
          </cell>
          <cell r="M43">
            <v>0</v>
          </cell>
          <cell r="Q43">
            <v>0</v>
          </cell>
          <cell r="T43">
            <v>1</v>
          </cell>
          <cell r="U43">
            <v>1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100</v>
          </cell>
          <cell r="AD43">
            <v>0</v>
          </cell>
          <cell r="AE43">
            <v>250</v>
          </cell>
          <cell r="AF43">
            <v>0</v>
          </cell>
          <cell r="AG43">
            <v>500</v>
          </cell>
          <cell r="AH43">
            <v>0</v>
          </cell>
          <cell r="AI43">
            <v>750</v>
          </cell>
          <cell r="AJ43">
            <v>0</v>
          </cell>
          <cell r="AK43">
            <v>1000</v>
          </cell>
          <cell r="AL43">
            <v>0</v>
          </cell>
          <cell r="AM43">
            <v>1500</v>
          </cell>
          <cell r="AN43">
            <v>0</v>
          </cell>
          <cell r="AO43">
            <v>2000</v>
          </cell>
          <cell r="AP43">
            <v>0</v>
          </cell>
          <cell r="AQ43">
            <v>7</v>
          </cell>
          <cell r="AR43" t="str">
            <v>kWh</v>
          </cell>
          <cell r="AS43" t="str">
            <v/>
          </cell>
        </row>
        <row r="44">
          <cell r="B44">
            <v>30</v>
          </cell>
          <cell r="C44" t="str">
            <v>RESIDENTIAL</v>
          </cell>
          <cell r="D44" t="str">
            <v>Other (specify) . . . . . . . .</v>
          </cell>
          <cell r="E44" t="str">
            <v>A</v>
          </cell>
          <cell r="F44" t="str">
            <v/>
          </cell>
          <cell r="G44" t="str">
            <v/>
          </cell>
          <cell r="H44">
            <v>0</v>
          </cell>
          <cell r="K44">
            <v>0</v>
          </cell>
          <cell r="L44">
            <v>0</v>
          </cell>
          <cell r="M44">
            <v>0</v>
          </cell>
          <cell r="Q44">
            <v>0</v>
          </cell>
          <cell r="T44">
            <v>1</v>
          </cell>
          <cell r="U44">
            <v>1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100</v>
          </cell>
          <cell r="AD44">
            <v>0</v>
          </cell>
          <cell r="AE44">
            <v>250</v>
          </cell>
          <cell r="AF44">
            <v>0</v>
          </cell>
          <cell r="AG44">
            <v>500</v>
          </cell>
          <cell r="AH44">
            <v>0</v>
          </cell>
          <cell r="AI44">
            <v>750</v>
          </cell>
          <cell r="AJ44">
            <v>0</v>
          </cell>
          <cell r="AK44">
            <v>1000</v>
          </cell>
          <cell r="AL44">
            <v>0</v>
          </cell>
          <cell r="AM44">
            <v>1500</v>
          </cell>
          <cell r="AN44">
            <v>0</v>
          </cell>
          <cell r="AO44">
            <v>2000</v>
          </cell>
          <cell r="AP44">
            <v>0</v>
          </cell>
          <cell r="AQ44">
            <v>7</v>
          </cell>
          <cell r="AR44" t="str">
            <v>kWh</v>
          </cell>
          <cell r="AS44" t="str">
            <v/>
          </cell>
        </row>
        <row r="45">
          <cell r="B45">
            <v>31</v>
          </cell>
          <cell r="C45" t="str">
            <v>RESIDENTIAL</v>
          </cell>
          <cell r="D45" t="str">
            <v>Other (specify) . . . . . . . .</v>
          </cell>
          <cell r="E45" t="str">
            <v>B</v>
          </cell>
          <cell r="F45" t="str">
            <v/>
          </cell>
          <cell r="G45" t="str">
            <v/>
          </cell>
          <cell r="H45">
            <v>0</v>
          </cell>
          <cell r="K45">
            <v>0</v>
          </cell>
          <cell r="L45">
            <v>0</v>
          </cell>
          <cell r="M45">
            <v>0</v>
          </cell>
          <cell r="Q45">
            <v>0</v>
          </cell>
          <cell r="T45">
            <v>1</v>
          </cell>
          <cell r="U45">
            <v>1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100</v>
          </cell>
          <cell r="AD45">
            <v>0</v>
          </cell>
          <cell r="AE45">
            <v>250</v>
          </cell>
          <cell r="AF45">
            <v>0</v>
          </cell>
          <cell r="AG45">
            <v>500</v>
          </cell>
          <cell r="AH45">
            <v>0</v>
          </cell>
          <cell r="AI45">
            <v>750</v>
          </cell>
          <cell r="AJ45">
            <v>0</v>
          </cell>
          <cell r="AK45">
            <v>1000</v>
          </cell>
          <cell r="AL45">
            <v>0</v>
          </cell>
          <cell r="AM45">
            <v>1500</v>
          </cell>
          <cell r="AN45">
            <v>0</v>
          </cell>
          <cell r="AO45">
            <v>2000</v>
          </cell>
          <cell r="AP45">
            <v>0</v>
          </cell>
          <cell r="AQ45">
            <v>7</v>
          </cell>
          <cell r="AR45" t="str">
            <v>kWh</v>
          </cell>
          <cell r="AS45" t="str">
            <v/>
          </cell>
        </row>
        <row r="46">
          <cell r="B46">
            <v>32</v>
          </cell>
          <cell r="C46" t="str">
            <v>RESIDENTIAL</v>
          </cell>
          <cell r="D46" t="str">
            <v>Other (specify) . . . . . . . .</v>
          </cell>
          <cell r="E46" t="str">
            <v>C</v>
          </cell>
          <cell r="F46" t="str">
            <v/>
          </cell>
          <cell r="G46" t="str">
            <v/>
          </cell>
          <cell r="H46">
            <v>0</v>
          </cell>
          <cell r="K46">
            <v>0</v>
          </cell>
          <cell r="L46">
            <v>0</v>
          </cell>
          <cell r="M46">
            <v>0</v>
          </cell>
          <cell r="Q46">
            <v>0</v>
          </cell>
          <cell r="T46">
            <v>1</v>
          </cell>
          <cell r="U46">
            <v>1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100</v>
          </cell>
          <cell r="AD46">
            <v>0</v>
          </cell>
          <cell r="AE46">
            <v>250</v>
          </cell>
          <cell r="AF46">
            <v>0</v>
          </cell>
          <cell r="AG46">
            <v>500</v>
          </cell>
          <cell r="AH46">
            <v>0</v>
          </cell>
          <cell r="AI46">
            <v>750</v>
          </cell>
          <cell r="AJ46">
            <v>0</v>
          </cell>
          <cell r="AK46">
            <v>1000</v>
          </cell>
          <cell r="AL46">
            <v>0</v>
          </cell>
          <cell r="AM46">
            <v>1500</v>
          </cell>
          <cell r="AN46">
            <v>0</v>
          </cell>
          <cell r="AO46">
            <v>2000</v>
          </cell>
          <cell r="AP46">
            <v>0</v>
          </cell>
          <cell r="AQ46">
            <v>7</v>
          </cell>
          <cell r="AR46" t="str">
            <v>kWh</v>
          </cell>
          <cell r="AS46" t="str">
            <v/>
          </cell>
        </row>
        <row r="47">
          <cell r="B47">
            <v>33</v>
          </cell>
          <cell r="C47" t="str">
            <v>RESIDENTIAL</v>
          </cell>
          <cell r="D47" t="str">
            <v>Other (specify) . . . . . . . .</v>
          </cell>
          <cell r="E47" t="str">
            <v>D</v>
          </cell>
          <cell r="F47" t="str">
            <v/>
          </cell>
          <cell r="G47" t="str">
            <v/>
          </cell>
          <cell r="H47">
            <v>0</v>
          </cell>
          <cell r="K47">
            <v>0</v>
          </cell>
          <cell r="L47">
            <v>0</v>
          </cell>
          <cell r="M47">
            <v>0</v>
          </cell>
          <cell r="Q47">
            <v>0</v>
          </cell>
          <cell r="T47">
            <v>1</v>
          </cell>
          <cell r="U47">
            <v>1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100</v>
          </cell>
          <cell r="AD47">
            <v>0</v>
          </cell>
          <cell r="AE47">
            <v>250</v>
          </cell>
          <cell r="AF47">
            <v>0</v>
          </cell>
          <cell r="AG47">
            <v>500</v>
          </cell>
          <cell r="AH47">
            <v>0</v>
          </cell>
          <cell r="AI47">
            <v>750</v>
          </cell>
          <cell r="AJ47">
            <v>0</v>
          </cell>
          <cell r="AK47">
            <v>1000</v>
          </cell>
          <cell r="AL47">
            <v>0</v>
          </cell>
          <cell r="AM47">
            <v>1500</v>
          </cell>
          <cell r="AN47">
            <v>0</v>
          </cell>
          <cell r="AO47">
            <v>2000</v>
          </cell>
          <cell r="AP47">
            <v>0</v>
          </cell>
          <cell r="AQ47">
            <v>7</v>
          </cell>
          <cell r="AR47" t="str">
            <v>kWh</v>
          </cell>
          <cell r="AS47" t="str">
            <v/>
          </cell>
        </row>
        <row r="48">
          <cell r="B48">
            <v>34</v>
          </cell>
          <cell r="C48" t="str">
            <v>RESIDENTIAL</v>
          </cell>
          <cell r="D48" t="str">
            <v>Other (specify) . . . . . . . .</v>
          </cell>
          <cell r="E48" t="str">
            <v>A</v>
          </cell>
          <cell r="F48" t="str">
            <v/>
          </cell>
          <cell r="G48" t="str">
            <v/>
          </cell>
          <cell r="H48">
            <v>0</v>
          </cell>
          <cell r="K48">
            <v>0</v>
          </cell>
          <cell r="L48">
            <v>0</v>
          </cell>
          <cell r="M48">
            <v>0</v>
          </cell>
          <cell r="Q48">
            <v>0</v>
          </cell>
          <cell r="T48">
            <v>1</v>
          </cell>
          <cell r="U48">
            <v>1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100</v>
          </cell>
          <cell r="AD48">
            <v>0</v>
          </cell>
          <cell r="AE48">
            <v>250</v>
          </cell>
          <cell r="AF48">
            <v>0</v>
          </cell>
          <cell r="AG48">
            <v>500</v>
          </cell>
          <cell r="AH48">
            <v>0</v>
          </cell>
          <cell r="AI48">
            <v>750</v>
          </cell>
          <cell r="AJ48">
            <v>0</v>
          </cell>
          <cell r="AK48">
            <v>1000</v>
          </cell>
          <cell r="AL48">
            <v>0</v>
          </cell>
          <cell r="AM48">
            <v>1500</v>
          </cell>
          <cell r="AN48">
            <v>0</v>
          </cell>
          <cell r="AO48">
            <v>2000</v>
          </cell>
          <cell r="AP48">
            <v>0</v>
          </cell>
          <cell r="AQ48">
            <v>7</v>
          </cell>
          <cell r="AR48" t="str">
            <v>kWh</v>
          </cell>
          <cell r="AS48" t="str">
            <v/>
          </cell>
        </row>
        <row r="49">
          <cell r="B49">
            <v>35</v>
          </cell>
          <cell r="C49" t="str">
            <v>RESIDENTIAL</v>
          </cell>
          <cell r="D49" t="str">
            <v>Other (specify) . . . . . . . .</v>
          </cell>
          <cell r="E49" t="str">
            <v>B</v>
          </cell>
          <cell r="F49" t="str">
            <v/>
          </cell>
          <cell r="G49" t="str">
            <v/>
          </cell>
          <cell r="H49">
            <v>0</v>
          </cell>
          <cell r="K49">
            <v>0</v>
          </cell>
          <cell r="L49">
            <v>0</v>
          </cell>
          <cell r="M49">
            <v>0</v>
          </cell>
          <cell r="Q49">
            <v>0</v>
          </cell>
          <cell r="T49">
            <v>1</v>
          </cell>
          <cell r="U49">
            <v>1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100</v>
          </cell>
          <cell r="AD49">
            <v>0</v>
          </cell>
          <cell r="AE49">
            <v>250</v>
          </cell>
          <cell r="AF49">
            <v>0</v>
          </cell>
          <cell r="AG49">
            <v>500</v>
          </cell>
          <cell r="AH49">
            <v>0</v>
          </cell>
          <cell r="AI49">
            <v>750</v>
          </cell>
          <cell r="AJ49">
            <v>0</v>
          </cell>
          <cell r="AK49">
            <v>1000</v>
          </cell>
          <cell r="AL49">
            <v>0</v>
          </cell>
          <cell r="AM49">
            <v>1500</v>
          </cell>
          <cell r="AN49">
            <v>0</v>
          </cell>
          <cell r="AO49">
            <v>2000</v>
          </cell>
          <cell r="AP49">
            <v>0</v>
          </cell>
          <cell r="AQ49">
            <v>7</v>
          </cell>
          <cell r="AR49" t="str">
            <v>kWh</v>
          </cell>
          <cell r="AS49" t="str">
            <v/>
          </cell>
        </row>
        <row r="50">
          <cell r="B50">
            <v>36</v>
          </cell>
          <cell r="C50" t="str">
            <v>RESIDENTIAL</v>
          </cell>
          <cell r="D50" t="str">
            <v>Other (specify) . . . . . . . .</v>
          </cell>
          <cell r="E50" t="str">
            <v>C</v>
          </cell>
          <cell r="F50" t="str">
            <v/>
          </cell>
          <cell r="G50" t="str">
            <v/>
          </cell>
          <cell r="H50">
            <v>0</v>
          </cell>
          <cell r="K50">
            <v>0</v>
          </cell>
          <cell r="L50">
            <v>0</v>
          </cell>
          <cell r="M50">
            <v>0</v>
          </cell>
          <cell r="Q50">
            <v>0</v>
          </cell>
          <cell r="T50">
            <v>1</v>
          </cell>
          <cell r="U50">
            <v>1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100</v>
          </cell>
          <cell r="AD50">
            <v>0</v>
          </cell>
          <cell r="AE50">
            <v>250</v>
          </cell>
          <cell r="AF50">
            <v>0</v>
          </cell>
          <cell r="AG50">
            <v>500</v>
          </cell>
          <cell r="AH50">
            <v>0</v>
          </cell>
          <cell r="AI50">
            <v>750</v>
          </cell>
          <cell r="AJ50">
            <v>0</v>
          </cell>
          <cell r="AK50">
            <v>1000</v>
          </cell>
          <cell r="AL50">
            <v>0</v>
          </cell>
          <cell r="AM50">
            <v>1500</v>
          </cell>
          <cell r="AN50">
            <v>0</v>
          </cell>
          <cell r="AO50">
            <v>2000</v>
          </cell>
          <cell r="AP50">
            <v>0</v>
          </cell>
          <cell r="AQ50">
            <v>7</v>
          </cell>
          <cell r="AR50" t="str">
            <v>kWh</v>
          </cell>
          <cell r="AS50" t="str">
            <v/>
          </cell>
        </row>
        <row r="51">
          <cell r="B51">
            <v>37</v>
          </cell>
          <cell r="C51" t="str">
            <v>RESIDENTIAL</v>
          </cell>
          <cell r="D51" t="str">
            <v>Other (specify) . . . . . . . .</v>
          </cell>
          <cell r="E51" t="str">
            <v>D</v>
          </cell>
          <cell r="F51" t="str">
            <v/>
          </cell>
          <cell r="G51" t="str">
            <v/>
          </cell>
          <cell r="H51">
            <v>0</v>
          </cell>
          <cell r="K51">
            <v>0</v>
          </cell>
          <cell r="L51">
            <v>0</v>
          </cell>
          <cell r="M51">
            <v>0</v>
          </cell>
          <cell r="Q51">
            <v>0</v>
          </cell>
          <cell r="T51">
            <v>1</v>
          </cell>
          <cell r="U51">
            <v>1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100</v>
          </cell>
          <cell r="AD51">
            <v>0</v>
          </cell>
          <cell r="AE51">
            <v>250</v>
          </cell>
          <cell r="AF51">
            <v>0</v>
          </cell>
          <cell r="AG51">
            <v>500</v>
          </cell>
          <cell r="AH51">
            <v>0</v>
          </cell>
          <cell r="AI51">
            <v>750</v>
          </cell>
          <cell r="AJ51">
            <v>0</v>
          </cell>
          <cell r="AK51">
            <v>1000</v>
          </cell>
          <cell r="AL51">
            <v>0</v>
          </cell>
          <cell r="AM51">
            <v>1500</v>
          </cell>
          <cell r="AN51">
            <v>0</v>
          </cell>
          <cell r="AO51">
            <v>2000</v>
          </cell>
          <cell r="AP51">
            <v>0</v>
          </cell>
          <cell r="AQ51">
            <v>7</v>
          </cell>
          <cell r="AR51" t="str">
            <v>kWh</v>
          </cell>
          <cell r="AS51" t="str">
            <v/>
          </cell>
        </row>
        <row r="52">
          <cell r="B52">
            <v>38</v>
          </cell>
          <cell r="C52" t="str">
            <v/>
          </cell>
          <cell r="D52" t="str">
            <v/>
          </cell>
          <cell r="F52" t="str">
            <v/>
          </cell>
          <cell r="G52" t="str">
            <v/>
          </cell>
          <cell r="AQ52">
            <v>0</v>
          </cell>
          <cell r="AR52">
            <v>0</v>
          </cell>
          <cell r="AS52" t="str">
            <v/>
          </cell>
        </row>
        <row r="53">
          <cell r="B53">
            <v>39</v>
          </cell>
          <cell r="C53" t="str">
            <v/>
          </cell>
          <cell r="D53" t="str">
            <v>GENERAL SERVICE</v>
          </cell>
          <cell r="F53" t="str">
            <v/>
          </cell>
          <cell r="G53" t="str">
            <v>X</v>
          </cell>
          <cell r="AQ53">
            <v>0</v>
          </cell>
          <cell r="AR53">
            <v>0</v>
          </cell>
          <cell r="AS53" t="str">
            <v>XXX</v>
          </cell>
        </row>
        <row r="54">
          <cell r="B54">
            <v>40</v>
          </cell>
          <cell r="C54" t="str">
            <v>GENERAL SERVICE</v>
          </cell>
          <cell r="D54" t="str">
            <v>Less than 50 kW</v>
          </cell>
          <cell r="E54" t="str">
            <v>A</v>
          </cell>
          <cell r="F54" t="str">
            <v>X</v>
          </cell>
          <cell r="G54" t="str">
            <v>X</v>
          </cell>
          <cell r="H54">
            <v>0.0094</v>
          </cell>
          <cell r="I54">
            <v>0.0062</v>
          </cell>
          <cell r="J54">
            <v>0.007</v>
          </cell>
          <cell r="K54">
            <v>0.0226</v>
          </cell>
          <cell r="L54">
            <v>0.0230731202818941</v>
          </cell>
          <cell r="M54">
            <v>0</v>
          </cell>
          <cell r="Q54">
            <v>0</v>
          </cell>
          <cell r="R54">
            <v>0.0631</v>
          </cell>
          <cell r="S54">
            <v>0.0631</v>
          </cell>
          <cell r="T54">
            <v>1.0422</v>
          </cell>
          <cell r="U54">
            <v>1.0421</v>
          </cell>
          <cell r="V54">
            <v>0.0101</v>
          </cell>
          <cell r="W54">
            <v>0</v>
          </cell>
          <cell r="X54">
            <v>27.31</v>
          </cell>
          <cell r="Y54">
            <v>0.009724400356871393</v>
          </cell>
          <cell r="Z54">
            <v>0</v>
          </cell>
          <cell r="AA54">
            <v>32.26679201760937</v>
          </cell>
          <cell r="AB54">
            <v>0.0018</v>
          </cell>
          <cell r="AC54">
            <v>1000</v>
          </cell>
          <cell r="AD54">
            <v>0</v>
          </cell>
          <cell r="AE54">
            <v>2000</v>
          </cell>
          <cell r="AF54">
            <v>0</v>
          </cell>
          <cell r="AG54">
            <v>5000</v>
          </cell>
          <cell r="AH54">
            <v>0</v>
          </cell>
          <cell r="AI54">
            <v>10000</v>
          </cell>
          <cell r="AJ54">
            <v>0</v>
          </cell>
          <cell r="AK54">
            <v>15000</v>
          </cell>
          <cell r="AQ54">
            <v>5</v>
          </cell>
          <cell r="AR54" t="str">
            <v>kWh</v>
          </cell>
          <cell r="AS54" t="str">
            <v>X</v>
          </cell>
        </row>
        <row r="55">
          <cell r="B55">
            <v>41</v>
          </cell>
          <cell r="C55" t="str">
            <v>GENERAL SERVICE</v>
          </cell>
          <cell r="D55" t="str">
            <v>Less than 50 kW</v>
          </cell>
          <cell r="E55" t="str">
            <v>B</v>
          </cell>
          <cell r="F55" t="str">
            <v/>
          </cell>
          <cell r="G55" t="str">
            <v/>
          </cell>
          <cell r="H55">
            <v>0</v>
          </cell>
          <cell r="K55">
            <v>0</v>
          </cell>
          <cell r="L55">
            <v>0</v>
          </cell>
          <cell r="M55">
            <v>0</v>
          </cell>
          <cell r="Q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1000</v>
          </cell>
          <cell r="AD55">
            <v>0</v>
          </cell>
          <cell r="AE55">
            <v>2000</v>
          </cell>
          <cell r="AF55">
            <v>0</v>
          </cell>
          <cell r="AG55">
            <v>5000</v>
          </cell>
          <cell r="AH55">
            <v>0</v>
          </cell>
          <cell r="AI55">
            <v>10000</v>
          </cell>
          <cell r="AJ55">
            <v>0</v>
          </cell>
          <cell r="AK55">
            <v>15000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5</v>
          </cell>
          <cell r="AR55" t="str">
            <v>kWh</v>
          </cell>
          <cell r="AS55" t="str">
            <v/>
          </cell>
        </row>
        <row r="56">
          <cell r="B56">
            <v>42</v>
          </cell>
          <cell r="C56" t="str">
            <v>GENERAL SERVICE</v>
          </cell>
          <cell r="D56" t="str">
            <v>Less than 50 kW</v>
          </cell>
          <cell r="E56" t="str">
            <v>C</v>
          </cell>
          <cell r="F56" t="str">
            <v/>
          </cell>
          <cell r="G56" t="str">
            <v/>
          </cell>
          <cell r="H56">
            <v>0</v>
          </cell>
          <cell r="K56">
            <v>0</v>
          </cell>
          <cell r="L56">
            <v>0</v>
          </cell>
          <cell r="M56">
            <v>0</v>
          </cell>
          <cell r="Q56">
            <v>0</v>
          </cell>
          <cell r="T56">
            <v>1</v>
          </cell>
          <cell r="U56">
            <v>1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1000</v>
          </cell>
          <cell r="AD56">
            <v>0</v>
          </cell>
          <cell r="AE56">
            <v>2000</v>
          </cell>
          <cell r="AF56">
            <v>0</v>
          </cell>
          <cell r="AG56">
            <v>5000</v>
          </cell>
          <cell r="AH56">
            <v>0</v>
          </cell>
          <cell r="AI56">
            <v>10000</v>
          </cell>
          <cell r="AJ56">
            <v>0</v>
          </cell>
          <cell r="AK56">
            <v>15000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5</v>
          </cell>
          <cell r="AR56" t="str">
            <v>kWh</v>
          </cell>
          <cell r="AS56" t="str">
            <v/>
          </cell>
        </row>
        <row r="57">
          <cell r="B57">
            <v>43</v>
          </cell>
          <cell r="C57" t="str">
            <v>GENERAL SERVICE</v>
          </cell>
          <cell r="D57" t="str">
            <v>Less than 50 kW</v>
          </cell>
          <cell r="E57" t="str">
            <v>D</v>
          </cell>
          <cell r="F57" t="str">
            <v/>
          </cell>
          <cell r="G57" t="str">
            <v/>
          </cell>
          <cell r="H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T57">
            <v>1</v>
          </cell>
          <cell r="U57">
            <v>1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1000</v>
          </cell>
          <cell r="AD57">
            <v>0</v>
          </cell>
          <cell r="AE57">
            <v>2000</v>
          </cell>
          <cell r="AF57">
            <v>0</v>
          </cell>
          <cell r="AG57">
            <v>5000</v>
          </cell>
          <cell r="AH57">
            <v>0</v>
          </cell>
          <cell r="AI57">
            <v>10000</v>
          </cell>
          <cell r="AJ57">
            <v>0</v>
          </cell>
          <cell r="AK57">
            <v>15000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5</v>
          </cell>
          <cell r="AR57" t="str">
            <v>kWh</v>
          </cell>
          <cell r="AS57" t="str">
            <v/>
          </cell>
        </row>
        <row r="58">
          <cell r="B58">
            <v>44</v>
          </cell>
          <cell r="C58" t="str">
            <v>GENERAL SERVICE</v>
          </cell>
          <cell r="D58" t="str">
            <v>Less than 50 kW Time of Use</v>
          </cell>
          <cell r="E58" t="str">
            <v>A</v>
          </cell>
          <cell r="F58" t="str">
            <v/>
          </cell>
          <cell r="G58" t="str">
            <v/>
          </cell>
          <cell r="H58">
            <v>0</v>
          </cell>
          <cell r="K58">
            <v>0</v>
          </cell>
          <cell r="L58">
            <v>0</v>
          </cell>
          <cell r="M58">
            <v>0</v>
          </cell>
          <cell r="Q58">
            <v>0</v>
          </cell>
          <cell r="T58">
            <v>1</v>
          </cell>
          <cell r="U58">
            <v>1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1000</v>
          </cell>
          <cell r="AD58">
            <v>0</v>
          </cell>
          <cell r="AE58">
            <v>2000</v>
          </cell>
          <cell r="AF58">
            <v>0</v>
          </cell>
          <cell r="AG58">
            <v>5000</v>
          </cell>
          <cell r="AH58">
            <v>0</v>
          </cell>
          <cell r="AI58">
            <v>10000</v>
          </cell>
          <cell r="AJ58">
            <v>0</v>
          </cell>
          <cell r="AK58">
            <v>15000</v>
          </cell>
          <cell r="AQ58">
            <v>5</v>
          </cell>
          <cell r="AR58" t="str">
            <v>kWh</v>
          </cell>
          <cell r="AS58" t="str">
            <v/>
          </cell>
        </row>
        <row r="59">
          <cell r="B59">
            <v>45</v>
          </cell>
          <cell r="C59" t="str">
            <v>GENERAL SERVICE</v>
          </cell>
          <cell r="D59" t="str">
            <v>Less than 50 kW Time of Use</v>
          </cell>
          <cell r="E59" t="str">
            <v>B</v>
          </cell>
          <cell r="F59" t="str">
            <v/>
          </cell>
          <cell r="G59" t="str">
            <v/>
          </cell>
          <cell r="H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T59">
            <v>1</v>
          </cell>
          <cell r="U59">
            <v>1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1000</v>
          </cell>
          <cell r="AD59">
            <v>0</v>
          </cell>
          <cell r="AE59">
            <v>2000</v>
          </cell>
          <cell r="AF59">
            <v>0</v>
          </cell>
          <cell r="AG59">
            <v>5000</v>
          </cell>
          <cell r="AH59">
            <v>0</v>
          </cell>
          <cell r="AI59">
            <v>10000</v>
          </cell>
          <cell r="AJ59">
            <v>0</v>
          </cell>
          <cell r="AK59">
            <v>15000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5</v>
          </cell>
          <cell r="AR59" t="str">
            <v>kWh</v>
          </cell>
          <cell r="AS59" t="str">
            <v/>
          </cell>
        </row>
        <row r="60">
          <cell r="B60">
            <v>46</v>
          </cell>
          <cell r="C60" t="str">
            <v>GENERAL SERVICE</v>
          </cell>
          <cell r="D60" t="str">
            <v>Less than 50 kW Time of Use</v>
          </cell>
          <cell r="E60" t="str">
            <v>C</v>
          </cell>
          <cell r="F60" t="str">
            <v/>
          </cell>
          <cell r="G60" t="str">
            <v/>
          </cell>
          <cell r="H60">
            <v>0</v>
          </cell>
          <cell r="K60">
            <v>0</v>
          </cell>
          <cell r="L60">
            <v>0</v>
          </cell>
          <cell r="M60">
            <v>0</v>
          </cell>
          <cell r="Q60">
            <v>0</v>
          </cell>
          <cell r="T60">
            <v>1</v>
          </cell>
          <cell r="U60">
            <v>1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1000</v>
          </cell>
          <cell r="AD60">
            <v>0</v>
          </cell>
          <cell r="AE60">
            <v>2000</v>
          </cell>
          <cell r="AF60">
            <v>0</v>
          </cell>
          <cell r="AG60">
            <v>5000</v>
          </cell>
          <cell r="AH60">
            <v>0</v>
          </cell>
          <cell r="AI60">
            <v>10000</v>
          </cell>
          <cell r="AJ60">
            <v>0</v>
          </cell>
          <cell r="AK60">
            <v>15000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5</v>
          </cell>
          <cell r="AR60" t="str">
            <v>kWh</v>
          </cell>
          <cell r="AS60" t="str">
            <v/>
          </cell>
        </row>
        <row r="61">
          <cell r="B61">
            <v>47</v>
          </cell>
          <cell r="C61" t="str">
            <v>GENERAL SERVICE</v>
          </cell>
          <cell r="D61" t="str">
            <v>Less than 50 kW Time of Use</v>
          </cell>
          <cell r="E61" t="str">
            <v>D</v>
          </cell>
          <cell r="F61" t="str">
            <v/>
          </cell>
          <cell r="G61" t="str">
            <v/>
          </cell>
          <cell r="H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T61">
            <v>1</v>
          </cell>
          <cell r="U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1000</v>
          </cell>
          <cell r="AD61">
            <v>0</v>
          </cell>
          <cell r="AE61">
            <v>2000</v>
          </cell>
          <cell r="AF61">
            <v>0</v>
          </cell>
          <cell r="AG61">
            <v>5000</v>
          </cell>
          <cell r="AH61">
            <v>0</v>
          </cell>
          <cell r="AI61">
            <v>10000</v>
          </cell>
          <cell r="AJ61">
            <v>0</v>
          </cell>
          <cell r="AK61">
            <v>15000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5</v>
          </cell>
          <cell r="AR61" t="str">
            <v>kWh</v>
          </cell>
          <cell r="AS61" t="str">
            <v/>
          </cell>
        </row>
        <row r="62">
          <cell r="B62">
            <v>48</v>
          </cell>
          <cell r="C62" t="str">
            <v>GENERAL SERVICE</v>
          </cell>
          <cell r="D62" t="str">
            <v>Other &lt; 50 kW (specify) .</v>
          </cell>
          <cell r="E62" t="str">
            <v>A</v>
          </cell>
          <cell r="F62" t="str">
            <v/>
          </cell>
          <cell r="G62" t="str">
            <v/>
          </cell>
          <cell r="H62">
            <v>0</v>
          </cell>
          <cell r="K62">
            <v>0</v>
          </cell>
          <cell r="L62">
            <v>0</v>
          </cell>
          <cell r="M62">
            <v>0</v>
          </cell>
          <cell r="Q62">
            <v>0</v>
          </cell>
          <cell r="T62">
            <v>1</v>
          </cell>
          <cell r="U62">
            <v>1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1000</v>
          </cell>
          <cell r="AD62">
            <v>0</v>
          </cell>
          <cell r="AE62">
            <v>2000</v>
          </cell>
          <cell r="AF62">
            <v>0</v>
          </cell>
          <cell r="AG62">
            <v>5000</v>
          </cell>
          <cell r="AH62">
            <v>0</v>
          </cell>
          <cell r="AI62">
            <v>10000</v>
          </cell>
          <cell r="AJ62">
            <v>0</v>
          </cell>
          <cell r="AK62">
            <v>15000</v>
          </cell>
          <cell r="AQ62">
            <v>5</v>
          </cell>
          <cell r="AR62" t="str">
            <v>kWh</v>
          </cell>
          <cell r="AS62" t="str">
            <v/>
          </cell>
        </row>
        <row r="63">
          <cell r="B63">
            <v>49</v>
          </cell>
          <cell r="C63" t="str">
            <v>GENERAL SERVICE</v>
          </cell>
          <cell r="D63" t="str">
            <v>Other &lt; 50 kW (specify) .</v>
          </cell>
          <cell r="E63" t="str">
            <v>B</v>
          </cell>
          <cell r="F63" t="str">
            <v/>
          </cell>
          <cell r="G63" t="str">
            <v/>
          </cell>
          <cell r="H63">
            <v>0</v>
          </cell>
          <cell r="K63">
            <v>0</v>
          </cell>
          <cell r="L63">
            <v>0</v>
          </cell>
          <cell r="M63">
            <v>0</v>
          </cell>
          <cell r="Q63">
            <v>0</v>
          </cell>
          <cell r="T63">
            <v>1</v>
          </cell>
          <cell r="U63">
            <v>1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1000</v>
          </cell>
          <cell r="AD63">
            <v>0</v>
          </cell>
          <cell r="AE63">
            <v>2000</v>
          </cell>
          <cell r="AF63">
            <v>0</v>
          </cell>
          <cell r="AG63">
            <v>5000</v>
          </cell>
          <cell r="AH63">
            <v>0</v>
          </cell>
          <cell r="AI63">
            <v>10000</v>
          </cell>
          <cell r="AJ63">
            <v>0</v>
          </cell>
          <cell r="AK63">
            <v>15000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5</v>
          </cell>
          <cell r="AR63" t="str">
            <v>kWh</v>
          </cell>
          <cell r="AS63" t="str">
            <v/>
          </cell>
        </row>
        <row r="64">
          <cell r="B64">
            <v>50</v>
          </cell>
          <cell r="C64" t="str">
            <v>GENERAL SERVICE</v>
          </cell>
          <cell r="D64" t="str">
            <v>Other &lt; 50 kW (specify) .</v>
          </cell>
          <cell r="E64" t="str">
            <v>C</v>
          </cell>
          <cell r="F64" t="str">
            <v/>
          </cell>
          <cell r="G64" t="str">
            <v/>
          </cell>
          <cell r="H64">
            <v>0</v>
          </cell>
          <cell r="K64">
            <v>0</v>
          </cell>
          <cell r="L64">
            <v>0</v>
          </cell>
          <cell r="M64">
            <v>0</v>
          </cell>
          <cell r="Q64">
            <v>0</v>
          </cell>
          <cell r="T64">
            <v>1</v>
          </cell>
          <cell r="U64">
            <v>1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1000</v>
          </cell>
          <cell r="AD64">
            <v>0</v>
          </cell>
          <cell r="AE64">
            <v>2000</v>
          </cell>
          <cell r="AF64">
            <v>0</v>
          </cell>
          <cell r="AG64">
            <v>5000</v>
          </cell>
          <cell r="AH64">
            <v>0</v>
          </cell>
          <cell r="AI64">
            <v>10000</v>
          </cell>
          <cell r="AJ64">
            <v>0</v>
          </cell>
          <cell r="AK64">
            <v>15000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5</v>
          </cell>
          <cell r="AR64" t="str">
            <v>kWh</v>
          </cell>
          <cell r="AS64" t="str">
            <v/>
          </cell>
        </row>
        <row r="65">
          <cell r="B65">
            <v>51</v>
          </cell>
          <cell r="C65" t="str">
            <v>GENERAL SERVICE</v>
          </cell>
          <cell r="D65" t="str">
            <v>Other &lt; 50 kW (specify) .</v>
          </cell>
          <cell r="E65" t="str">
            <v>D</v>
          </cell>
          <cell r="F65" t="str">
            <v/>
          </cell>
          <cell r="G65" t="str">
            <v/>
          </cell>
          <cell r="H65">
            <v>0</v>
          </cell>
          <cell r="K65">
            <v>0</v>
          </cell>
          <cell r="L65">
            <v>0</v>
          </cell>
          <cell r="M65">
            <v>0</v>
          </cell>
          <cell r="Q65">
            <v>0</v>
          </cell>
          <cell r="T65">
            <v>1</v>
          </cell>
          <cell r="U65">
            <v>1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1000</v>
          </cell>
          <cell r="AD65">
            <v>0</v>
          </cell>
          <cell r="AE65">
            <v>2000</v>
          </cell>
          <cell r="AF65">
            <v>0</v>
          </cell>
          <cell r="AG65">
            <v>5000</v>
          </cell>
          <cell r="AH65">
            <v>0</v>
          </cell>
          <cell r="AI65">
            <v>10000</v>
          </cell>
          <cell r="AJ65">
            <v>0</v>
          </cell>
          <cell r="AK65">
            <v>15000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5</v>
          </cell>
          <cell r="AR65" t="str">
            <v>kWh</v>
          </cell>
          <cell r="AS65" t="str">
            <v/>
          </cell>
        </row>
        <row r="66">
          <cell r="B66">
            <v>52</v>
          </cell>
          <cell r="C66" t="str">
            <v>GENERAL SERVICE</v>
          </cell>
          <cell r="D66" t="str">
            <v>Greater than 50 kW (to 3000 kW)</v>
          </cell>
          <cell r="E66" t="str">
            <v>A</v>
          </cell>
          <cell r="F66" t="str">
            <v/>
          </cell>
          <cell r="G66" t="str">
            <v/>
          </cell>
          <cell r="H66">
            <v>0</v>
          </cell>
          <cell r="K66">
            <v>0</v>
          </cell>
          <cell r="L66">
            <v>0</v>
          </cell>
          <cell r="M66">
            <v>0</v>
          </cell>
          <cell r="P66">
            <v>0</v>
          </cell>
          <cell r="Q66">
            <v>0</v>
          </cell>
          <cell r="T66">
            <v>1</v>
          </cell>
          <cell r="U66">
            <v>1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15000</v>
          </cell>
          <cell r="AD66">
            <v>60</v>
          </cell>
          <cell r="AE66">
            <v>40000</v>
          </cell>
          <cell r="AF66">
            <v>100</v>
          </cell>
          <cell r="AG66">
            <v>100000</v>
          </cell>
          <cell r="AH66">
            <v>500</v>
          </cell>
          <cell r="AI66">
            <v>400000</v>
          </cell>
          <cell r="AJ66">
            <v>1000</v>
          </cell>
          <cell r="AK66">
            <v>1000000</v>
          </cell>
          <cell r="AL66">
            <v>3000</v>
          </cell>
          <cell r="AQ66">
            <v>5</v>
          </cell>
          <cell r="AR66" t="str">
            <v>kW</v>
          </cell>
          <cell r="AS66" t="str">
            <v/>
          </cell>
        </row>
        <row r="67">
          <cell r="B67">
            <v>53</v>
          </cell>
          <cell r="C67" t="str">
            <v>GENERAL SERVICE</v>
          </cell>
          <cell r="D67" t="str">
            <v>Greater than 50 kW (to 3000 kW)</v>
          </cell>
          <cell r="E67" t="str">
            <v>B</v>
          </cell>
          <cell r="F67" t="str">
            <v/>
          </cell>
          <cell r="G67" t="str">
            <v/>
          </cell>
          <cell r="H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T67">
            <v>1</v>
          </cell>
          <cell r="U67">
            <v>1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15000</v>
          </cell>
          <cell r="AD67">
            <v>60</v>
          </cell>
          <cell r="AE67">
            <v>40000</v>
          </cell>
          <cell r="AF67">
            <v>100</v>
          </cell>
          <cell r="AG67">
            <v>100000</v>
          </cell>
          <cell r="AH67">
            <v>500</v>
          </cell>
          <cell r="AI67">
            <v>400000</v>
          </cell>
          <cell r="AJ67">
            <v>1000</v>
          </cell>
          <cell r="AK67">
            <v>1000000</v>
          </cell>
          <cell r="AL67">
            <v>3000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5</v>
          </cell>
          <cell r="AR67" t="str">
            <v>kW</v>
          </cell>
          <cell r="AS67" t="str">
            <v/>
          </cell>
        </row>
        <row r="68">
          <cell r="B68">
            <v>54</v>
          </cell>
          <cell r="C68" t="str">
            <v>GENERAL SERVICE</v>
          </cell>
          <cell r="D68" t="str">
            <v>Greater than 50 kW (to 3000 kW)</v>
          </cell>
          <cell r="E68" t="str">
            <v>C</v>
          </cell>
          <cell r="F68" t="str">
            <v/>
          </cell>
          <cell r="G68" t="str">
            <v/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P68">
            <v>0</v>
          </cell>
          <cell r="Q68">
            <v>0</v>
          </cell>
          <cell r="T68">
            <v>1</v>
          </cell>
          <cell r="U68">
            <v>1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15000</v>
          </cell>
          <cell r="AD68">
            <v>60</v>
          </cell>
          <cell r="AE68">
            <v>40000</v>
          </cell>
          <cell r="AF68">
            <v>100</v>
          </cell>
          <cell r="AG68">
            <v>100000</v>
          </cell>
          <cell r="AH68">
            <v>500</v>
          </cell>
          <cell r="AI68">
            <v>400000</v>
          </cell>
          <cell r="AJ68">
            <v>1000</v>
          </cell>
          <cell r="AK68">
            <v>1000000</v>
          </cell>
          <cell r="AL68">
            <v>3000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5</v>
          </cell>
          <cell r="AR68" t="str">
            <v>kW</v>
          </cell>
          <cell r="AS68" t="str">
            <v/>
          </cell>
        </row>
        <row r="69">
          <cell r="B69">
            <v>55</v>
          </cell>
          <cell r="C69" t="str">
            <v>GENERAL SERVICE</v>
          </cell>
          <cell r="D69" t="str">
            <v>Greater than 50 kW (to 3000 kW)</v>
          </cell>
          <cell r="E69" t="str">
            <v>D</v>
          </cell>
          <cell r="F69" t="str">
            <v/>
          </cell>
          <cell r="G69" t="str">
            <v/>
          </cell>
          <cell r="H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T69">
            <v>1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15000</v>
          </cell>
          <cell r="AD69">
            <v>60</v>
          </cell>
          <cell r="AE69">
            <v>40000</v>
          </cell>
          <cell r="AF69">
            <v>100</v>
          </cell>
          <cell r="AG69">
            <v>100000</v>
          </cell>
          <cell r="AH69">
            <v>500</v>
          </cell>
          <cell r="AI69">
            <v>400000</v>
          </cell>
          <cell r="AJ69">
            <v>1000</v>
          </cell>
          <cell r="AK69">
            <v>1000000</v>
          </cell>
          <cell r="AL69">
            <v>3000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5</v>
          </cell>
          <cell r="AR69" t="str">
            <v>kW</v>
          </cell>
          <cell r="AS69" t="str">
            <v/>
          </cell>
        </row>
        <row r="70">
          <cell r="B70">
            <v>56</v>
          </cell>
          <cell r="C70" t="str">
            <v>GENERAL SERVICE</v>
          </cell>
          <cell r="D70" t="str">
            <v>Greater than 50 kW Time of Use</v>
          </cell>
          <cell r="E70" t="str">
            <v>A</v>
          </cell>
          <cell r="F70" t="str">
            <v/>
          </cell>
          <cell r="G70" t="str">
            <v/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P70">
            <v>0</v>
          </cell>
          <cell r="Q70">
            <v>0</v>
          </cell>
          <cell r="T70">
            <v>1</v>
          </cell>
          <cell r="U70">
            <v>1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15000</v>
          </cell>
          <cell r="AD70">
            <v>60</v>
          </cell>
          <cell r="AE70">
            <v>40000</v>
          </cell>
          <cell r="AF70">
            <v>100</v>
          </cell>
          <cell r="AG70">
            <v>100000</v>
          </cell>
          <cell r="AH70">
            <v>500</v>
          </cell>
          <cell r="AI70">
            <v>400000</v>
          </cell>
          <cell r="AJ70">
            <v>1000</v>
          </cell>
          <cell r="AK70">
            <v>1000000</v>
          </cell>
          <cell r="AL70">
            <v>3000</v>
          </cell>
          <cell r="AQ70">
            <v>5</v>
          </cell>
          <cell r="AR70" t="str">
            <v>kW</v>
          </cell>
          <cell r="AS70" t="str">
            <v/>
          </cell>
        </row>
        <row r="71">
          <cell r="B71">
            <v>57</v>
          </cell>
          <cell r="C71" t="str">
            <v>GENERAL SERVICE</v>
          </cell>
          <cell r="D71" t="str">
            <v>Greater than 50 kW Time of Use</v>
          </cell>
          <cell r="E71" t="str">
            <v>B</v>
          </cell>
          <cell r="F71" t="str">
            <v/>
          </cell>
          <cell r="G71" t="str">
            <v/>
          </cell>
          <cell r="H71">
            <v>0</v>
          </cell>
          <cell r="K71">
            <v>0</v>
          </cell>
          <cell r="L71">
            <v>0</v>
          </cell>
          <cell r="M71">
            <v>0</v>
          </cell>
          <cell r="P71">
            <v>0</v>
          </cell>
          <cell r="Q71">
            <v>0</v>
          </cell>
          <cell r="T71">
            <v>1</v>
          </cell>
          <cell r="U71">
            <v>1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15000</v>
          </cell>
          <cell r="AD71">
            <v>60</v>
          </cell>
          <cell r="AE71">
            <v>40000</v>
          </cell>
          <cell r="AF71">
            <v>100</v>
          </cell>
          <cell r="AG71">
            <v>100000</v>
          </cell>
          <cell r="AH71">
            <v>500</v>
          </cell>
          <cell r="AI71">
            <v>400000</v>
          </cell>
          <cell r="AJ71">
            <v>1000</v>
          </cell>
          <cell r="AK71">
            <v>1000000</v>
          </cell>
          <cell r="AL71">
            <v>3000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5</v>
          </cell>
          <cell r="AR71" t="str">
            <v>kW</v>
          </cell>
          <cell r="AS71" t="str">
            <v/>
          </cell>
        </row>
        <row r="72">
          <cell r="B72">
            <v>58</v>
          </cell>
          <cell r="C72" t="str">
            <v>GENERAL SERVICE</v>
          </cell>
          <cell r="D72" t="str">
            <v>Greater than 50 kW Time of Use</v>
          </cell>
          <cell r="E72" t="str">
            <v>C</v>
          </cell>
          <cell r="F72" t="str">
            <v/>
          </cell>
          <cell r="G72" t="str">
            <v/>
          </cell>
          <cell r="H72">
            <v>0</v>
          </cell>
          <cell r="K72">
            <v>0</v>
          </cell>
          <cell r="L72">
            <v>0</v>
          </cell>
          <cell r="M72">
            <v>0</v>
          </cell>
          <cell r="P72">
            <v>0</v>
          </cell>
          <cell r="Q72">
            <v>0</v>
          </cell>
          <cell r="T72">
            <v>1</v>
          </cell>
          <cell r="U72">
            <v>1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15000</v>
          </cell>
          <cell r="AD72">
            <v>60</v>
          </cell>
          <cell r="AE72">
            <v>40000</v>
          </cell>
          <cell r="AF72">
            <v>100</v>
          </cell>
          <cell r="AG72">
            <v>100000</v>
          </cell>
          <cell r="AH72">
            <v>500</v>
          </cell>
          <cell r="AI72">
            <v>400000</v>
          </cell>
          <cell r="AJ72">
            <v>1000</v>
          </cell>
          <cell r="AK72">
            <v>1000000</v>
          </cell>
          <cell r="AL72">
            <v>3000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5</v>
          </cell>
          <cell r="AR72" t="str">
            <v>kW</v>
          </cell>
          <cell r="AS72" t="str">
            <v/>
          </cell>
        </row>
        <row r="73">
          <cell r="B73">
            <v>59</v>
          </cell>
          <cell r="C73" t="str">
            <v>GENERAL SERVICE</v>
          </cell>
          <cell r="D73" t="str">
            <v>Greater than 50 kW Time of Use</v>
          </cell>
          <cell r="E73" t="str">
            <v>D</v>
          </cell>
          <cell r="F73" t="str">
            <v/>
          </cell>
          <cell r="G73" t="str">
            <v/>
          </cell>
          <cell r="H73">
            <v>0</v>
          </cell>
          <cell r="K73">
            <v>0</v>
          </cell>
          <cell r="L73">
            <v>0</v>
          </cell>
          <cell r="M73">
            <v>0</v>
          </cell>
          <cell r="P73">
            <v>0</v>
          </cell>
          <cell r="Q73">
            <v>0</v>
          </cell>
          <cell r="T73">
            <v>1</v>
          </cell>
          <cell r="U73">
            <v>1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15000</v>
          </cell>
          <cell r="AD73">
            <v>60</v>
          </cell>
          <cell r="AE73">
            <v>40000</v>
          </cell>
          <cell r="AF73">
            <v>100</v>
          </cell>
          <cell r="AG73">
            <v>100000</v>
          </cell>
          <cell r="AH73">
            <v>500</v>
          </cell>
          <cell r="AI73">
            <v>400000</v>
          </cell>
          <cell r="AJ73">
            <v>1000</v>
          </cell>
          <cell r="AK73">
            <v>1000000</v>
          </cell>
          <cell r="AL73">
            <v>3000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5</v>
          </cell>
          <cell r="AR73" t="str">
            <v>kW</v>
          </cell>
          <cell r="AS73" t="str">
            <v/>
          </cell>
        </row>
        <row r="74">
          <cell r="B74">
            <v>60</v>
          </cell>
          <cell r="C74" t="str">
            <v>GENERAL SERVICE</v>
          </cell>
          <cell r="D74" t="str">
            <v>Other &gt; 50 kW (specify) .CoGen - Distribution</v>
          </cell>
          <cell r="E74" t="str">
            <v>A</v>
          </cell>
          <cell r="F74" t="str">
            <v>X</v>
          </cell>
          <cell r="G74" t="str">
            <v>X</v>
          </cell>
          <cell r="H74">
            <v>0</v>
          </cell>
          <cell r="I74">
            <v>0.0062</v>
          </cell>
          <cell r="J74">
            <v>0.007</v>
          </cell>
          <cell r="K74">
            <v>0.0132</v>
          </cell>
          <cell r="L74">
            <v>0.0132</v>
          </cell>
          <cell r="M74">
            <v>5.1</v>
          </cell>
          <cell r="P74">
            <v>5.1</v>
          </cell>
          <cell r="Q74">
            <v>5.358997550018666</v>
          </cell>
          <cell r="R74">
            <v>0.0631</v>
          </cell>
          <cell r="S74">
            <v>0.0631</v>
          </cell>
          <cell r="T74">
            <v>1.0422</v>
          </cell>
          <cell r="U74">
            <v>1.0421</v>
          </cell>
          <cell r="V74">
            <v>0</v>
          </cell>
          <cell r="W74">
            <v>3.8577</v>
          </cell>
          <cell r="X74">
            <v>2480.78</v>
          </cell>
          <cell r="Y74">
            <v>0</v>
          </cell>
          <cell r="Z74">
            <v>4.586031579662963</v>
          </cell>
          <cell r="AA74">
            <v>3001.387260332978</v>
          </cell>
          <cell r="AB74">
            <v>0.0668</v>
          </cell>
          <cell r="AC74">
            <v>206784.25555555557</v>
          </cell>
          <cell r="AD74">
            <v>484.50833333333327</v>
          </cell>
          <cell r="AQ74">
            <v>1</v>
          </cell>
          <cell r="AR74" t="str">
            <v>kW</v>
          </cell>
          <cell r="AS74" t="str">
            <v>X</v>
          </cell>
        </row>
        <row r="75">
          <cell r="B75">
            <v>61</v>
          </cell>
          <cell r="C75" t="str">
            <v>GENERAL SERVICE</v>
          </cell>
          <cell r="D75" t="str">
            <v>Other &gt; 50 kW (specify) .CoGen - Distribution</v>
          </cell>
          <cell r="E75" t="str">
            <v>B</v>
          </cell>
          <cell r="F75" t="str">
            <v/>
          </cell>
          <cell r="G75" t="str">
            <v/>
          </cell>
          <cell r="H75">
            <v>0</v>
          </cell>
          <cell r="K75">
            <v>0</v>
          </cell>
          <cell r="L75">
            <v>0</v>
          </cell>
          <cell r="M75">
            <v>0</v>
          </cell>
          <cell r="P75">
            <v>0</v>
          </cell>
          <cell r="Q75">
            <v>0</v>
          </cell>
          <cell r="T75">
            <v>1</v>
          </cell>
          <cell r="U75">
            <v>1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206784.25555555557</v>
          </cell>
          <cell r="AD75">
            <v>484.50833333333327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1</v>
          </cell>
          <cell r="AR75" t="str">
            <v>kW</v>
          </cell>
          <cell r="AS75" t="str">
            <v/>
          </cell>
        </row>
        <row r="76">
          <cell r="B76">
            <v>62</v>
          </cell>
          <cell r="C76" t="str">
            <v>GENERAL SERVICE</v>
          </cell>
          <cell r="D76" t="str">
            <v>Other &gt; 50 kW (specify) .CoGen - Distribution</v>
          </cell>
          <cell r="E76" t="str">
            <v>C</v>
          </cell>
          <cell r="F76" t="str">
            <v/>
          </cell>
          <cell r="G76" t="str">
            <v/>
          </cell>
          <cell r="H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T76">
            <v>1</v>
          </cell>
          <cell r="U76">
            <v>1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206784.25555555557</v>
          </cell>
          <cell r="AD76">
            <v>484.50833333333327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1</v>
          </cell>
          <cell r="AR76" t="str">
            <v>kW</v>
          </cell>
          <cell r="AS76" t="str">
            <v/>
          </cell>
        </row>
        <row r="77">
          <cell r="B77">
            <v>63</v>
          </cell>
          <cell r="C77" t="str">
            <v>GENERAL SERVICE</v>
          </cell>
          <cell r="D77" t="str">
            <v>Other &gt; 50 kW (specify) .CoGen - Distribution</v>
          </cell>
          <cell r="E77" t="str">
            <v>D</v>
          </cell>
          <cell r="F77" t="str">
            <v/>
          </cell>
          <cell r="G77" t="str">
            <v/>
          </cell>
          <cell r="H77">
            <v>0</v>
          </cell>
          <cell r="K77">
            <v>0</v>
          </cell>
          <cell r="L77">
            <v>0</v>
          </cell>
          <cell r="M77">
            <v>0</v>
          </cell>
          <cell r="P77">
            <v>0</v>
          </cell>
          <cell r="Q77">
            <v>0</v>
          </cell>
          <cell r="T77">
            <v>1</v>
          </cell>
          <cell r="U77">
            <v>1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206784.25555555557</v>
          </cell>
          <cell r="AD77">
            <v>484.50833333333327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1</v>
          </cell>
          <cell r="AR77" t="str">
            <v>kW</v>
          </cell>
          <cell r="AS77" t="str">
            <v/>
          </cell>
        </row>
        <row r="78">
          <cell r="B78">
            <v>64</v>
          </cell>
          <cell r="C78" t="str">
            <v>GENERAL SERVICE</v>
          </cell>
          <cell r="D78" t="str">
            <v>Other &gt; 50 kW (specify) .Blended Non &amp; TOU Rates</v>
          </cell>
          <cell r="E78" t="str">
            <v>A</v>
          </cell>
          <cell r="F78" t="str">
            <v>X</v>
          </cell>
          <cell r="G78" t="str">
            <v>X</v>
          </cell>
          <cell r="H78">
            <v>0</v>
          </cell>
          <cell r="I78">
            <v>0.0062</v>
          </cell>
          <cell r="J78">
            <v>0.007</v>
          </cell>
          <cell r="K78">
            <v>0.0132</v>
          </cell>
          <cell r="L78">
            <v>0.0132</v>
          </cell>
          <cell r="M78">
            <v>3.3886</v>
          </cell>
          <cell r="P78">
            <v>3.3886</v>
          </cell>
          <cell r="Q78">
            <v>3.5585544834309846</v>
          </cell>
          <cell r="R78">
            <v>0.0631</v>
          </cell>
          <cell r="S78">
            <v>0.0631</v>
          </cell>
          <cell r="T78">
            <v>1.0422</v>
          </cell>
          <cell r="U78">
            <v>1.0421</v>
          </cell>
          <cell r="V78">
            <v>0</v>
          </cell>
          <cell r="W78">
            <v>1.7029</v>
          </cell>
          <cell r="X78">
            <v>201.12</v>
          </cell>
          <cell r="Y78">
            <v>0</v>
          </cell>
          <cell r="Z78">
            <v>1.2893884885616216</v>
          </cell>
          <cell r="AA78">
            <v>237.05032580306187</v>
          </cell>
          <cell r="AB78">
            <v>0.6077</v>
          </cell>
          <cell r="AC78">
            <v>15000</v>
          </cell>
          <cell r="AD78">
            <v>60</v>
          </cell>
          <cell r="AE78">
            <v>40000</v>
          </cell>
          <cell r="AF78">
            <v>100</v>
          </cell>
          <cell r="AG78">
            <v>100000</v>
          </cell>
          <cell r="AH78">
            <v>500</v>
          </cell>
          <cell r="AI78">
            <v>400000</v>
          </cell>
          <cell r="AJ78">
            <v>1000</v>
          </cell>
          <cell r="AK78">
            <v>1000000</v>
          </cell>
          <cell r="AL78">
            <v>3000</v>
          </cell>
          <cell r="AQ78">
            <v>5</v>
          </cell>
          <cell r="AR78" t="str">
            <v>kW</v>
          </cell>
          <cell r="AS78" t="str">
            <v>X</v>
          </cell>
        </row>
        <row r="79">
          <cell r="B79">
            <v>65</v>
          </cell>
          <cell r="C79" t="str">
            <v>GENERAL SERVICE</v>
          </cell>
          <cell r="D79" t="str">
            <v>Other &gt; 50 kW (specify) .Blended Non &amp; TOU Rates</v>
          </cell>
          <cell r="E79" t="str">
            <v>B</v>
          </cell>
          <cell r="F79" t="str">
            <v/>
          </cell>
          <cell r="G79" t="str">
            <v/>
          </cell>
          <cell r="H79">
            <v>0</v>
          </cell>
          <cell r="K79">
            <v>0</v>
          </cell>
          <cell r="L79">
            <v>0</v>
          </cell>
          <cell r="M79">
            <v>0</v>
          </cell>
          <cell r="P79">
            <v>0</v>
          </cell>
          <cell r="Q79">
            <v>0</v>
          </cell>
          <cell r="T79">
            <v>1</v>
          </cell>
          <cell r="U79">
            <v>1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15000</v>
          </cell>
          <cell r="AD79">
            <v>60</v>
          </cell>
          <cell r="AE79">
            <v>40000</v>
          </cell>
          <cell r="AF79">
            <v>100</v>
          </cell>
          <cell r="AG79">
            <v>100000</v>
          </cell>
          <cell r="AH79">
            <v>500</v>
          </cell>
          <cell r="AI79">
            <v>400000</v>
          </cell>
          <cell r="AJ79">
            <v>1000</v>
          </cell>
          <cell r="AK79">
            <v>1000000</v>
          </cell>
          <cell r="AL79">
            <v>3000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5</v>
          </cell>
          <cell r="AR79" t="str">
            <v>kW</v>
          </cell>
          <cell r="AS79" t="str">
            <v/>
          </cell>
        </row>
        <row r="80">
          <cell r="B80">
            <v>66</v>
          </cell>
          <cell r="C80" t="str">
            <v>GENERAL SERVICE</v>
          </cell>
          <cell r="D80" t="str">
            <v>Other &gt; 50 kW (specify) .Blended Non &amp; TOU Rates</v>
          </cell>
          <cell r="E80" t="str">
            <v>C</v>
          </cell>
          <cell r="F80" t="str">
            <v/>
          </cell>
          <cell r="G80" t="str">
            <v/>
          </cell>
          <cell r="H80">
            <v>0</v>
          </cell>
          <cell r="K80">
            <v>0</v>
          </cell>
          <cell r="L80">
            <v>0</v>
          </cell>
          <cell r="M80">
            <v>0</v>
          </cell>
          <cell r="P80">
            <v>0</v>
          </cell>
          <cell r="Q80">
            <v>0</v>
          </cell>
          <cell r="T80">
            <v>1</v>
          </cell>
          <cell r="U80">
            <v>1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15000</v>
          </cell>
          <cell r="AD80">
            <v>60</v>
          </cell>
          <cell r="AE80">
            <v>40000</v>
          </cell>
          <cell r="AF80">
            <v>100</v>
          </cell>
          <cell r="AG80">
            <v>100000</v>
          </cell>
          <cell r="AH80">
            <v>500</v>
          </cell>
          <cell r="AI80">
            <v>400000</v>
          </cell>
          <cell r="AJ80">
            <v>1000</v>
          </cell>
          <cell r="AK80">
            <v>1000000</v>
          </cell>
          <cell r="AL80">
            <v>3000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5</v>
          </cell>
          <cell r="AR80" t="str">
            <v>kW</v>
          </cell>
          <cell r="AS80" t="str">
            <v/>
          </cell>
        </row>
        <row r="81">
          <cell r="B81">
            <v>67</v>
          </cell>
          <cell r="C81" t="str">
            <v>GENERAL SERVICE</v>
          </cell>
          <cell r="D81" t="str">
            <v>Other &gt; 50 kW (specify) .Blended Non &amp; TOU Rates</v>
          </cell>
          <cell r="E81" t="str">
            <v>D</v>
          </cell>
          <cell r="F81" t="str">
            <v/>
          </cell>
          <cell r="G81" t="str">
            <v/>
          </cell>
          <cell r="H81">
            <v>0</v>
          </cell>
          <cell r="K81">
            <v>0</v>
          </cell>
          <cell r="L81">
            <v>0</v>
          </cell>
          <cell r="M81">
            <v>0</v>
          </cell>
          <cell r="P81">
            <v>0</v>
          </cell>
          <cell r="Q81">
            <v>0</v>
          </cell>
          <cell r="T81">
            <v>1</v>
          </cell>
          <cell r="U81">
            <v>1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15000</v>
          </cell>
          <cell r="AD81">
            <v>60</v>
          </cell>
          <cell r="AE81">
            <v>40000</v>
          </cell>
          <cell r="AF81">
            <v>100</v>
          </cell>
          <cell r="AG81">
            <v>100000</v>
          </cell>
          <cell r="AH81">
            <v>500</v>
          </cell>
          <cell r="AI81">
            <v>400000</v>
          </cell>
          <cell r="AJ81">
            <v>1000</v>
          </cell>
          <cell r="AK81">
            <v>1000000</v>
          </cell>
          <cell r="AL81">
            <v>3000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5</v>
          </cell>
          <cell r="AR81" t="str">
            <v>kW</v>
          </cell>
          <cell r="AS81" t="str">
            <v/>
          </cell>
        </row>
        <row r="82">
          <cell r="B82">
            <v>68</v>
          </cell>
          <cell r="C82" t="str">
            <v>GENERAL SERVICE</v>
          </cell>
          <cell r="D82" t="str">
            <v>Other &gt; 50 kW (specify) .</v>
          </cell>
          <cell r="E82" t="str">
            <v>A</v>
          </cell>
          <cell r="F82" t="str">
            <v/>
          </cell>
          <cell r="G82" t="str">
            <v/>
          </cell>
          <cell r="H82">
            <v>0</v>
          </cell>
          <cell r="K82">
            <v>0</v>
          </cell>
          <cell r="L82">
            <v>0</v>
          </cell>
          <cell r="M82">
            <v>0</v>
          </cell>
          <cell r="P82">
            <v>0</v>
          </cell>
          <cell r="Q82">
            <v>0</v>
          </cell>
          <cell r="T82">
            <v>1</v>
          </cell>
          <cell r="U82">
            <v>1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Q82">
            <v>0</v>
          </cell>
          <cell r="AR82" t="str">
            <v>kW</v>
          </cell>
          <cell r="AS82" t="str">
            <v/>
          </cell>
        </row>
        <row r="83">
          <cell r="B83">
            <v>69</v>
          </cell>
          <cell r="C83" t="str">
            <v>GENERAL SERVICE</v>
          </cell>
          <cell r="D83" t="str">
            <v>Other &gt; 50 kW (specify) .</v>
          </cell>
          <cell r="E83" t="str">
            <v>B</v>
          </cell>
          <cell r="F83" t="str">
            <v/>
          </cell>
          <cell r="G83" t="str">
            <v/>
          </cell>
          <cell r="H83">
            <v>0</v>
          </cell>
          <cell r="K83">
            <v>0</v>
          </cell>
          <cell r="L83">
            <v>0</v>
          </cell>
          <cell r="M83">
            <v>0</v>
          </cell>
          <cell r="P83">
            <v>0</v>
          </cell>
          <cell r="Q83">
            <v>0</v>
          </cell>
          <cell r="T83">
            <v>1</v>
          </cell>
          <cell r="U83">
            <v>1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 t="str">
            <v>kW</v>
          </cell>
          <cell r="AS83" t="str">
            <v/>
          </cell>
        </row>
        <row r="84">
          <cell r="B84">
            <v>70</v>
          </cell>
          <cell r="C84" t="str">
            <v>GENERAL SERVICE</v>
          </cell>
          <cell r="D84" t="str">
            <v>Other &gt; 50 kW (specify) .</v>
          </cell>
          <cell r="E84" t="str">
            <v>C</v>
          </cell>
          <cell r="F84" t="str">
            <v/>
          </cell>
          <cell r="G84" t="str">
            <v/>
          </cell>
          <cell r="H84">
            <v>0</v>
          </cell>
          <cell r="K84">
            <v>0</v>
          </cell>
          <cell r="L84">
            <v>0</v>
          </cell>
          <cell r="M84">
            <v>0</v>
          </cell>
          <cell r="P84">
            <v>0</v>
          </cell>
          <cell r="Q84">
            <v>0</v>
          </cell>
          <cell r="T84">
            <v>1</v>
          </cell>
          <cell r="U84">
            <v>1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 t="str">
            <v>kW</v>
          </cell>
          <cell r="AS84" t="str">
            <v/>
          </cell>
        </row>
        <row r="85">
          <cell r="B85">
            <v>71</v>
          </cell>
          <cell r="C85" t="str">
            <v>GENERAL SERVICE</v>
          </cell>
          <cell r="D85" t="str">
            <v>Other &gt; 50 kW (specify) .</v>
          </cell>
          <cell r="E85" t="str">
            <v>D</v>
          </cell>
          <cell r="F85" t="str">
            <v/>
          </cell>
          <cell r="G85" t="str">
            <v/>
          </cell>
          <cell r="H85">
            <v>0</v>
          </cell>
          <cell r="K85">
            <v>0</v>
          </cell>
          <cell r="L85">
            <v>0</v>
          </cell>
          <cell r="M85">
            <v>0</v>
          </cell>
          <cell r="P85">
            <v>0</v>
          </cell>
          <cell r="Q85">
            <v>0</v>
          </cell>
          <cell r="T85">
            <v>1</v>
          </cell>
          <cell r="U85">
            <v>1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 t="str">
            <v>kW</v>
          </cell>
          <cell r="AS85" t="str">
            <v/>
          </cell>
        </row>
        <row r="86">
          <cell r="B86">
            <v>72</v>
          </cell>
          <cell r="C86" t="str">
            <v>GENERAL SERVICE</v>
          </cell>
          <cell r="D86" t="str">
            <v>Intermediate Use  (3000 - 5000 kW)</v>
          </cell>
          <cell r="E86" t="str">
            <v>A</v>
          </cell>
          <cell r="F86" t="str">
            <v/>
          </cell>
          <cell r="G86" t="str">
            <v/>
          </cell>
          <cell r="H86">
            <v>0</v>
          </cell>
          <cell r="K86">
            <v>0</v>
          </cell>
          <cell r="L86">
            <v>0</v>
          </cell>
          <cell r="M86">
            <v>0</v>
          </cell>
          <cell r="P86">
            <v>0</v>
          </cell>
          <cell r="Q86">
            <v>0</v>
          </cell>
          <cell r="T86">
            <v>1</v>
          </cell>
          <cell r="U86">
            <v>1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800000</v>
          </cell>
          <cell r="AD86">
            <v>3000</v>
          </cell>
          <cell r="AE86">
            <v>1000000</v>
          </cell>
          <cell r="AF86">
            <v>3000</v>
          </cell>
          <cell r="AG86">
            <v>1200000</v>
          </cell>
          <cell r="AH86">
            <v>4000</v>
          </cell>
          <cell r="AI86">
            <v>1800000</v>
          </cell>
          <cell r="AJ86">
            <v>4000</v>
          </cell>
          <cell r="AQ86">
            <v>4</v>
          </cell>
          <cell r="AR86" t="str">
            <v>kW</v>
          </cell>
          <cell r="AS86" t="str">
            <v/>
          </cell>
        </row>
        <row r="87">
          <cell r="B87">
            <v>73</v>
          </cell>
          <cell r="C87" t="str">
            <v>GENERAL SERVICE</v>
          </cell>
          <cell r="D87" t="str">
            <v>Intermediate Use </v>
          </cell>
          <cell r="E87" t="str">
            <v>B</v>
          </cell>
          <cell r="F87" t="str">
            <v/>
          </cell>
          <cell r="G87" t="str">
            <v/>
          </cell>
          <cell r="H87">
            <v>0</v>
          </cell>
          <cell r="K87">
            <v>0</v>
          </cell>
          <cell r="L87">
            <v>0</v>
          </cell>
          <cell r="M87">
            <v>0</v>
          </cell>
          <cell r="P87">
            <v>0</v>
          </cell>
          <cell r="Q87">
            <v>0</v>
          </cell>
          <cell r="T87">
            <v>1</v>
          </cell>
          <cell r="U87">
            <v>1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800000</v>
          </cell>
          <cell r="AD87">
            <v>3000</v>
          </cell>
          <cell r="AE87">
            <v>1000000</v>
          </cell>
          <cell r="AF87">
            <v>3000</v>
          </cell>
          <cell r="AG87">
            <v>1200000</v>
          </cell>
          <cell r="AH87">
            <v>4000</v>
          </cell>
          <cell r="AI87">
            <v>1800000</v>
          </cell>
          <cell r="AJ87">
            <v>4000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4</v>
          </cell>
          <cell r="AR87" t="str">
            <v>kW</v>
          </cell>
          <cell r="AS87" t="str">
            <v/>
          </cell>
        </row>
        <row r="88">
          <cell r="B88">
            <v>74</v>
          </cell>
          <cell r="C88" t="str">
            <v>GENERAL SERVICE</v>
          </cell>
          <cell r="D88" t="str">
            <v>Intermediate Use </v>
          </cell>
          <cell r="E88" t="str">
            <v>C</v>
          </cell>
          <cell r="F88" t="str">
            <v/>
          </cell>
          <cell r="G88" t="str">
            <v/>
          </cell>
          <cell r="H88">
            <v>0</v>
          </cell>
          <cell r="K88">
            <v>0</v>
          </cell>
          <cell r="L88">
            <v>0</v>
          </cell>
          <cell r="M88">
            <v>0</v>
          </cell>
          <cell r="P88">
            <v>0</v>
          </cell>
          <cell r="Q88">
            <v>0</v>
          </cell>
          <cell r="T88">
            <v>1</v>
          </cell>
          <cell r="U88">
            <v>1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800000</v>
          </cell>
          <cell r="AD88">
            <v>3000</v>
          </cell>
          <cell r="AE88">
            <v>1000000</v>
          </cell>
          <cell r="AF88">
            <v>3000</v>
          </cell>
          <cell r="AG88">
            <v>1200000</v>
          </cell>
          <cell r="AH88">
            <v>4000</v>
          </cell>
          <cell r="AI88">
            <v>1800000</v>
          </cell>
          <cell r="AJ88">
            <v>4000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4</v>
          </cell>
          <cell r="AR88" t="str">
            <v>kW</v>
          </cell>
          <cell r="AS88" t="str">
            <v/>
          </cell>
        </row>
        <row r="89">
          <cell r="B89">
            <v>75</v>
          </cell>
          <cell r="C89" t="str">
            <v>GENERAL SERVICE</v>
          </cell>
          <cell r="D89" t="str">
            <v>Intermediate Use </v>
          </cell>
          <cell r="E89" t="str">
            <v>D</v>
          </cell>
          <cell r="F89" t="str">
            <v/>
          </cell>
          <cell r="G89" t="str">
            <v/>
          </cell>
          <cell r="H89">
            <v>0</v>
          </cell>
          <cell r="K89">
            <v>0</v>
          </cell>
          <cell r="L89">
            <v>0</v>
          </cell>
          <cell r="M89">
            <v>0</v>
          </cell>
          <cell r="P89">
            <v>0</v>
          </cell>
          <cell r="Q89">
            <v>0</v>
          </cell>
          <cell r="T89">
            <v>1</v>
          </cell>
          <cell r="U89">
            <v>1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800000</v>
          </cell>
          <cell r="AD89">
            <v>3000</v>
          </cell>
          <cell r="AE89">
            <v>1000000</v>
          </cell>
          <cell r="AF89">
            <v>3000</v>
          </cell>
          <cell r="AG89">
            <v>1200000</v>
          </cell>
          <cell r="AH89">
            <v>4000</v>
          </cell>
          <cell r="AI89">
            <v>1800000</v>
          </cell>
          <cell r="AJ89">
            <v>4000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4</v>
          </cell>
          <cell r="AR89" t="str">
            <v>kW</v>
          </cell>
          <cell r="AS89" t="str">
            <v/>
          </cell>
        </row>
        <row r="90">
          <cell r="B90">
            <v>76</v>
          </cell>
          <cell r="C90" t="str">
            <v>GENERAL SERVICE</v>
          </cell>
          <cell r="D90" t="str">
            <v>Large Use (&gt; 5000 kW)</v>
          </cell>
          <cell r="E90" t="str">
            <v>A</v>
          </cell>
          <cell r="F90" t="str">
            <v>X</v>
          </cell>
          <cell r="G90" t="str">
            <v>X</v>
          </cell>
          <cell r="H90">
            <v>0</v>
          </cell>
          <cell r="I90">
            <v>0.0062</v>
          </cell>
          <cell r="J90">
            <v>0.007</v>
          </cell>
          <cell r="K90">
            <v>0.0132</v>
          </cell>
          <cell r="L90">
            <v>0.0132</v>
          </cell>
          <cell r="M90">
            <v>4.5756</v>
          </cell>
          <cell r="P90">
            <v>4.5756</v>
          </cell>
          <cell r="Q90">
            <v>4.801480002060249</v>
          </cell>
          <cell r="R90">
            <v>0.0631</v>
          </cell>
          <cell r="S90">
            <v>0.0631</v>
          </cell>
          <cell r="T90">
            <v>1.0147</v>
          </cell>
          <cell r="U90">
            <v>1.0147</v>
          </cell>
          <cell r="V90">
            <v>0</v>
          </cell>
          <cell r="W90">
            <v>1.3474</v>
          </cell>
          <cell r="X90">
            <v>11398.07</v>
          </cell>
          <cell r="Y90">
            <v>0</v>
          </cell>
          <cell r="Z90">
            <v>1.4463533260726062</v>
          </cell>
          <cell r="AA90">
            <v>13402.136885056816</v>
          </cell>
          <cell r="AB90">
            <v>0.1173</v>
          </cell>
          <cell r="AC90">
            <v>2800000</v>
          </cell>
          <cell r="AD90">
            <v>6000</v>
          </cell>
          <cell r="AE90">
            <v>10000000</v>
          </cell>
          <cell r="AF90">
            <v>15000</v>
          </cell>
          <cell r="AG90">
            <v>1200000</v>
          </cell>
          <cell r="AQ90">
            <v>3</v>
          </cell>
          <cell r="AR90" t="str">
            <v>kW</v>
          </cell>
          <cell r="AS90" t="str">
            <v>X</v>
          </cell>
        </row>
        <row r="91">
          <cell r="B91">
            <v>77</v>
          </cell>
          <cell r="C91" t="str">
            <v>GENERAL SERVICE</v>
          </cell>
          <cell r="D91" t="str">
            <v>Large Use (&gt; 5000 kW)</v>
          </cell>
          <cell r="E91" t="str">
            <v>B</v>
          </cell>
          <cell r="F91" t="str">
            <v/>
          </cell>
          <cell r="G91" t="str">
            <v/>
          </cell>
          <cell r="H91">
            <v>0</v>
          </cell>
          <cell r="K91">
            <v>0</v>
          </cell>
          <cell r="L91">
            <v>0</v>
          </cell>
          <cell r="M91">
            <v>0</v>
          </cell>
          <cell r="P91">
            <v>0</v>
          </cell>
          <cell r="Q91">
            <v>0</v>
          </cell>
          <cell r="T91">
            <v>1</v>
          </cell>
          <cell r="U91">
            <v>1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2800000</v>
          </cell>
          <cell r="AD91">
            <v>6000</v>
          </cell>
          <cell r="AE91">
            <v>10000000</v>
          </cell>
          <cell r="AF91">
            <v>15000</v>
          </cell>
          <cell r="AG91">
            <v>1200000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3</v>
          </cell>
          <cell r="AR91" t="str">
            <v>kW</v>
          </cell>
          <cell r="AS91" t="str">
            <v/>
          </cell>
        </row>
        <row r="92">
          <cell r="B92">
            <v>78</v>
          </cell>
          <cell r="C92" t="str">
            <v>GENERAL SERVICE</v>
          </cell>
          <cell r="D92" t="str">
            <v>Large Use (&gt; 5000 kW)</v>
          </cell>
          <cell r="E92" t="str">
            <v>C</v>
          </cell>
          <cell r="F92" t="str">
            <v/>
          </cell>
          <cell r="G92" t="str">
            <v/>
          </cell>
          <cell r="H92">
            <v>0</v>
          </cell>
          <cell r="K92">
            <v>0</v>
          </cell>
          <cell r="L92">
            <v>0</v>
          </cell>
          <cell r="M92">
            <v>0</v>
          </cell>
          <cell r="P92">
            <v>0</v>
          </cell>
          <cell r="Q92">
            <v>0</v>
          </cell>
          <cell r="T92">
            <v>1</v>
          </cell>
          <cell r="U92">
            <v>1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2800000</v>
          </cell>
          <cell r="AD92">
            <v>6000</v>
          </cell>
          <cell r="AE92">
            <v>10000000</v>
          </cell>
          <cell r="AF92">
            <v>15000</v>
          </cell>
          <cell r="AG92">
            <v>1200000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3</v>
          </cell>
          <cell r="AR92" t="str">
            <v>kW</v>
          </cell>
          <cell r="AS92" t="str">
            <v/>
          </cell>
        </row>
        <row r="93">
          <cell r="B93">
            <v>79</v>
          </cell>
          <cell r="C93" t="str">
            <v>GENERAL SERVICE</v>
          </cell>
          <cell r="D93" t="str">
            <v>Large Use (&gt; 5000 kW)</v>
          </cell>
          <cell r="E93" t="str">
            <v>D</v>
          </cell>
          <cell r="F93" t="str">
            <v/>
          </cell>
          <cell r="G93" t="str">
            <v/>
          </cell>
          <cell r="H93">
            <v>0</v>
          </cell>
          <cell r="K93">
            <v>0</v>
          </cell>
          <cell r="L93">
            <v>0</v>
          </cell>
          <cell r="M93">
            <v>0</v>
          </cell>
          <cell r="P93">
            <v>0</v>
          </cell>
          <cell r="Q93">
            <v>0</v>
          </cell>
          <cell r="T93">
            <v>1</v>
          </cell>
          <cell r="U93">
            <v>1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2800000</v>
          </cell>
          <cell r="AD93">
            <v>6000</v>
          </cell>
          <cell r="AE93">
            <v>10000000</v>
          </cell>
          <cell r="AF93">
            <v>15000</v>
          </cell>
          <cell r="AG93">
            <v>1200000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3</v>
          </cell>
          <cell r="AR93" t="str">
            <v>kW</v>
          </cell>
          <cell r="AS93" t="str">
            <v/>
          </cell>
        </row>
        <row r="94">
          <cell r="B94">
            <v>80</v>
          </cell>
          <cell r="C94" t="str">
            <v>GENERAL SERVICE</v>
          </cell>
          <cell r="D94" t="str">
            <v>Unmetered Scattered Load</v>
          </cell>
          <cell r="E94" t="str">
            <v>A</v>
          </cell>
          <cell r="F94" t="str">
            <v>X</v>
          </cell>
          <cell r="G94" t="str">
            <v>X</v>
          </cell>
          <cell r="H94">
            <v>0.0094</v>
          </cell>
          <cell r="I94">
            <v>0.0062</v>
          </cell>
          <cell r="J94">
            <v>0.007</v>
          </cell>
          <cell r="K94">
            <v>0.0226</v>
          </cell>
          <cell r="L94">
            <v>0.0230731202818941</v>
          </cell>
          <cell r="M94">
            <v>0</v>
          </cell>
          <cell r="Q94">
            <v>0</v>
          </cell>
          <cell r="R94">
            <v>0.0631</v>
          </cell>
          <cell r="S94">
            <v>0.0631</v>
          </cell>
          <cell r="T94">
            <v>1.0422</v>
          </cell>
          <cell r="U94">
            <v>1.0421</v>
          </cell>
          <cell r="V94">
            <v>0.0101</v>
          </cell>
          <cell r="W94">
            <v>0</v>
          </cell>
          <cell r="X94">
            <v>0.41</v>
          </cell>
          <cell r="Y94">
            <v>0.00852640678391292</v>
          </cell>
          <cell r="Z94">
            <v>0</v>
          </cell>
          <cell r="AA94">
            <v>0.4211839495667826</v>
          </cell>
          <cell r="AB94">
            <v>0.0018</v>
          </cell>
          <cell r="AQ94">
            <v>0</v>
          </cell>
          <cell r="AR94" t="str">
            <v>kWh</v>
          </cell>
          <cell r="AS94" t="str">
            <v>X</v>
          </cell>
        </row>
        <row r="95">
          <cell r="B95">
            <v>81</v>
          </cell>
          <cell r="C95" t="str">
            <v>GENERAL SERVICE</v>
          </cell>
          <cell r="D95" t="str">
            <v>Unmetered Scattered Load</v>
          </cell>
          <cell r="E95" t="str">
            <v>B</v>
          </cell>
          <cell r="F95" t="str">
            <v/>
          </cell>
          <cell r="G95" t="str">
            <v/>
          </cell>
          <cell r="H95">
            <v>0</v>
          </cell>
          <cell r="K95">
            <v>0</v>
          </cell>
          <cell r="L95">
            <v>0</v>
          </cell>
          <cell r="M95">
            <v>0</v>
          </cell>
          <cell r="Q95">
            <v>0</v>
          </cell>
          <cell r="T95">
            <v>1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 t="str">
            <v>kWh</v>
          </cell>
          <cell r="AS95" t="str">
            <v/>
          </cell>
        </row>
        <row r="96">
          <cell r="B96">
            <v>82</v>
          </cell>
          <cell r="C96" t="str">
            <v>GENERAL SERVICE</v>
          </cell>
          <cell r="D96" t="str">
            <v>Unmetered Scattered Load</v>
          </cell>
          <cell r="E96" t="str">
            <v>C</v>
          </cell>
          <cell r="F96" t="str">
            <v/>
          </cell>
          <cell r="G96" t="str">
            <v/>
          </cell>
          <cell r="H96">
            <v>0</v>
          </cell>
          <cell r="K96">
            <v>0</v>
          </cell>
          <cell r="L96">
            <v>0</v>
          </cell>
          <cell r="M96">
            <v>0</v>
          </cell>
          <cell r="Q96">
            <v>0</v>
          </cell>
          <cell r="T96">
            <v>1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 t="str">
            <v>kWh</v>
          </cell>
          <cell r="AS96" t="str">
            <v/>
          </cell>
        </row>
        <row r="97">
          <cell r="B97">
            <v>83</v>
          </cell>
          <cell r="C97" t="str">
            <v>GENERAL SERVICE</v>
          </cell>
          <cell r="D97" t="str">
            <v>Unmetered Scattered Load</v>
          </cell>
          <cell r="E97" t="str">
            <v>D</v>
          </cell>
          <cell r="F97" t="str">
            <v/>
          </cell>
          <cell r="G97" t="str">
            <v/>
          </cell>
          <cell r="H97">
            <v>0</v>
          </cell>
          <cell r="K97">
            <v>0</v>
          </cell>
          <cell r="L97">
            <v>0</v>
          </cell>
          <cell r="M97">
            <v>0</v>
          </cell>
          <cell r="Q97">
            <v>0</v>
          </cell>
          <cell r="T97">
            <v>1</v>
          </cell>
          <cell r="U97">
            <v>1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 t="str">
            <v>kWh</v>
          </cell>
          <cell r="AS97" t="str">
            <v/>
          </cell>
        </row>
        <row r="98">
          <cell r="B98">
            <v>84</v>
          </cell>
          <cell r="C98" t="str">
            <v/>
          </cell>
          <cell r="D98" t="str">
            <v/>
          </cell>
          <cell r="F98" t="str">
            <v/>
          </cell>
          <cell r="G98" t="str">
            <v/>
          </cell>
          <cell r="AQ98">
            <v>0</v>
          </cell>
          <cell r="AR98">
            <v>0</v>
          </cell>
          <cell r="AS98" t="str">
            <v/>
          </cell>
        </row>
        <row r="99">
          <cell r="B99">
            <v>85</v>
          </cell>
          <cell r="C99" t="str">
            <v/>
          </cell>
          <cell r="D99" t="str">
            <v>Sentinel Lighting</v>
          </cell>
          <cell r="E99" t="str">
            <v>A</v>
          </cell>
          <cell r="F99" t="str">
            <v>X</v>
          </cell>
          <cell r="G99" t="str">
            <v>X</v>
          </cell>
          <cell r="H99">
            <v>0</v>
          </cell>
          <cell r="I99">
            <v>0.0062</v>
          </cell>
          <cell r="J99">
            <v>0.007</v>
          </cell>
          <cell r="K99">
            <v>0.0132</v>
          </cell>
          <cell r="L99">
            <v>0.0132</v>
          </cell>
          <cell r="M99">
            <v>2.9875</v>
          </cell>
          <cell r="P99">
            <v>2.9875</v>
          </cell>
          <cell r="Q99">
            <v>3.137337019496001</v>
          </cell>
          <cell r="R99">
            <v>0.0631</v>
          </cell>
          <cell r="S99">
            <v>0.0631</v>
          </cell>
          <cell r="T99">
            <v>1.0422</v>
          </cell>
          <cell r="U99">
            <v>1.0421</v>
          </cell>
          <cell r="V99">
            <v>0</v>
          </cell>
          <cell r="W99">
            <v>1.8526</v>
          </cell>
          <cell r="X99">
            <v>0.41</v>
          </cell>
          <cell r="Y99">
            <v>0</v>
          </cell>
          <cell r="Z99">
            <v>1.5874314177096485</v>
          </cell>
          <cell r="AA99">
            <v>0.4855254615896725</v>
          </cell>
          <cell r="AB99">
            <v>0.5121</v>
          </cell>
          <cell r="AC99">
            <v>150</v>
          </cell>
          <cell r="AD99">
            <v>0.5</v>
          </cell>
          <cell r="AE99">
            <v>200</v>
          </cell>
          <cell r="AF99">
            <v>1</v>
          </cell>
          <cell r="AQ99">
            <v>2</v>
          </cell>
          <cell r="AR99" t="str">
            <v>kW</v>
          </cell>
          <cell r="AS99" t="str">
            <v>X</v>
          </cell>
        </row>
        <row r="100">
          <cell r="B100">
            <v>86</v>
          </cell>
          <cell r="C100" t="str">
            <v/>
          </cell>
          <cell r="D100" t="str">
            <v>Sentinel Lighting</v>
          </cell>
          <cell r="E100" t="str">
            <v>B</v>
          </cell>
          <cell r="F100" t="str">
            <v/>
          </cell>
          <cell r="G100" t="str">
            <v/>
          </cell>
          <cell r="H100">
            <v>0</v>
          </cell>
          <cell r="K100">
            <v>0</v>
          </cell>
          <cell r="L100">
            <v>0</v>
          </cell>
          <cell r="M100">
            <v>0</v>
          </cell>
          <cell r="P100">
            <v>0</v>
          </cell>
          <cell r="Q100">
            <v>0</v>
          </cell>
          <cell r="T100">
            <v>1</v>
          </cell>
          <cell r="U100">
            <v>1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150</v>
          </cell>
          <cell r="AD100">
            <v>0.5</v>
          </cell>
          <cell r="AE100">
            <v>200</v>
          </cell>
          <cell r="AF100">
            <v>1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2</v>
          </cell>
          <cell r="AR100" t="str">
            <v>kW</v>
          </cell>
          <cell r="AS100" t="str">
            <v/>
          </cell>
        </row>
        <row r="101">
          <cell r="B101">
            <v>87</v>
          </cell>
          <cell r="C101" t="str">
            <v/>
          </cell>
          <cell r="D101" t="str">
            <v>Sentinel Lighting</v>
          </cell>
          <cell r="E101" t="str">
            <v>C</v>
          </cell>
          <cell r="F101" t="str">
            <v/>
          </cell>
          <cell r="G101" t="str">
            <v/>
          </cell>
          <cell r="H101">
            <v>0</v>
          </cell>
          <cell r="K101">
            <v>0</v>
          </cell>
          <cell r="L101">
            <v>0</v>
          </cell>
          <cell r="M101">
            <v>0</v>
          </cell>
          <cell r="P101">
            <v>0</v>
          </cell>
          <cell r="Q101">
            <v>0</v>
          </cell>
          <cell r="T101">
            <v>1</v>
          </cell>
          <cell r="U101">
            <v>1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150</v>
          </cell>
          <cell r="AD101">
            <v>0.5</v>
          </cell>
          <cell r="AE101">
            <v>200</v>
          </cell>
          <cell r="AF101">
            <v>1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2</v>
          </cell>
          <cell r="AR101" t="str">
            <v>kW</v>
          </cell>
          <cell r="AS101" t="str">
            <v/>
          </cell>
        </row>
        <row r="102">
          <cell r="B102">
            <v>88</v>
          </cell>
          <cell r="C102" t="str">
            <v/>
          </cell>
          <cell r="D102" t="str">
            <v>Sentinel Lighting</v>
          </cell>
          <cell r="E102" t="str">
            <v>D</v>
          </cell>
          <cell r="F102" t="str">
            <v/>
          </cell>
          <cell r="G102" t="str">
            <v/>
          </cell>
          <cell r="H102">
            <v>0</v>
          </cell>
          <cell r="K102">
            <v>0</v>
          </cell>
          <cell r="L102">
            <v>0</v>
          </cell>
          <cell r="M102">
            <v>0</v>
          </cell>
          <cell r="P102">
            <v>0</v>
          </cell>
          <cell r="Q102">
            <v>0</v>
          </cell>
          <cell r="T102">
            <v>1</v>
          </cell>
          <cell r="U102">
            <v>1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150</v>
          </cell>
          <cell r="AD102">
            <v>0.5</v>
          </cell>
          <cell r="AE102">
            <v>200</v>
          </cell>
          <cell r="AF102">
            <v>1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2</v>
          </cell>
          <cell r="AR102" t="str">
            <v>kW</v>
          </cell>
          <cell r="AS102" t="str">
            <v/>
          </cell>
        </row>
        <row r="103">
          <cell r="B103">
            <v>89</v>
          </cell>
          <cell r="C103" t="str">
            <v/>
          </cell>
          <cell r="D103" t="str">
            <v>Street Lighting</v>
          </cell>
          <cell r="E103" t="str">
            <v>A</v>
          </cell>
          <cell r="F103" t="str">
            <v>X</v>
          </cell>
          <cell r="G103" t="str">
            <v>X</v>
          </cell>
          <cell r="H103">
            <v>0</v>
          </cell>
          <cell r="I103">
            <v>0.0062</v>
          </cell>
          <cell r="J103">
            <v>0.007</v>
          </cell>
          <cell r="K103">
            <v>0.0132</v>
          </cell>
          <cell r="L103">
            <v>0.0132</v>
          </cell>
          <cell r="M103">
            <v>2.9837</v>
          </cell>
          <cell r="P103">
            <v>2.9837</v>
          </cell>
          <cell r="Q103">
            <v>3.1333437044737584</v>
          </cell>
          <cell r="R103">
            <v>0.0631</v>
          </cell>
          <cell r="S103">
            <v>0.0631</v>
          </cell>
          <cell r="T103">
            <v>1.0422</v>
          </cell>
          <cell r="U103">
            <v>1.0421</v>
          </cell>
          <cell r="V103">
            <v>0</v>
          </cell>
          <cell r="W103">
            <v>1.2936</v>
          </cell>
          <cell r="X103">
            <v>0.24</v>
          </cell>
          <cell r="Y103">
            <v>0</v>
          </cell>
          <cell r="Z103">
            <v>1.4143537706275209</v>
          </cell>
          <cell r="AA103">
            <v>0.2840305455197097</v>
          </cell>
          <cell r="AB103">
            <v>0.0985</v>
          </cell>
          <cell r="AC103">
            <v>150</v>
          </cell>
          <cell r="AD103">
            <v>0.5</v>
          </cell>
          <cell r="AQ103">
            <v>1</v>
          </cell>
          <cell r="AR103" t="str">
            <v>kW</v>
          </cell>
          <cell r="AS103" t="str">
            <v>X</v>
          </cell>
        </row>
        <row r="104">
          <cell r="B104">
            <v>90</v>
          </cell>
          <cell r="C104" t="str">
            <v/>
          </cell>
          <cell r="D104" t="str">
            <v>Street Lighting</v>
          </cell>
          <cell r="E104" t="str">
            <v>B</v>
          </cell>
          <cell r="F104" t="str">
            <v/>
          </cell>
          <cell r="G104" t="str">
            <v/>
          </cell>
          <cell r="H104">
            <v>0</v>
          </cell>
          <cell r="K104">
            <v>0</v>
          </cell>
          <cell r="L104">
            <v>0</v>
          </cell>
          <cell r="M104">
            <v>0</v>
          </cell>
          <cell r="P104">
            <v>0</v>
          </cell>
          <cell r="Q104">
            <v>0</v>
          </cell>
          <cell r="T104">
            <v>1</v>
          </cell>
          <cell r="U104">
            <v>1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150</v>
          </cell>
          <cell r="AD104">
            <v>0.5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1</v>
          </cell>
          <cell r="AR104" t="str">
            <v>kW</v>
          </cell>
          <cell r="AS104" t="str">
            <v/>
          </cell>
        </row>
        <row r="105">
          <cell r="B105">
            <v>91</v>
          </cell>
          <cell r="C105" t="str">
            <v/>
          </cell>
          <cell r="D105" t="str">
            <v>Street Lighting</v>
          </cell>
          <cell r="E105" t="str">
            <v>C</v>
          </cell>
          <cell r="F105" t="str">
            <v/>
          </cell>
          <cell r="G105" t="str">
            <v/>
          </cell>
          <cell r="H105">
            <v>0</v>
          </cell>
          <cell r="K105">
            <v>0</v>
          </cell>
          <cell r="L105">
            <v>0</v>
          </cell>
          <cell r="M105">
            <v>0</v>
          </cell>
          <cell r="P105">
            <v>0</v>
          </cell>
          <cell r="Q105">
            <v>0</v>
          </cell>
          <cell r="T105">
            <v>1</v>
          </cell>
          <cell r="U105">
            <v>1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150</v>
          </cell>
          <cell r="AD105">
            <v>0.5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1</v>
          </cell>
          <cell r="AR105" t="str">
            <v>kW</v>
          </cell>
          <cell r="AS105" t="str">
            <v/>
          </cell>
        </row>
        <row r="106">
          <cell r="B106">
            <v>92</v>
          </cell>
          <cell r="C106" t="str">
            <v/>
          </cell>
          <cell r="D106" t="str">
            <v>Street Lighting</v>
          </cell>
          <cell r="E106" t="str">
            <v>D</v>
          </cell>
          <cell r="F106" t="str">
            <v/>
          </cell>
          <cell r="G106" t="str">
            <v/>
          </cell>
          <cell r="H106">
            <v>0</v>
          </cell>
          <cell r="K106">
            <v>0</v>
          </cell>
          <cell r="L106">
            <v>0</v>
          </cell>
          <cell r="M106">
            <v>0</v>
          </cell>
          <cell r="P106">
            <v>0</v>
          </cell>
          <cell r="Q106">
            <v>0</v>
          </cell>
          <cell r="T106">
            <v>1</v>
          </cell>
          <cell r="U106">
            <v>1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150</v>
          </cell>
          <cell r="AD106">
            <v>0.5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1</v>
          </cell>
          <cell r="AR106" t="str">
            <v>kW</v>
          </cell>
          <cell r="AS106" t="str">
            <v/>
          </cell>
        </row>
        <row r="107">
          <cell r="B107">
            <v>93</v>
          </cell>
          <cell r="C107" t="str">
            <v/>
          </cell>
          <cell r="D107" t="str">
            <v>Back-up/Standby Power</v>
          </cell>
          <cell r="E107" t="str">
            <v>A</v>
          </cell>
          <cell r="F107" t="str">
            <v/>
          </cell>
          <cell r="G107" t="str">
            <v/>
          </cell>
          <cell r="H107">
            <v>0</v>
          </cell>
          <cell r="K107">
            <v>0</v>
          </cell>
          <cell r="L107">
            <v>0</v>
          </cell>
          <cell r="M107">
            <v>0</v>
          </cell>
          <cell r="P107">
            <v>0</v>
          </cell>
          <cell r="Q107">
            <v>0</v>
          </cell>
          <cell r="T107">
            <v>1</v>
          </cell>
          <cell r="U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Q107">
            <v>0</v>
          </cell>
          <cell r="AR107" t="str">
            <v>kW</v>
          </cell>
          <cell r="AS107" t="str">
            <v/>
          </cell>
        </row>
        <row r="108">
          <cell r="B108">
            <v>94</v>
          </cell>
          <cell r="C108" t="str">
            <v/>
          </cell>
          <cell r="D108" t="str">
            <v>Back-up/Standby Power</v>
          </cell>
          <cell r="E108" t="str">
            <v>B</v>
          </cell>
          <cell r="F108" t="str">
            <v/>
          </cell>
          <cell r="G108" t="str">
            <v/>
          </cell>
          <cell r="H108">
            <v>0</v>
          </cell>
          <cell r="K108">
            <v>0</v>
          </cell>
          <cell r="L108">
            <v>0</v>
          </cell>
          <cell r="M108">
            <v>0</v>
          </cell>
          <cell r="P108">
            <v>0</v>
          </cell>
          <cell r="Q108">
            <v>0</v>
          </cell>
          <cell r="T108">
            <v>1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 t="str">
            <v>kW</v>
          </cell>
          <cell r="AS108" t="str">
            <v/>
          </cell>
        </row>
        <row r="109">
          <cell r="B109">
            <v>95</v>
          </cell>
          <cell r="C109" t="str">
            <v/>
          </cell>
          <cell r="D109" t="str">
            <v>Back-up/Standby Power</v>
          </cell>
          <cell r="E109" t="str">
            <v>C</v>
          </cell>
          <cell r="F109" t="str">
            <v/>
          </cell>
          <cell r="G109" t="str">
            <v/>
          </cell>
          <cell r="H109">
            <v>0</v>
          </cell>
          <cell r="K109">
            <v>0</v>
          </cell>
          <cell r="L109">
            <v>0</v>
          </cell>
          <cell r="M109">
            <v>0</v>
          </cell>
          <cell r="P109">
            <v>0</v>
          </cell>
          <cell r="Q109">
            <v>0</v>
          </cell>
          <cell r="T109">
            <v>1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 t="str">
            <v>kW</v>
          </cell>
          <cell r="AS109" t="str">
            <v/>
          </cell>
        </row>
        <row r="110">
          <cell r="B110">
            <v>96</v>
          </cell>
          <cell r="C110" t="str">
            <v/>
          </cell>
          <cell r="D110" t="str">
            <v>Back-up/Standby Power</v>
          </cell>
          <cell r="E110" t="str">
            <v>D</v>
          </cell>
          <cell r="F110" t="str">
            <v/>
          </cell>
          <cell r="G110" t="str">
            <v/>
          </cell>
          <cell r="H110">
            <v>0</v>
          </cell>
          <cell r="K110">
            <v>0</v>
          </cell>
          <cell r="L110">
            <v>0</v>
          </cell>
          <cell r="M110">
            <v>0</v>
          </cell>
          <cell r="P110">
            <v>0</v>
          </cell>
          <cell r="Q110">
            <v>0</v>
          </cell>
          <cell r="T110">
            <v>1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 t="str">
            <v>kW</v>
          </cell>
          <cell r="AS110" t="str">
            <v/>
          </cell>
        </row>
        <row r="111">
          <cell r="B111">
            <v>97</v>
          </cell>
          <cell r="C111" t="str">
            <v/>
          </cell>
          <cell r="D111" t="str">
            <v>Other (specify) . . . . . . . .</v>
          </cell>
          <cell r="E111" t="str">
            <v>A</v>
          </cell>
          <cell r="F111" t="str">
            <v/>
          </cell>
          <cell r="G111" t="str">
            <v/>
          </cell>
          <cell r="H111">
            <v>0</v>
          </cell>
          <cell r="K111">
            <v>0</v>
          </cell>
          <cell r="L111">
            <v>0</v>
          </cell>
          <cell r="M111">
            <v>0</v>
          </cell>
          <cell r="P111">
            <v>0</v>
          </cell>
          <cell r="Q111">
            <v>0</v>
          </cell>
          <cell r="T111">
            <v>1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Q111">
            <v>0</v>
          </cell>
          <cell r="AR111" t="str">
            <v>kW</v>
          </cell>
          <cell r="AS111" t="str">
            <v/>
          </cell>
        </row>
        <row r="112">
          <cell r="B112">
            <v>98</v>
          </cell>
          <cell r="C112" t="str">
            <v/>
          </cell>
          <cell r="D112" t="str">
            <v>Other (specify) . . . . . . . .</v>
          </cell>
          <cell r="E112" t="str">
            <v>B</v>
          </cell>
          <cell r="F112" t="str">
            <v/>
          </cell>
          <cell r="G112" t="str">
            <v/>
          </cell>
          <cell r="H112">
            <v>0</v>
          </cell>
          <cell r="K112">
            <v>0</v>
          </cell>
          <cell r="L112">
            <v>0</v>
          </cell>
          <cell r="M112">
            <v>0</v>
          </cell>
          <cell r="P112">
            <v>0</v>
          </cell>
          <cell r="Q112">
            <v>0</v>
          </cell>
          <cell r="T112">
            <v>1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 t="str">
            <v>kW</v>
          </cell>
          <cell r="AS112" t="str">
            <v/>
          </cell>
        </row>
        <row r="113">
          <cell r="B113">
            <v>99</v>
          </cell>
          <cell r="C113" t="str">
            <v/>
          </cell>
          <cell r="D113" t="str">
            <v>Other (specify) . . . . . . . .</v>
          </cell>
          <cell r="E113" t="str">
            <v>C</v>
          </cell>
          <cell r="F113" t="str">
            <v/>
          </cell>
          <cell r="G113" t="str">
            <v/>
          </cell>
          <cell r="H113">
            <v>0</v>
          </cell>
          <cell r="K113">
            <v>0</v>
          </cell>
          <cell r="L113">
            <v>0</v>
          </cell>
          <cell r="M113">
            <v>0</v>
          </cell>
          <cell r="P113">
            <v>0</v>
          </cell>
          <cell r="Q113">
            <v>0</v>
          </cell>
          <cell r="T113">
            <v>1</v>
          </cell>
          <cell r="U113">
            <v>1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 t="str">
            <v>kW</v>
          </cell>
          <cell r="AS113" t="str">
            <v/>
          </cell>
        </row>
        <row r="114">
          <cell r="B114">
            <v>100</v>
          </cell>
          <cell r="C114" t="str">
            <v/>
          </cell>
          <cell r="D114" t="str">
            <v>Other (specify) . . . . . . . .</v>
          </cell>
          <cell r="E114" t="str">
            <v>D</v>
          </cell>
          <cell r="F114" t="str">
            <v/>
          </cell>
          <cell r="G114" t="str">
            <v/>
          </cell>
          <cell r="H114">
            <v>0</v>
          </cell>
          <cell r="K114">
            <v>0</v>
          </cell>
          <cell r="L114">
            <v>0</v>
          </cell>
          <cell r="M114">
            <v>0</v>
          </cell>
          <cell r="P114">
            <v>0</v>
          </cell>
          <cell r="Q114">
            <v>0</v>
          </cell>
          <cell r="T114">
            <v>1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 t="str">
            <v>kW</v>
          </cell>
          <cell r="AS114" t="str">
            <v/>
          </cell>
        </row>
        <row r="115">
          <cell r="B115">
            <v>101</v>
          </cell>
          <cell r="C115" t="str">
            <v/>
          </cell>
          <cell r="D115" t="str">
            <v>Other (specify) . . . . . . . .</v>
          </cell>
          <cell r="E115" t="str">
            <v>A</v>
          </cell>
          <cell r="F115" t="str">
            <v/>
          </cell>
          <cell r="G115" t="str">
            <v/>
          </cell>
          <cell r="H115">
            <v>0</v>
          </cell>
          <cell r="K115">
            <v>0</v>
          </cell>
          <cell r="L115">
            <v>0</v>
          </cell>
          <cell r="M115">
            <v>0</v>
          </cell>
          <cell r="P115">
            <v>0</v>
          </cell>
          <cell r="Q115">
            <v>0</v>
          </cell>
          <cell r="T115">
            <v>1</v>
          </cell>
          <cell r="U115">
            <v>1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11000</v>
          </cell>
          <cell r="AD115">
            <v>500</v>
          </cell>
          <cell r="AE115">
            <v>15000</v>
          </cell>
          <cell r="AF115">
            <v>1000</v>
          </cell>
          <cell r="AQ115">
            <v>2</v>
          </cell>
          <cell r="AR115" t="str">
            <v>kW</v>
          </cell>
          <cell r="AS115" t="str">
            <v/>
          </cell>
        </row>
        <row r="116">
          <cell r="B116">
            <v>102</v>
          </cell>
          <cell r="C116" t="str">
            <v/>
          </cell>
          <cell r="D116" t="str">
            <v>Other (specify) . . . . . . . .</v>
          </cell>
          <cell r="E116" t="str">
            <v>B</v>
          </cell>
          <cell r="F116" t="str">
            <v/>
          </cell>
          <cell r="G116" t="str">
            <v/>
          </cell>
          <cell r="H116">
            <v>0</v>
          </cell>
          <cell r="K116">
            <v>0</v>
          </cell>
          <cell r="L116">
            <v>0</v>
          </cell>
          <cell r="M116">
            <v>0</v>
          </cell>
          <cell r="P116">
            <v>0</v>
          </cell>
          <cell r="Q116">
            <v>0</v>
          </cell>
          <cell r="T116">
            <v>1</v>
          </cell>
          <cell r="U116">
            <v>1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11000</v>
          </cell>
          <cell r="AD116">
            <v>500</v>
          </cell>
          <cell r="AE116">
            <v>15000</v>
          </cell>
          <cell r="AF116">
            <v>1000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2</v>
          </cell>
          <cell r="AR116" t="str">
            <v>kW</v>
          </cell>
          <cell r="AS116" t="str">
            <v/>
          </cell>
        </row>
        <row r="117">
          <cell r="B117">
            <v>103</v>
          </cell>
          <cell r="C117" t="str">
            <v/>
          </cell>
          <cell r="D117" t="str">
            <v>Other (specify) . . . . . . . .</v>
          </cell>
          <cell r="E117" t="str">
            <v>C</v>
          </cell>
          <cell r="F117" t="str">
            <v/>
          </cell>
          <cell r="G117" t="str">
            <v/>
          </cell>
          <cell r="H117">
            <v>0</v>
          </cell>
          <cell r="K117">
            <v>0</v>
          </cell>
          <cell r="L117">
            <v>0</v>
          </cell>
          <cell r="M117">
            <v>0</v>
          </cell>
          <cell r="P117">
            <v>0</v>
          </cell>
          <cell r="Q117">
            <v>0</v>
          </cell>
          <cell r="T117">
            <v>1</v>
          </cell>
          <cell r="U117">
            <v>1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11000</v>
          </cell>
          <cell r="AD117">
            <v>500</v>
          </cell>
          <cell r="AE117">
            <v>15000</v>
          </cell>
          <cell r="AF117">
            <v>1000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2</v>
          </cell>
          <cell r="AR117" t="str">
            <v>kW</v>
          </cell>
          <cell r="AS117" t="str">
            <v/>
          </cell>
        </row>
        <row r="118">
          <cell r="B118">
            <v>104</v>
          </cell>
          <cell r="C118" t="str">
            <v/>
          </cell>
          <cell r="D118" t="str">
            <v>Other (specify) . . . . . . . .</v>
          </cell>
          <cell r="E118" t="str">
            <v>D</v>
          </cell>
          <cell r="F118" t="str">
            <v/>
          </cell>
          <cell r="G118" t="str">
            <v/>
          </cell>
          <cell r="H118">
            <v>0</v>
          </cell>
          <cell r="K118">
            <v>0</v>
          </cell>
          <cell r="L118">
            <v>0</v>
          </cell>
          <cell r="M118">
            <v>0</v>
          </cell>
          <cell r="P118">
            <v>0</v>
          </cell>
          <cell r="Q118">
            <v>0</v>
          </cell>
          <cell r="T118">
            <v>1</v>
          </cell>
          <cell r="U118">
            <v>1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11000</v>
          </cell>
          <cell r="AD118">
            <v>500</v>
          </cell>
          <cell r="AE118">
            <v>15000</v>
          </cell>
          <cell r="AF118">
            <v>1000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2</v>
          </cell>
          <cell r="AR118" t="str">
            <v>kW</v>
          </cell>
          <cell r="AS118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Utility_Info"/>
      <sheetName val="2. Smart_Meter_Costs"/>
      <sheetName val="3. Cost_of_Service_Parameters"/>
      <sheetName val="4. SM_Assets_and_Rate_Base"/>
      <sheetName val="5. SM_Rev_Reqt"/>
      <sheetName val="6. UCC_Calculation"/>
      <sheetName val="7_Taxes_PILs"/>
      <sheetName val="8. Funding_Adder_Revs"/>
      <sheetName val="8A. Opex_Interest_monthly"/>
      <sheetName val="8B. Opex_Interest_annual"/>
      <sheetName val="9. SMFA_SMDR_SMIRR"/>
      <sheetName val="NOTES"/>
      <sheetName val="Sheet1"/>
    </sheetNames>
    <sheetDataSet>
      <sheetData sheetId="4">
        <row r="47">
          <cell r="M47">
            <v>157056.23264348</v>
          </cell>
          <cell r="O47">
            <v>364229.61109399</v>
          </cell>
          <cell r="Q47">
            <v>463651.91600935673</v>
          </cell>
          <cell r="S47">
            <v>456500.47316043125</v>
          </cell>
        </row>
        <row r="50">
          <cell r="M50">
            <v>1083531.6600000001</v>
          </cell>
          <cell r="O50">
            <v>876480.4400000003</v>
          </cell>
          <cell r="Q50">
            <v>616995.5300000008</v>
          </cell>
          <cell r="S50">
            <v>727102.0649943537</v>
          </cell>
        </row>
        <row r="58">
          <cell r="M58">
            <v>159692.25133333332</v>
          </cell>
          <cell r="O58">
            <v>422057.77033333335</v>
          </cell>
          <cell r="Q58">
            <v>564234.21</v>
          </cell>
          <cell r="S58">
            <v>603737.382</v>
          </cell>
        </row>
        <row r="68">
          <cell r="M68">
            <v>-56489.66068445522</v>
          </cell>
          <cell r="O68">
            <v>-5341.934312146525</v>
          </cell>
          <cell r="Q68">
            <v>110694.81606856582</v>
          </cell>
          <cell r="S68">
            <v>114155.31489059294</v>
          </cell>
        </row>
        <row r="70">
          <cell r="M70">
            <v>1343790.4832923582</v>
          </cell>
          <cell r="O70">
            <v>1657425.887115177</v>
          </cell>
          <cell r="Q70">
            <v>1755576.4720779234</v>
          </cell>
          <cell r="S70">
            <v>1901495.235045378</v>
          </cell>
        </row>
      </sheetData>
      <sheetData sheetId="7">
        <row r="60">
          <cell r="K60">
            <v>75365.94</v>
          </cell>
        </row>
        <row r="61">
          <cell r="K61">
            <v>89421.68</v>
          </cell>
          <cell r="M61">
            <v>153.87</v>
          </cell>
        </row>
        <row r="62">
          <cell r="K62">
            <v>81447.98999999999</v>
          </cell>
          <cell r="M62">
            <v>336.44</v>
          </cell>
        </row>
        <row r="63">
          <cell r="K63">
            <v>70324.75000000001</v>
          </cell>
          <cell r="M63">
            <v>205.2</v>
          </cell>
        </row>
        <row r="64">
          <cell r="K64">
            <v>91533.16</v>
          </cell>
          <cell r="M64">
            <v>263.8</v>
          </cell>
        </row>
        <row r="65">
          <cell r="K65">
            <v>80028.36</v>
          </cell>
          <cell r="M65">
            <v>340.08</v>
          </cell>
        </row>
        <row r="66">
          <cell r="K66">
            <v>77146.39</v>
          </cell>
          <cell r="M66">
            <v>223.72</v>
          </cell>
        </row>
        <row r="67">
          <cell r="K67">
            <v>88517.16</v>
          </cell>
          <cell r="M67">
            <v>259.08</v>
          </cell>
        </row>
        <row r="68">
          <cell r="K68">
            <v>82313.54000000001</v>
          </cell>
          <cell r="M68">
            <v>299.65</v>
          </cell>
        </row>
        <row r="69">
          <cell r="K69">
            <v>69762.01000000001</v>
          </cell>
          <cell r="M69">
            <v>337.38</v>
          </cell>
        </row>
        <row r="70">
          <cell r="K70">
            <v>94017.66</v>
          </cell>
          <cell r="M70">
            <v>369.35</v>
          </cell>
        </row>
        <row r="71">
          <cell r="K71">
            <v>77206.34</v>
          </cell>
          <cell r="M71">
            <v>412.44</v>
          </cell>
        </row>
        <row r="72">
          <cell r="K72">
            <v>76055.10999999999</v>
          </cell>
          <cell r="M72">
            <v>447.83</v>
          </cell>
        </row>
        <row r="73">
          <cell r="K73">
            <v>89710.28000000001</v>
          </cell>
          <cell r="M73">
            <v>482.69</v>
          </cell>
        </row>
        <row r="74">
          <cell r="K74">
            <v>89537.95999999999</v>
          </cell>
          <cell r="M74">
            <v>523.81</v>
          </cell>
        </row>
        <row r="75">
          <cell r="K75">
            <v>65213.61</v>
          </cell>
          <cell r="M75">
            <v>564.84</v>
          </cell>
        </row>
        <row r="76">
          <cell r="K76">
            <v>93886.49</v>
          </cell>
          <cell r="M76">
            <v>594.73</v>
          </cell>
        </row>
        <row r="77">
          <cell r="K77">
            <v>84741.24</v>
          </cell>
          <cell r="M77">
            <v>637.77</v>
          </cell>
        </row>
        <row r="78">
          <cell r="K78">
            <v>87831.77</v>
          </cell>
          <cell r="M78">
            <v>1094.87</v>
          </cell>
        </row>
        <row r="79">
          <cell r="K79">
            <v>181722.31</v>
          </cell>
          <cell r="M79">
            <v>1160.01</v>
          </cell>
        </row>
        <row r="80">
          <cell r="K80">
            <v>62827.19</v>
          </cell>
          <cell r="M80">
            <v>1294.79</v>
          </cell>
        </row>
        <row r="81">
          <cell r="K81">
            <v>141525.78</v>
          </cell>
          <cell r="M81">
            <v>1808.61</v>
          </cell>
        </row>
        <row r="82">
          <cell r="K82">
            <v>122122.73</v>
          </cell>
          <cell r="M82">
            <v>1950.14</v>
          </cell>
        </row>
        <row r="83">
          <cell r="K83">
            <v>102648.89</v>
          </cell>
          <cell r="M83">
            <v>2072.26</v>
          </cell>
        </row>
        <row r="84">
          <cell r="K84">
            <v>116267.56</v>
          </cell>
          <cell r="M84">
            <v>2664.26</v>
          </cell>
        </row>
        <row r="85">
          <cell r="K85">
            <v>143933.36</v>
          </cell>
          <cell r="M85">
            <v>2806.69</v>
          </cell>
        </row>
        <row r="86">
          <cell r="K86">
            <v>93050.18</v>
          </cell>
          <cell r="M86">
            <v>2983.01</v>
          </cell>
        </row>
        <row r="87">
          <cell r="K87">
            <v>132786.62</v>
          </cell>
          <cell r="M87">
            <v>3097</v>
          </cell>
        </row>
        <row r="88">
          <cell r="K88">
            <v>95192.66</v>
          </cell>
          <cell r="M88">
            <v>3259.66</v>
          </cell>
        </row>
        <row r="89">
          <cell r="K89">
            <v>114948.72</v>
          </cell>
          <cell r="M89">
            <v>3376.27</v>
          </cell>
        </row>
        <row r="90">
          <cell r="K90">
            <v>107518.20999999999</v>
          </cell>
          <cell r="M90">
            <v>3517.08</v>
          </cell>
        </row>
        <row r="91">
          <cell r="K91">
            <v>146076.2</v>
          </cell>
          <cell r="M91">
            <v>3648.79</v>
          </cell>
        </row>
        <row r="92">
          <cell r="K92">
            <v>83614.87</v>
          </cell>
          <cell r="M92">
            <v>3827.74</v>
          </cell>
        </row>
        <row r="93">
          <cell r="K93">
            <v>136597.19</v>
          </cell>
          <cell r="M93">
            <v>3930.16</v>
          </cell>
        </row>
        <row r="94">
          <cell r="K94">
            <v>94667.2</v>
          </cell>
          <cell r="M94">
            <v>4097.5</v>
          </cell>
        </row>
        <row r="95">
          <cell r="K95">
            <v>128448.25</v>
          </cell>
          <cell r="M95">
            <v>4213.46</v>
          </cell>
        </row>
        <row r="96">
          <cell r="K96">
            <v>122209.64</v>
          </cell>
          <cell r="M96">
            <v>4370.81</v>
          </cell>
        </row>
        <row r="97">
          <cell r="K97">
            <v>110019.63</v>
          </cell>
          <cell r="M97">
            <v>4520.52</v>
          </cell>
        </row>
        <row r="98">
          <cell r="K98">
            <v>115807.57</v>
          </cell>
          <cell r="M98">
            <v>4655.29</v>
          </cell>
        </row>
        <row r="99">
          <cell r="K99">
            <v>175786.56</v>
          </cell>
          <cell r="M99">
            <v>4797.16</v>
          </cell>
        </row>
        <row r="100">
          <cell r="M100">
            <v>5012.5</v>
          </cell>
        </row>
        <row r="101">
          <cell r="M101">
            <v>5012.5</v>
          </cell>
        </row>
        <row r="102">
          <cell r="M102">
            <v>5012.5</v>
          </cell>
        </row>
        <row r="103">
          <cell r="M103">
            <v>5012.5</v>
          </cell>
        </row>
        <row r="104">
          <cell r="M104">
            <v>5012.5</v>
          </cell>
        </row>
        <row r="105">
          <cell r="M105">
            <v>5012.5</v>
          </cell>
        </row>
        <row r="106">
          <cell r="M106">
            <v>5012.5</v>
          </cell>
        </row>
        <row r="107">
          <cell r="M107">
            <v>5012.5</v>
          </cell>
        </row>
        <row r="109">
          <cell r="K109">
            <v>4091832.760000001</v>
          </cell>
          <cell r="M109">
            <v>115698.76</v>
          </cell>
        </row>
      </sheetData>
      <sheetData sheetId="10">
        <row r="30">
          <cell r="S30">
            <v>1901495.235045378</v>
          </cell>
        </row>
        <row r="32">
          <cell r="M32">
            <v>7070.835995708334</v>
          </cell>
          <cell r="O32">
            <v>15092.631806587502</v>
          </cell>
          <cell r="Q32">
            <v>46045.941777500004</v>
          </cell>
          <cell r="U32">
            <v>68209.40957979584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idian,Scugog,Gravenhurst"/>
      <sheetName val="Gravenhurst 2005"/>
    </sheetNames>
    <sheetDataSet>
      <sheetData sheetId="0">
        <row r="95">
          <cell r="P95">
            <v>101547</v>
          </cell>
          <cell r="Q95">
            <v>102929</v>
          </cell>
          <cell r="R95">
            <v>104060</v>
          </cell>
        </row>
        <row r="98">
          <cell r="P98">
            <v>8501</v>
          </cell>
          <cell r="Q98">
            <v>8578</v>
          </cell>
          <cell r="R98">
            <v>8595</v>
          </cell>
        </row>
        <row r="99">
          <cell r="P99">
            <v>1049</v>
          </cell>
          <cell r="Q99">
            <v>1055</v>
          </cell>
          <cell r="R99">
            <v>1047</v>
          </cell>
        </row>
        <row r="101">
          <cell r="P101">
            <v>5</v>
          </cell>
          <cell r="Q101">
            <v>5</v>
          </cell>
          <cell r="R101">
            <v>4</v>
          </cell>
        </row>
        <row r="111">
          <cell r="A111">
            <v>2</v>
          </cell>
          <cell r="B111">
            <v>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stomer Count 2011"/>
      <sheetName val="2011 Breakdown "/>
      <sheetName val="Customer Count 2012"/>
      <sheetName val="2012 Breakdown"/>
      <sheetName val="Breakdown Grav &amp; Pick"/>
      <sheetName val="Sheet1"/>
    </sheetNames>
    <sheetDataSet>
      <sheetData sheetId="2">
        <row r="184">
          <cell r="B184">
            <v>104651</v>
          </cell>
          <cell r="H184">
            <v>8663</v>
          </cell>
        </row>
        <row r="185">
          <cell r="H185">
            <v>1062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 Utility_Info"/>
      <sheetName val="2. Smart_Meter_Costs"/>
      <sheetName val="3. Cost_of_Service_Parameters"/>
      <sheetName val="4. SM_Assets_and_Rate_Base"/>
      <sheetName val="5. SM_Rev_Reqt"/>
      <sheetName val="6. UCC_Calculation"/>
      <sheetName val="7_Taxes_PILs"/>
      <sheetName val="8. Funding_Adder_Revs"/>
      <sheetName val="8A. Opex_Interest_monthly"/>
      <sheetName val="8B. Opex_Interest_annual"/>
      <sheetName val="9. SMFA_SMDR_SMIRR"/>
      <sheetName val="NOTES"/>
      <sheetName val="Sheet1"/>
    </sheetNames>
    <sheetDataSet>
      <sheetData sheetId="4">
        <row r="70">
          <cell r="M70">
            <v>1343790.4832923582</v>
          </cell>
          <cell r="O70">
            <v>1657425.887115177</v>
          </cell>
          <cell r="Q70">
            <v>1755576.4720779234</v>
          </cell>
          <cell r="S70">
            <v>1901495.235045378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mary Tables"/>
      <sheetName val="Rate Rider Calcs"/>
      <sheetName val="Capital Costs by Class"/>
      <sheetName val="Breakout by Class"/>
      <sheetName val="Capital Costs by Class (2)"/>
      <sheetName val="Breakout by Class (2)"/>
      <sheetName val="OM&amp;A-Prev vs Actual Cost"/>
      <sheetName val="Capital-Prev vs Actual Costs"/>
    </sheetNames>
    <sheetDataSet>
      <sheetData sheetId="2">
        <row r="19">
          <cell r="S19">
            <v>0.8269930241662168</v>
          </cell>
        </row>
        <row r="20">
          <cell r="S20">
            <v>0.17300697583378322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v-SMDR Class Alloc-Rider Calc"/>
      <sheetName val="Rev-SMDR&amp;SMIRR Amts-Rider C (2)"/>
      <sheetName val="Rev-SMDR&amp;SMIRR Amts-Rider Calc"/>
      <sheetName val="Sheet2"/>
      <sheetName val="Shee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 LDC Information"/>
      <sheetName val="2. Smart Meter Data"/>
      <sheetName val="3.  LDC Assumptions and Data"/>
      <sheetName val="4. Smart Meter Rate Calc"/>
      <sheetName val="5. PILs"/>
      <sheetName val="6.  SM Nt Fix Ass &amp;UCC"/>
      <sheetName val="Costs Detail"/>
      <sheetName val="Cost Details by Class"/>
      <sheetName val="09-10 Install Costs"/>
      <sheetName val="Sm Comm Meter Costs"/>
      <sheetName val="4. Smart Meter Rev &amp; Adder"/>
      <sheetName val="5. Clearing Actual"/>
      <sheetName val="6. Adder Recovery"/>
      <sheetName val="7A.  Smart Meter Rate Calc"/>
      <sheetName val="8A. PILs"/>
      <sheetName val="9A. SM Avg Nt Fix Ass &amp;UCC"/>
      <sheetName val="10. 2007A Smart Meter Rate Calc"/>
      <sheetName val="11. 2007A PILs"/>
      <sheetName val="12. 2007A SM Nt Fix Ass &amp;UCC"/>
      <sheetName val="16. Carry Cost Required to May "/>
      <sheetName val="Collector Upgrad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. LDC Information"/>
      <sheetName val="2. 2006 Rate Classes"/>
      <sheetName val="3. 2006 Tariff Sheet"/>
      <sheetName val="4. 2006 Smart Meter Information"/>
      <sheetName val="5. Removal of SM"/>
      <sheetName val="6. CDM Adjustment"/>
      <sheetName val="7. LCT Adjustment"/>
      <sheetName val="8. Dx IRM Adjustment"/>
      <sheetName val="9. Addback of Smart Meter Amt"/>
      <sheetName val="10. 2007 Tariff Sheet"/>
      <sheetName val="11. Bill Impact - Summer"/>
      <sheetName val="12. Bill Impact - Winter"/>
      <sheetName val="13. Bill Impact - Annualiz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="75" zoomScaleNormal="75" zoomScalePageLayoutView="0" workbookViewId="0" topLeftCell="A1">
      <selection activeCell="B16" sqref="B16"/>
    </sheetView>
  </sheetViews>
  <sheetFormatPr defaultColWidth="9.140625" defaultRowHeight="15"/>
  <cols>
    <col min="1" max="1" width="4.140625" style="0" customWidth="1"/>
    <col min="2" max="2" width="42.7109375" style="1" customWidth="1"/>
    <col min="3" max="3" width="14.28125" style="0" customWidth="1"/>
    <col min="4" max="4" width="17.140625" style="0" customWidth="1"/>
    <col min="5" max="5" width="18.8515625" style="0" customWidth="1"/>
    <col min="6" max="6" width="17.57421875" style="0" customWidth="1"/>
    <col min="7" max="7" width="4.140625" style="0" customWidth="1"/>
    <col min="8" max="8" width="15.140625" style="2" customWidth="1"/>
    <col min="9" max="9" width="14.57421875" style="1" customWidth="1"/>
    <col min="10" max="10" width="16.421875" style="0" customWidth="1"/>
    <col min="11" max="12" width="15.7109375" style="0" bestFit="1" customWidth="1"/>
    <col min="13" max="13" width="16.7109375" style="0" customWidth="1"/>
  </cols>
  <sheetData>
    <row r="1" spans="12:13" ht="17.25">
      <c r="L1" s="3" t="s">
        <v>0</v>
      </c>
      <c r="M1" s="3"/>
    </row>
    <row r="2" spans="2:13" ht="17.25">
      <c r="B2" s="4" t="s">
        <v>1</v>
      </c>
      <c r="C2" s="5"/>
      <c r="D2" s="5"/>
      <c r="E2" s="5"/>
      <c r="M2" s="6" t="s">
        <v>2</v>
      </c>
    </row>
    <row r="3" spans="2:13" ht="15.75">
      <c r="B3" s="4" t="s">
        <v>3</v>
      </c>
      <c r="C3" s="5"/>
      <c r="D3" s="5"/>
      <c r="E3" s="5"/>
      <c r="M3" s="5" t="s">
        <v>4</v>
      </c>
    </row>
    <row r="5" spans="2:6" ht="21.75" customHeight="1">
      <c r="B5" s="7" t="s">
        <v>5</v>
      </c>
      <c r="C5" s="8"/>
      <c r="D5" s="8"/>
      <c r="E5" s="8"/>
      <c r="F5" s="8"/>
    </row>
    <row r="6" ht="15.75">
      <c r="B6" s="9" t="s">
        <v>6</v>
      </c>
    </row>
    <row r="7" ht="15.75" thickBot="1"/>
    <row r="8" spans="2:13" ht="25.5">
      <c r="B8" s="10"/>
      <c r="C8" s="11">
        <v>2009</v>
      </c>
      <c r="D8" s="11">
        <v>2010</v>
      </c>
      <c r="E8" s="11">
        <v>2011</v>
      </c>
      <c r="F8" s="11">
        <v>2012</v>
      </c>
      <c r="G8" s="11"/>
      <c r="H8" s="12" t="s">
        <v>7</v>
      </c>
      <c r="I8" s="13" t="s">
        <v>8</v>
      </c>
      <c r="J8" s="14" t="s">
        <v>9</v>
      </c>
      <c r="K8" s="15" t="s">
        <v>10</v>
      </c>
      <c r="L8" s="16" t="str">
        <f>IF('[1]I2 LDC class'!$D$20="",'[1]I2 LDC class'!$C$20,'[1]I2 LDC class'!$D$20)</f>
        <v>Residential</v>
      </c>
      <c r="M8" s="16" t="str">
        <f>IF('[1]I2 LDC class'!$D$21="",'[1]I2 LDC class'!$C$21,'[1]I2 LDC class'!$D$21)</f>
        <v>General Service Less than 50 kW</v>
      </c>
    </row>
    <row r="9" spans="2:13" ht="30">
      <c r="B9" s="17" t="s">
        <v>11</v>
      </c>
      <c r="C9" s="18">
        <f>'[2]5. SM_Rev_Reqt'!$M$70</f>
        <v>1343790.4832923582</v>
      </c>
      <c r="D9" s="18">
        <f>'[2]5. SM_Rev_Reqt'!$O$70</f>
        <v>1657425.887115177</v>
      </c>
      <c r="E9" s="18">
        <f>'[2]5. SM_Rev_Reqt'!$Q$70</f>
        <v>1755576.4720779234</v>
      </c>
      <c r="F9" s="18">
        <f>'[2]5. SM_Rev_Reqt'!$S$70/12*6</f>
        <v>950747.617522689</v>
      </c>
      <c r="G9" s="18"/>
      <c r="H9" s="19">
        <f>SUM(C9:F9)</f>
        <v>5707540.460008148</v>
      </c>
      <c r="I9" s="20"/>
      <c r="J9" s="21"/>
      <c r="K9" s="21"/>
      <c r="L9" s="21"/>
      <c r="M9" s="21"/>
    </row>
    <row r="10" spans="2:13" ht="30">
      <c r="B10" s="17" t="s">
        <v>12</v>
      </c>
      <c r="C10" s="18">
        <f>'[2]9. SMFA_SMDR_SMIRR'!$M$32</f>
        <v>7070.835995708334</v>
      </c>
      <c r="D10" s="18">
        <f>'[2]9. SMFA_SMDR_SMIRR'!$O$32</f>
        <v>15092.631806587502</v>
      </c>
      <c r="E10" s="18">
        <f>'[2]9. SMFA_SMDR_SMIRR'!$Q$32</f>
        <v>46045.941777500004</v>
      </c>
      <c r="F10" s="18"/>
      <c r="G10" s="22"/>
      <c r="H10" s="19">
        <f>SUM(C10:F10)</f>
        <v>68209.40957979584</v>
      </c>
      <c r="J10" s="23"/>
      <c r="K10" s="23"/>
      <c r="L10" s="23"/>
      <c r="M10" s="23"/>
    </row>
    <row r="11" spans="2:13" ht="30.75" thickBot="1">
      <c r="B11" s="17" t="s">
        <v>13</v>
      </c>
      <c r="C11" s="24">
        <f>-SUM('[2]8. Funding_Adder_Revs'!$M$61:$M$71)</f>
        <v>-3201.0099999999998</v>
      </c>
      <c r="D11" s="24">
        <f>-SUM('[2]8. Funding_Adder_Revs'!$M$72:$M$83)</f>
        <v>-12632.35</v>
      </c>
      <c r="E11" s="24">
        <f>-SUM('[2]8. Funding_Adder_Revs'!$M$84:$M$95)</f>
        <v>-41421.62</v>
      </c>
      <c r="F11" s="24">
        <f>-SUM('[2]8. Funding_Adder_Revs'!$M$96:$M$107)</f>
        <v>-58443.78</v>
      </c>
      <c r="G11" s="22"/>
      <c r="H11" s="25">
        <f>SUM(C11:F11)</f>
        <v>-115698.76000000001</v>
      </c>
      <c r="J11" s="23"/>
      <c r="K11" s="23"/>
      <c r="L11" s="23"/>
      <c r="M11" s="23"/>
    </row>
    <row r="12" spans="2:13" ht="15">
      <c r="B12" s="26" t="s">
        <v>14</v>
      </c>
      <c r="C12" s="27">
        <f>SUM(C9:C11)</f>
        <v>1347660.3092880666</v>
      </c>
      <c r="D12" s="27">
        <f>SUM(D9:D11)</f>
        <v>1659886.1689217645</v>
      </c>
      <c r="E12" s="27">
        <f>SUM(E9:E11)</f>
        <v>1760200.7938554233</v>
      </c>
      <c r="F12" s="27">
        <f>SUM(F9:F11)</f>
        <v>892303.837522689</v>
      </c>
      <c r="G12" s="22"/>
      <c r="H12" s="19">
        <f>SUM(H9:H11)</f>
        <v>5660051.109587944</v>
      </c>
      <c r="J12" s="23"/>
      <c r="K12" s="23"/>
      <c r="L12" s="23"/>
      <c r="M12" s="23"/>
    </row>
    <row r="13" spans="2:13" s="1" customFormat="1" ht="45.75" customHeight="1">
      <c r="B13" s="28" t="s">
        <v>15</v>
      </c>
      <c r="C13" s="22">
        <f>'[2]5. SM_Rev_Reqt'!$M$47</f>
        <v>157056.23264348</v>
      </c>
      <c r="D13" s="22">
        <f>'[2]5. SM_Rev_Reqt'!$O$47</f>
        <v>364229.61109399</v>
      </c>
      <c r="E13" s="22">
        <f>'[2]5. SM_Rev_Reqt'!$Q$47</f>
        <v>463651.91600935673</v>
      </c>
      <c r="F13" s="22">
        <f>'[2]5. SM_Rev_Reqt'!$S$47/12*6</f>
        <v>228250.23658021563</v>
      </c>
      <c r="G13" s="22"/>
      <c r="H13" s="19">
        <f>SUM(C13:F13)</f>
        <v>1213187.9963270423</v>
      </c>
      <c r="I13" s="1" t="s">
        <v>16</v>
      </c>
      <c r="J13" s="29" t="s">
        <v>17</v>
      </c>
      <c r="K13" s="30">
        <f aca="true" t="shared" si="0" ref="K13:K20">SUM(L13:M13)</f>
        <v>1</v>
      </c>
      <c r="L13" s="30">
        <v>0.761</v>
      </c>
      <c r="M13" s="30">
        <f>100%-L13</f>
        <v>0.239</v>
      </c>
    </row>
    <row r="14" spans="2:13" ht="15">
      <c r="B14" s="29"/>
      <c r="C14" s="31"/>
      <c r="D14" s="31"/>
      <c r="E14" s="31"/>
      <c r="F14" s="31"/>
      <c r="G14" s="31"/>
      <c r="H14" s="19" t="s">
        <v>18</v>
      </c>
      <c r="I14" s="20"/>
      <c r="J14" s="23"/>
      <c r="K14" s="32">
        <f t="shared" si="0"/>
        <v>1213187.9963270423</v>
      </c>
      <c r="L14" s="31">
        <f>L13*$H$13</f>
        <v>923236.0652048793</v>
      </c>
      <c r="M14" s="31">
        <f>M13*$H$13</f>
        <v>289951.93112216314</v>
      </c>
    </row>
    <row r="15" spans="2:13" ht="30">
      <c r="B15" s="33" t="s">
        <v>19</v>
      </c>
      <c r="C15" s="31">
        <f>'[2]5. SM_Rev_Reqt'!$M$58+'[2]9. SMFA_SMDR_SMIRR'!$M$32+C11</f>
        <v>163562.07732904164</v>
      </c>
      <c r="D15" s="31">
        <f>'[2]5. SM_Rev_Reqt'!$O$58+'[2]9. SMFA_SMDR_SMIRR'!$O$32+D11</f>
        <v>424518.0521399209</v>
      </c>
      <c r="E15" s="34">
        <f>'[2]5. SM_Rev_Reqt'!$Q$58+'[2]9. SMFA_SMDR_SMIRR'!$Q$32+E11</f>
        <v>568858.5317775</v>
      </c>
      <c r="F15" s="34">
        <f>'[2]5. SM_Rev_Reqt'!$S$58/12*6+F11</f>
        <v>243424.911</v>
      </c>
      <c r="G15" s="31"/>
      <c r="H15" s="19">
        <f>SUM(C15:F15)</f>
        <v>1400363.5722464626</v>
      </c>
      <c r="I15" s="1" t="str">
        <f>I13</f>
        <v>Toal Capital Costs by Class</v>
      </c>
      <c r="J15" s="29" t="str">
        <f>J13</f>
        <v>Table 12 - Page 23</v>
      </c>
      <c r="K15" s="30">
        <f t="shared" si="0"/>
        <v>1</v>
      </c>
      <c r="L15" s="30">
        <f>L13</f>
        <v>0.761</v>
      </c>
      <c r="M15" s="30">
        <f>M13</f>
        <v>0.239</v>
      </c>
    </row>
    <row r="16" spans="2:13" ht="15">
      <c r="B16" s="29"/>
      <c r="C16" s="31"/>
      <c r="D16" s="31"/>
      <c r="E16" s="31"/>
      <c r="F16" s="31"/>
      <c r="G16" s="31"/>
      <c r="H16" s="19" t="s">
        <v>18</v>
      </c>
      <c r="I16" s="20"/>
      <c r="J16" s="23"/>
      <c r="K16" s="32">
        <f t="shared" si="0"/>
        <v>1400363.5722464626</v>
      </c>
      <c r="L16" s="31">
        <f>$H$15*L15</f>
        <v>1065676.678479558</v>
      </c>
      <c r="M16" s="31">
        <f>$H$15*M15</f>
        <v>334686.89376690454</v>
      </c>
    </row>
    <row r="17" spans="2:13" ht="60">
      <c r="B17" s="28" t="s">
        <v>20</v>
      </c>
      <c r="C17" s="31">
        <f>'[2]5. SM_Rev_Reqt'!$M$50</f>
        <v>1083531.6600000001</v>
      </c>
      <c r="D17" s="31">
        <f>'[2]5. SM_Rev_Reqt'!$O$50</f>
        <v>876480.4400000003</v>
      </c>
      <c r="E17" s="35">
        <f>'[2]5. SM_Rev_Reqt'!$Q$50</f>
        <v>616995.5300000008</v>
      </c>
      <c r="F17" s="35">
        <f>'[2]5. SM_Rev_Reqt'!$S$50/12*6</f>
        <v>363551.03249717684</v>
      </c>
      <c r="G17" s="31"/>
      <c r="H17" s="19">
        <f>SUM(C17:F17)</f>
        <v>2940558.662497178</v>
      </c>
      <c r="I17" s="1" t="s">
        <v>21</v>
      </c>
      <c r="J17" s="29" t="s">
        <v>17</v>
      </c>
      <c r="K17" s="36">
        <f>103719+8635</f>
        <v>112354</v>
      </c>
      <c r="L17" s="37">
        <f>103719</f>
        <v>103719</v>
      </c>
      <c r="M17" s="37">
        <v>8635</v>
      </c>
    </row>
    <row r="18" spans="2:13" ht="15">
      <c r="B18" s="29"/>
      <c r="C18" s="31"/>
      <c r="D18" s="31"/>
      <c r="E18" s="31"/>
      <c r="F18" s="31"/>
      <c r="G18" s="31"/>
      <c r="H18" s="19" t="s">
        <v>18</v>
      </c>
      <c r="I18" s="20"/>
      <c r="J18" s="23"/>
      <c r="K18" s="32">
        <f t="shared" si="0"/>
        <v>2940558.662497178</v>
      </c>
      <c r="L18" s="31">
        <f>$H$17/$K$17*L17</f>
        <v>2714561.154169365</v>
      </c>
      <c r="M18" s="31">
        <f>$H$17/$K$17*M17</f>
        <v>225997.5083278133</v>
      </c>
    </row>
    <row r="19" spans="2:13" ht="75">
      <c r="B19" s="28" t="s">
        <v>22</v>
      </c>
      <c r="C19" s="38">
        <f>'[2]5. SM_Rev_Reqt'!$M$68</f>
        <v>-56489.66068445522</v>
      </c>
      <c r="D19" s="38">
        <f>'[2]5. SM_Rev_Reqt'!$O$68</f>
        <v>-5341.934312146525</v>
      </c>
      <c r="E19" s="35">
        <f>'[2]5. SM_Rev_Reqt'!$Q$68</f>
        <v>110694.81606856582</v>
      </c>
      <c r="F19" s="35">
        <f>'[2]5. SM_Rev_Reqt'!$S$68/12*6</f>
        <v>57077.65744529647</v>
      </c>
      <c r="G19" s="31"/>
      <c r="H19" s="19">
        <f>SUM(C19:F19)</f>
        <v>105940.87851726054</v>
      </c>
      <c r="I19" s="1" t="s">
        <v>23</v>
      </c>
      <c r="J19" s="23"/>
      <c r="K19" s="34">
        <f t="shared" si="0"/>
        <v>5554110.231070682</v>
      </c>
      <c r="L19" s="31">
        <f>L14+L16+L18</f>
        <v>4703473.897853802</v>
      </c>
      <c r="M19" s="31">
        <f>M14+M16+M18</f>
        <v>850636.3332168809</v>
      </c>
    </row>
    <row r="20" spans="2:13" ht="15">
      <c r="B20" s="29"/>
      <c r="C20" s="31"/>
      <c r="D20" s="31"/>
      <c r="E20" s="31"/>
      <c r="F20" s="31"/>
      <c r="G20" s="31"/>
      <c r="H20" s="19" t="s">
        <v>18</v>
      </c>
      <c r="I20" s="20"/>
      <c r="J20" s="23"/>
      <c r="K20" s="32">
        <f t="shared" si="0"/>
        <v>105940.87851726056</v>
      </c>
      <c r="L20" s="31">
        <f>$H$19/$K$19*L19</f>
        <v>89715.56848730003</v>
      </c>
      <c r="M20" s="31">
        <f>$H$19/$K$19*M19</f>
        <v>16225.31002996053</v>
      </c>
    </row>
    <row r="21" spans="2:13" ht="26.25" thickBot="1">
      <c r="B21" s="29"/>
      <c r="C21" s="31"/>
      <c r="D21" s="31"/>
      <c r="E21" s="31"/>
      <c r="F21" s="31"/>
      <c r="G21" s="31"/>
      <c r="H21" s="39"/>
      <c r="J21" s="40"/>
      <c r="K21" s="41" t="s">
        <v>10</v>
      </c>
      <c r="L21" s="42" t="str">
        <f>IF('[1]I2 LDC class'!$D$20="",'[1]I2 LDC class'!$C$20,'[1]I2 LDC class'!$D$20)</f>
        <v>Residential</v>
      </c>
      <c r="M21" s="42" t="str">
        <f>IF('[1]I2 LDC class'!$D$21="",'[1]I2 LDC class'!$C$21,'[1]I2 LDC class'!$D$21)</f>
        <v>General Service Less than 50 kW</v>
      </c>
    </row>
    <row r="22" spans="2:13" s="2" customFormat="1" ht="15.75" thickBot="1">
      <c r="B22" s="43" t="s">
        <v>24</v>
      </c>
      <c r="C22" s="44"/>
      <c r="D22" s="44"/>
      <c r="E22" s="44"/>
      <c r="F22" s="44"/>
      <c r="G22" s="45"/>
      <c r="H22" s="46">
        <f>H13+H15+H17+H19</f>
        <v>5660051.109587943</v>
      </c>
      <c r="I22" s="47"/>
      <c r="J22" s="48"/>
      <c r="K22" s="49">
        <f>+K14+K16+K18+K20</f>
        <v>5660051.109587943</v>
      </c>
      <c r="L22" s="49">
        <f>+L14+L16+L18+L20</f>
        <v>4793189.466341102</v>
      </c>
      <c r="M22" s="49">
        <f>+M14+M16+M18+M20</f>
        <v>866861.6432468415</v>
      </c>
    </row>
    <row r="23" spans="3:13" ht="28.5" customHeight="1">
      <c r="C23" s="50"/>
      <c r="D23" s="50"/>
      <c r="E23" s="50"/>
      <c r="F23" s="50"/>
      <c r="G23" s="50"/>
      <c r="H23" s="51" t="s">
        <v>25</v>
      </c>
      <c r="I23" s="52"/>
      <c r="J23" s="52"/>
      <c r="K23" s="53">
        <f>SUM(L23:M23)</f>
        <v>1</v>
      </c>
      <c r="L23" s="54">
        <f>L22/K22</f>
        <v>0.8468456156202536</v>
      </c>
      <c r="M23" s="54">
        <f>M22/K22</f>
        <v>0.15315438437974632</v>
      </c>
    </row>
    <row r="24" spans="2:13" ht="15">
      <c r="B24" s="55" t="s">
        <v>26</v>
      </c>
      <c r="C24" s="55"/>
      <c r="D24" s="55"/>
      <c r="E24" s="55"/>
      <c r="F24" s="55"/>
      <c r="G24" s="55"/>
      <c r="H24" s="56">
        <f>'[2]8. Funding_Adder_Revs'!$K$109</f>
        <v>4091832.760000001</v>
      </c>
      <c r="L24" s="31"/>
      <c r="M24" s="31"/>
    </row>
    <row r="25" spans="1:13" ht="15">
      <c r="A25" s="57"/>
      <c r="B25" s="58"/>
      <c r="C25" s="58"/>
      <c r="D25" s="58"/>
      <c r="E25" s="58"/>
      <c r="F25" s="58"/>
      <c r="G25" s="58"/>
      <c r="H25" s="59"/>
      <c r="I25" s="60" t="s">
        <v>27</v>
      </c>
      <c r="J25" s="61"/>
      <c r="K25" s="62"/>
      <c r="L25" s="63">
        <f>H44</f>
        <v>0.9146115390810116</v>
      </c>
      <c r="M25" s="63">
        <f>I44</f>
        <v>0.07600806072363851</v>
      </c>
    </row>
    <row r="26" spans="1:13" ht="30.75" customHeight="1" thickBot="1">
      <c r="A26" s="57"/>
      <c r="B26" s="58"/>
      <c r="C26" s="58"/>
      <c r="D26" s="58"/>
      <c r="E26" s="58"/>
      <c r="F26" s="58"/>
      <c r="G26" s="58"/>
      <c r="H26" s="59"/>
      <c r="I26" s="64" t="s">
        <v>28</v>
      </c>
      <c r="J26" s="65"/>
      <c r="K26" s="66"/>
      <c r="L26" s="67">
        <f>H47</f>
        <v>0.004690200097675017</v>
      </c>
      <c r="M26" s="67">
        <f>I47</f>
        <v>0.004690200097675017</v>
      </c>
    </row>
    <row r="27" spans="1:13" ht="15" customHeight="1" thickTop="1">
      <c r="A27" s="57"/>
      <c r="B27" s="58"/>
      <c r="C27" s="58"/>
      <c r="D27" s="58"/>
      <c r="E27" s="58"/>
      <c r="F27" s="58"/>
      <c r="G27" s="58"/>
      <c r="H27" s="59"/>
      <c r="I27" s="68" t="s">
        <v>10</v>
      </c>
      <c r="J27" s="68"/>
      <c r="K27" s="68"/>
      <c r="L27" s="63">
        <f>SUM(L25:L26)</f>
        <v>0.9193017391786866</v>
      </c>
      <c r="M27" s="63">
        <f>M25+M26</f>
        <v>0.08069826082131352</v>
      </c>
    </row>
    <row r="28" spans="1:13" ht="15" customHeight="1">
      <c r="A28" s="57"/>
      <c r="B28" s="58"/>
      <c r="C28" s="69" t="s">
        <v>29</v>
      </c>
      <c r="D28" s="69"/>
      <c r="E28" s="69"/>
      <c r="F28" s="69"/>
      <c r="G28" s="69"/>
      <c r="H28" s="59">
        <f>H24</f>
        <v>4091832.760000001</v>
      </c>
      <c r="I28" s="68"/>
      <c r="J28" s="68"/>
      <c r="K28" s="68"/>
      <c r="L28" s="70">
        <f>L27*H28</f>
        <v>3761628.9726963267</v>
      </c>
      <c r="M28" s="71">
        <f>H28*M27</f>
        <v>330203.78730367526</v>
      </c>
    </row>
    <row r="29" spans="2:13" ht="15">
      <c r="B29" s="72" t="s">
        <v>30</v>
      </c>
      <c r="C29" s="55"/>
      <c r="D29" s="55"/>
      <c r="E29" s="55"/>
      <c r="F29" s="55"/>
      <c r="G29" s="55"/>
      <c r="H29" s="56">
        <f>H22-H24</f>
        <v>1568218.349587942</v>
      </c>
      <c r="L29" s="23"/>
      <c r="M29" s="23"/>
    </row>
    <row r="30" spans="3:13" ht="15">
      <c r="C30" s="50"/>
      <c r="D30" s="50"/>
      <c r="E30" s="50"/>
      <c r="F30" s="50"/>
      <c r="G30" s="50"/>
      <c r="H30" s="73" t="s">
        <v>18</v>
      </c>
      <c r="I30" s="20"/>
      <c r="J30" s="74"/>
      <c r="K30" s="50">
        <f>L30+M30</f>
        <v>1568218.349587941</v>
      </c>
      <c r="L30" s="31">
        <f>L22-L28</f>
        <v>1031560.4936447749</v>
      </c>
      <c r="M30" s="31">
        <f>M22-M28</f>
        <v>536657.8559431662</v>
      </c>
    </row>
    <row r="31" spans="3:13" ht="15.75" thickBot="1">
      <c r="C31" s="50"/>
      <c r="D31" s="50"/>
      <c r="E31" s="50"/>
      <c r="F31" s="50"/>
      <c r="G31" s="50"/>
      <c r="H31" s="56" t="s">
        <v>31</v>
      </c>
      <c r="J31" s="75" t="s">
        <v>32</v>
      </c>
      <c r="L31" s="37">
        <v>104494</v>
      </c>
      <c r="M31" s="37">
        <v>8650</v>
      </c>
    </row>
    <row r="32" spans="3:13" ht="15.75" thickBot="1">
      <c r="C32" s="50"/>
      <c r="D32" s="50"/>
      <c r="E32" s="50"/>
      <c r="F32" s="50"/>
      <c r="G32" s="76" t="s">
        <v>33</v>
      </c>
      <c r="H32" s="77"/>
      <c r="I32" s="78"/>
      <c r="J32" s="78"/>
      <c r="K32" s="78"/>
      <c r="L32" s="79">
        <f>L30/L31/18</f>
        <v>0.5484421719294754</v>
      </c>
      <c r="M32" s="79">
        <f>M30/M31/18</f>
        <v>3.446742812737098</v>
      </c>
    </row>
    <row r="33" spans="3:8" ht="15">
      <c r="C33" s="50"/>
      <c r="D33" s="50"/>
      <c r="E33" s="50"/>
      <c r="F33" s="50"/>
      <c r="G33" s="50"/>
      <c r="H33" s="56"/>
    </row>
    <row r="34" spans="3:8" ht="15">
      <c r="C34" s="50" t="s">
        <v>34</v>
      </c>
      <c r="D34" s="50"/>
      <c r="E34" s="50"/>
      <c r="F34" s="50"/>
      <c r="G34" s="50"/>
      <c r="H34" s="56"/>
    </row>
    <row r="35" spans="2:10" ht="15">
      <c r="B35" s="1" t="s">
        <v>35</v>
      </c>
      <c r="C35" s="80" t="s">
        <v>36</v>
      </c>
      <c r="D35" s="80"/>
      <c r="E35" s="80"/>
      <c r="F35" s="81"/>
      <c r="G35" s="50"/>
      <c r="H35" s="82" t="s">
        <v>37</v>
      </c>
      <c r="I35" s="82"/>
      <c r="J35" s="82"/>
    </row>
    <row r="36" spans="2:12" ht="15">
      <c r="B36" s="1" t="s">
        <v>38</v>
      </c>
      <c r="C36" s="50" t="s">
        <v>39</v>
      </c>
      <c r="D36" s="50" t="s">
        <v>40</v>
      </c>
      <c r="E36" s="83" t="s">
        <v>41</v>
      </c>
      <c r="F36" s="83" t="s">
        <v>42</v>
      </c>
      <c r="G36" s="50"/>
      <c r="H36" s="84" t="s">
        <v>39</v>
      </c>
      <c r="I36" s="84" t="s">
        <v>40</v>
      </c>
      <c r="J36" s="84" t="s">
        <v>43</v>
      </c>
      <c r="K36" s="84" t="s">
        <v>10</v>
      </c>
      <c r="L36" s="84" t="s">
        <v>44</v>
      </c>
    </row>
    <row r="37" spans="5:12" ht="59.25" customHeight="1">
      <c r="E37" s="61"/>
      <c r="F37" s="61"/>
      <c r="H37" s="84"/>
      <c r="I37" s="84"/>
      <c r="J37" s="84"/>
      <c r="K37" s="84"/>
      <c r="L37" s="84"/>
    </row>
    <row r="38" spans="2:12" ht="15">
      <c r="B38" s="1">
        <v>2009</v>
      </c>
      <c r="C38" s="85">
        <f>'[3]Veridian,Scugog,Gravenhurst'!$P$95</f>
        <v>101547</v>
      </c>
      <c r="D38" s="85">
        <f>'[3]Veridian,Scugog,Gravenhurst'!$P$98</f>
        <v>8501</v>
      </c>
      <c r="E38" s="85">
        <f>'[3]Veridian,Scugog,Gravenhurst'!$P$99+'[3]Veridian,Scugog,Gravenhurst'!$P$101+'[3]Veridian,Scugog,Gravenhurst'!$P$111</f>
        <v>1054</v>
      </c>
      <c r="F38" s="85">
        <f>SUM(C38:E38)</f>
        <v>111102</v>
      </c>
      <c r="H38" s="86">
        <f>(L38*(C38/F38))</f>
        <v>893053.6665771994</v>
      </c>
      <c r="I38" s="86">
        <f>(L38*(D38/F38))</f>
        <v>74761.92521268745</v>
      </c>
      <c r="J38" s="86">
        <f>(L38*(E38/F38))</f>
        <v>9269.38821011323</v>
      </c>
      <c r="K38" s="87">
        <f>SUM(H38:J38)</f>
        <v>977084.9800000001</v>
      </c>
      <c r="L38" s="88">
        <f>SUM('[2]8. Funding_Adder_Revs'!$K$60:$K$71)</f>
        <v>977084.9800000001</v>
      </c>
    </row>
    <row r="39" spans="2:12" ht="15">
      <c r="B39" s="1">
        <v>2010</v>
      </c>
      <c r="C39" s="85">
        <f>'[3]Veridian,Scugog,Gravenhurst'!$Q$95</f>
        <v>102929</v>
      </c>
      <c r="D39" s="85">
        <f>'[3]Veridian,Scugog,Gravenhurst'!$Q$98</f>
        <v>8578</v>
      </c>
      <c r="E39" s="85">
        <f>'[3]Veridian,Scugog,Gravenhurst'!$Q$99+'[3]Veridian,Scugog,Gravenhurst'!$Q$101+'[3]Veridian,Scugog,Gravenhurst'!$Q$111</f>
        <v>1062</v>
      </c>
      <c r="F39" s="85">
        <f>SUM(C39:E39)</f>
        <v>112569</v>
      </c>
      <c r="H39" s="86">
        <f>(L39*(C39/F39))</f>
        <v>1095246.1212362195</v>
      </c>
      <c r="I39" s="86">
        <f>(L39*(D39/F39))</f>
        <v>91276.71723191997</v>
      </c>
      <c r="J39" s="86">
        <f>(L39*(E39/F39))</f>
        <v>11300.521531860457</v>
      </c>
      <c r="K39" s="87">
        <f>SUM(H39:J39)</f>
        <v>1197823.3599999999</v>
      </c>
      <c r="L39" s="88">
        <f>SUM('[2]8. Funding_Adder_Revs'!$K$72:$K$83)</f>
        <v>1197823.3599999999</v>
      </c>
    </row>
    <row r="40" spans="2:12" ht="15">
      <c r="B40" s="1">
        <v>2011</v>
      </c>
      <c r="C40" s="85">
        <f>'[3]Veridian,Scugog,Gravenhurst'!$R$95</f>
        <v>104060</v>
      </c>
      <c r="D40" s="85">
        <f>'[3]Veridian,Scugog,Gravenhurst'!$R$98</f>
        <v>8595</v>
      </c>
      <c r="E40" s="85">
        <f>'[3]Veridian,Scugog,Gravenhurst'!$R$99+'[3]Veridian,Scugog,Gravenhurst'!$R$101+'[3]Veridian,Scugog,Gravenhurst'!$R$111</f>
        <v>1054</v>
      </c>
      <c r="F40" s="85">
        <f>SUM(C40:E40)</f>
        <v>113709</v>
      </c>
      <c r="H40" s="86">
        <f>(L40*(C40/F40))</f>
        <v>1274886.703261835</v>
      </c>
      <c r="I40" s="86">
        <f>(L40*(D40/F40))</f>
        <v>105301.28017043506</v>
      </c>
      <c r="J40" s="86">
        <f>(L40*(E40/F40))</f>
        <v>12913.036567729907</v>
      </c>
      <c r="K40" s="87">
        <f>SUM(H40:J40)</f>
        <v>1393101.02</v>
      </c>
      <c r="L40" s="88">
        <f>SUM('[2]8. Funding_Adder_Revs'!$K$84:$K$95)</f>
        <v>1393101.02</v>
      </c>
    </row>
    <row r="41" spans="2:12" ht="15.75" thickBot="1">
      <c r="B41" s="89" t="s">
        <v>45</v>
      </c>
      <c r="C41" s="85">
        <f>'[4]Customer Count 2012'!$B$184</f>
        <v>104651</v>
      </c>
      <c r="D41" s="85">
        <f>'[4]Customer Count 2012'!$H$184</f>
        <v>8663</v>
      </c>
      <c r="E41" s="85">
        <f>'[4]Customer Count 2012'!$H$185+5+3</f>
        <v>1070</v>
      </c>
      <c r="F41" s="85">
        <f>SUM(C41:E41)</f>
        <v>114384</v>
      </c>
      <c r="H41" s="90">
        <f>(L41*(C41/F41))</f>
        <v>479250.96721044905</v>
      </c>
      <c r="I41" s="91">
        <f>(L41*(D41/F41))</f>
        <v>39672.35027801091</v>
      </c>
      <c r="J41" s="90">
        <f>(L41*(E41/F41))</f>
        <v>4900.082511540076</v>
      </c>
      <c r="K41" s="90">
        <f>SUM(H41:J41)</f>
        <v>523823.4000000001</v>
      </c>
      <c r="L41" s="91">
        <f>SUM('[2]8. Funding_Adder_Revs'!$K$96:$K$99)</f>
        <v>523823.4</v>
      </c>
    </row>
    <row r="42" spans="8:10" ht="15">
      <c r="H42" s="86"/>
      <c r="I42" s="86"/>
      <c r="J42" s="86"/>
    </row>
    <row r="43" spans="8:12" ht="15">
      <c r="H43" s="87">
        <f>SUM(H38:H41)</f>
        <v>3742437.4582857033</v>
      </c>
      <c r="I43" s="87">
        <f>SUM(I38:I41)</f>
        <v>311012.27289305336</v>
      </c>
      <c r="J43" s="87">
        <f>SUM(J38:J41)</f>
        <v>38383.028821243664</v>
      </c>
      <c r="K43" s="87">
        <f>SUM(K38:K41)</f>
        <v>4091832.76</v>
      </c>
      <c r="L43" s="92">
        <f>SUM(L38:L42)</f>
        <v>4091832.76</v>
      </c>
    </row>
    <row r="44" spans="8:11" ht="15">
      <c r="H44" s="93">
        <f>H43/$K43</f>
        <v>0.9146115390810116</v>
      </c>
      <c r="I44" s="93">
        <f>I43/$K43</f>
        <v>0.07600806072363851</v>
      </c>
      <c r="J44" s="93">
        <f>J43/$K43</f>
        <v>0.009380400195350034</v>
      </c>
      <c r="K44" s="94">
        <f>SUM(H44:J44)</f>
        <v>1.0000000000000002</v>
      </c>
    </row>
    <row r="45" spans="8:9" ht="15">
      <c r="H45" s="95">
        <f>L23</f>
        <v>0.8468456156202536</v>
      </c>
      <c r="I45" s="96">
        <f>M23</f>
        <v>0.15315438437974632</v>
      </c>
    </row>
    <row r="46" spans="3:9" ht="15">
      <c r="C46" t="s">
        <v>46</v>
      </c>
      <c r="H46" s="95">
        <v>0.5</v>
      </c>
      <c r="I46" s="96">
        <v>0.5</v>
      </c>
    </row>
    <row r="47" spans="3:9" ht="15.75" thickBot="1">
      <c r="C47" t="s">
        <v>47</v>
      </c>
      <c r="H47" s="97">
        <f>H46*J44</f>
        <v>0.004690200097675017</v>
      </c>
      <c r="I47" s="98">
        <f>I46*J44</f>
        <v>0.004690200097675017</v>
      </c>
    </row>
    <row r="48" spans="8:9" ht="15.75" thickTop="1">
      <c r="H48" s="99">
        <f>H44+H47</f>
        <v>0.9193017391786866</v>
      </c>
      <c r="I48" s="100">
        <f>I44+I47</f>
        <v>0.08069826082131352</v>
      </c>
    </row>
    <row r="49" spans="3:4" ht="17.25" customHeight="1">
      <c r="C49" s="101" t="s">
        <v>48</v>
      </c>
      <c r="D49" s="101"/>
    </row>
    <row r="51" spans="3:4" ht="15">
      <c r="C51" s="102" t="s">
        <v>49</v>
      </c>
      <c r="D51" s="102" t="s">
        <v>50</v>
      </c>
    </row>
    <row r="52" spans="3:11" ht="15">
      <c r="C52">
        <v>2008</v>
      </c>
      <c r="D52" s="103">
        <v>0.73</v>
      </c>
      <c r="J52" s="88"/>
      <c r="K52" s="88"/>
    </row>
    <row r="53" spans="3:4" ht="15">
      <c r="C53">
        <v>2009</v>
      </c>
      <c r="D53" s="103">
        <v>0.73</v>
      </c>
    </row>
    <row r="54" spans="3:11" ht="15">
      <c r="C54">
        <v>2010</v>
      </c>
      <c r="D54" s="103">
        <v>1</v>
      </c>
      <c r="K54" s="88"/>
    </row>
    <row r="55" spans="3:8" ht="15">
      <c r="C55">
        <v>2011</v>
      </c>
      <c r="D55" s="103">
        <v>1</v>
      </c>
      <c r="H55" s="56"/>
    </row>
  </sheetData>
  <sheetProtection/>
  <mergeCells count="19">
    <mergeCell ref="K36:K37"/>
    <mergeCell ref="L36:L37"/>
    <mergeCell ref="C49:D49"/>
    <mergeCell ref="I26:K26"/>
    <mergeCell ref="C28:G28"/>
    <mergeCell ref="B29:G29"/>
    <mergeCell ref="C35:E35"/>
    <mergeCell ref="H35:J35"/>
    <mergeCell ref="E36:E37"/>
    <mergeCell ref="F36:F37"/>
    <mergeCell ref="H36:H37"/>
    <mergeCell ref="I36:I37"/>
    <mergeCell ref="J36:J37"/>
    <mergeCell ref="L1:M1"/>
    <mergeCell ref="B5:F5"/>
    <mergeCell ref="B22:G22"/>
    <mergeCell ref="H23:J23"/>
    <mergeCell ref="B24:G24"/>
    <mergeCell ref="I25:K25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54"/>
  <sheetViews>
    <sheetView showGridLines="0" tabSelected="1" zoomScalePageLayoutView="0" workbookViewId="0" topLeftCell="A1">
      <selection activeCell="H32" sqref="H32"/>
    </sheetView>
  </sheetViews>
  <sheetFormatPr defaultColWidth="9.140625" defaultRowHeight="15"/>
  <cols>
    <col min="2" max="2" width="18.57421875" style="0" customWidth="1"/>
    <col min="3" max="3" width="20.00390625" style="0" customWidth="1"/>
    <col min="4" max="4" width="10.7109375" style="0" customWidth="1"/>
    <col min="5" max="5" width="20.140625" style="0" customWidth="1"/>
    <col min="6" max="6" width="15.8515625" style="0" customWidth="1"/>
    <col min="7" max="7" width="3.00390625" style="0" customWidth="1"/>
  </cols>
  <sheetData>
    <row r="2" spans="2:6" ht="30">
      <c r="B2" s="5" t="s">
        <v>1</v>
      </c>
      <c r="C2" s="5"/>
      <c r="D2" s="5"/>
      <c r="E2" s="5"/>
      <c r="F2" s="104" t="s">
        <v>51</v>
      </c>
    </row>
    <row r="3" spans="2:6" ht="15">
      <c r="B3" s="5" t="s">
        <v>3</v>
      </c>
      <c r="C3" s="5"/>
      <c r="D3" s="5"/>
      <c r="E3" s="5"/>
      <c r="F3" s="5" t="s">
        <v>2</v>
      </c>
    </row>
    <row r="4" ht="15">
      <c r="F4" s="5" t="s">
        <v>4</v>
      </c>
    </row>
    <row r="6" ht="15">
      <c r="B6" s="5" t="s">
        <v>52</v>
      </c>
    </row>
    <row r="8" spans="2:6" ht="15">
      <c r="B8" s="5" t="s">
        <v>53</v>
      </c>
      <c r="F8" s="106" t="s">
        <v>54</v>
      </c>
    </row>
    <row r="9" spans="2:6" ht="15">
      <c r="B9" t="s">
        <v>55</v>
      </c>
      <c r="F9" s="107">
        <f>'[5]5. SM_Rev_Reqt'!$M$70</f>
        <v>1343790.4832923582</v>
      </c>
    </row>
    <row r="10" spans="2:6" ht="15">
      <c r="B10" t="s">
        <v>56</v>
      </c>
      <c r="F10" s="107">
        <f>'[5]5. SM_Rev_Reqt'!$O$70</f>
        <v>1657425.887115177</v>
      </c>
    </row>
    <row r="11" spans="2:6" ht="15">
      <c r="B11" t="s">
        <v>57</v>
      </c>
      <c r="F11" s="107">
        <f>'[5]5. SM_Rev_Reqt'!$Q$70</f>
        <v>1755576.4720779234</v>
      </c>
    </row>
    <row r="12" spans="2:6" ht="31.5" customHeight="1">
      <c r="B12" s="108" t="s">
        <v>58</v>
      </c>
      <c r="C12" s="108"/>
      <c r="D12" s="108"/>
      <c r="F12" s="109">
        <f>'[5]5. SM_Rev_Reqt'!$S$70/12*6</f>
        <v>950747.617522689</v>
      </c>
    </row>
    <row r="13" spans="2:6" ht="15">
      <c r="B13" t="s">
        <v>59</v>
      </c>
      <c r="F13" s="105">
        <f>SUM(F9:F12)</f>
        <v>5707540.460008148</v>
      </c>
    </row>
    <row r="14" spans="2:6" ht="15">
      <c r="B14" t="s">
        <v>60</v>
      </c>
      <c r="F14" s="107">
        <f>-'[2]8. Funding_Adder_Revs'!$K$109</f>
        <v>-4091832.760000001</v>
      </c>
    </row>
    <row r="15" spans="2:6" ht="15">
      <c r="B15" t="s">
        <v>61</v>
      </c>
      <c r="F15" s="109">
        <f>-'[2]8. Funding_Adder_Revs'!$M$109+'[2]9. SMFA_SMDR_SMIRR'!$U$32</f>
        <v>-47489.35042020415</v>
      </c>
    </row>
    <row r="16" spans="2:6" ht="15">
      <c r="B16" t="s">
        <v>62</v>
      </c>
      <c r="F16" s="107">
        <f>SUM(F13:F15)</f>
        <v>1568218.3495879427</v>
      </c>
    </row>
    <row r="17" spans="2:6" ht="15">
      <c r="B17" s="110"/>
      <c r="F17" s="107"/>
    </row>
    <row r="18" spans="2:6" ht="15">
      <c r="B18" s="110"/>
      <c r="F18" s="107"/>
    </row>
    <row r="19" spans="2:6" ht="15">
      <c r="B19" s="5" t="s">
        <v>63</v>
      </c>
      <c r="F19" s="107"/>
    </row>
    <row r="20" ht="19.5" customHeight="1">
      <c r="F20" s="106"/>
    </row>
    <row r="21" spans="2:6" ht="27" customHeight="1">
      <c r="B21" s="111" t="s">
        <v>64</v>
      </c>
      <c r="C21" s="112"/>
      <c r="D21" s="112"/>
      <c r="E21" s="112"/>
      <c r="F21" s="107">
        <f>'[2]9. SMFA_SMDR_SMIRR'!$S$30</f>
        <v>1901495.235045378</v>
      </c>
    </row>
    <row r="22" ht="18.75" customHeight="1">
      <c r="F22" s="107"/>
    </row>
    <row r="23" ht="18.75" customHeight="1">
      <c r="F23" s="107"/>
    </row>
    <row r="25" ht="15">
      <c r="B25" s="5" t="s">
        <v>65</v>
      </c>
    </row>
    <row r="26" ht="15">
      <c r="B26" s="5" t="s">
        <v>66</v>
      </c>
    </row>
    <row r="27" spans="2:6" ht="45">
      <c r="B27" s="113" t="s">
        <v>67</v>
      </c>
      <c r="C27" s="114" t="s">
        <v>68</v>
      </c>
      <c r="D27" s="114" t="s">
        <v>69</v>
      </c>
      <c r="E27" s="114" t="s">
        <v>70</v>
      </c>
      <c r="F27" s="114" t="s">
        <v>71</v>
      </c>
    </row>
    <row r="28" spans="2:6" ht="15">
      <c r="B28" t="s">
        <v>39</v>
      </c>
      <c r="C28" s="115">
        <f>ROUND((104060+104927)/2,0)</f>
        <v>104494</v>
      </c>
      <c r="D28" s="116">
        <f>'[6]Capital Costs by Class'!$S$19</f>
        <v>0.8269930241662168</v>
      </c>
      <c r="E28" s="105">
        <f>D28*E30</f>
        <v>1572523.2948678285</v>
      </c>
      <c r="F28" s="117">
        <f>E28/C28/12</f>
        <v>1.2540778217472044</v>
      </c>
    </row>
    <row r="29" spans="2:6" ht="15">
      <c r="B29" t="s">
        <v>40</v>
      </c>
      <c r="C29" s="118">
        <f>(8595+8705)/2</f>
        <v>8650</v>
      </c>
      <c r="D29" s="119">
        <f>'[6]Capital Costs by Class'!$S$20</f>
        <v>0.17300697583378322</v>
      </c>
      <c r="E29" s="120">
        <f>E30*D29</f>
        <v>328971.94017754967</v>
      </c>
      <c r="F29" s="117">
        <f>E29/C29/12</f>
        <v>3.169286514234583</v>
      </c>
    </row>
    <row r="30" spans="2:5" ht="15">
      <c r="B30" t="s">
        <v>10</v>
      </c>
      <c r="C30" s="121">
        <f>SUM(C28:C29)</f>
        <v>113144</v>
      </c>
      <c r="D30" s="122">
        <f>SUM(D28:D29)</f>
        <v>1</v>
      </c>
      <c r="E30" s="105">
        <f>F21</f>
        <v>1901495.235045378</v>
      </c>
    </row>
    <row r="31" spans="2:6" ht="15">
      <c r="B31" s="113"/>
      <c r="C31" s="114"/>
      <c r="D31" s="114"/>
      <c r="E31" s="114"/>
      <c r="F31" s="114"/>
    </row>
    <row r="34" ht="15">
      <c r="F34" s="107"/>
    </row>
    <row r="35" ht="15">
      <c r="F35" s="107"/>
    </row>
    <row r="36" spans="2:6" ht="15">
      <c r="B36" s="123"/>
      <c r="F36" s="107"/>
    </row>
    <row r="37" spans="2:6" ht="33.75" customHeight="1">
      <c r="B37" s="123"/>
      <c r="F37" s="107"/>
    </row>
    <row r="38" ht="51" customHeight="1"/>
    <row r="39" ht="26.25" customHeight="1"/>
    <row r="40" ht="22.5" customHeight="1"/>
    <row r="45" spans="8:9" ht="60.75" customHeight="1">
      <c r="H45" s="124"/>
      <c r="I45" s="124"/>
    </row>
    <row r="46" spans="8:9" ht="15">
      <c r="H46" s="124"/>
      <c r="I46" s="124"/>
    </row>
    <row r="47" spans="8:9" ht="15">
      <c r="H47" s="124"/>
      <c r="I47" s="124"/>
    </row>
    <row r="48" spans="8:9" ht="15">
      <c r="H48" s="124"/>
      <c r="I48" s="124"/>
    </row>
    <row r="49" spans="8:9" ht="15">
      <c r="H49" s="124"/>
      <c r="I49" s="124"/>
    </row>
    <row r="50" spans="8:9" ht="15">
      <c r="H50" s="124"/>
      <c r="I50" s="124"/>
    </row>
    <row r="51" spans="8:9" ht="15">
      <c r="H51" s="124"/>
      <c r="I51" s="124"/>
    </row>
    <row r="52" spans="8:9" ht="15">
      <c r="H52" s="124"/>
      <c r="I52" s="124"/>
    </row>
    <row r="53" spans="8:9" ht="15">
      <c r="H53" s="124"/>
      <c r="I53" s="124"/>
    </row>
    <row r="54" spans="8:9" ht="15">
      <c r="H54" s="124"/>
      <c r="I54" s="124"/>
    </row>
  </sheetData>
  <sheetProtection/>
  <mergeCells count="2">
    <mergeCell ref="B12:D12"/>
    <mergeCell ref="B21:E2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Veridian Connections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 Mclorg</dc:creator>
  <cp:keywords/>
  <dc:description/>
  <cp:lastModifiedBy>Laurie Mclorg</cp:lastModifiedBy>
  <dcterms:created xsi:type="dcterms:W3CDTF">2012-10-30T20:36:24Z</dcterms:created>
  <dcterms:modified xsi:type="dcterms:W3CDTF">2012-10-30T20:37:31Z</dcterms:modified>
  <cp:category/>
  <cp:version/>
  <cp:contentType/>
  <cp:contentStatus/>
</cp:coreProperties>
</file>