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75" yWindow="5610" windowWidth="15180" windowHeight="6600"/>
  </bookViews>
  <sheets>
    <sheet name="Rates" sheetId="1" r:id="rId1"/>
  </sheets>
  <calcPr calcId="145621" calcMode="manual"/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8" i="1"/>
  <c r="I33" i="1"/>
  <c r="I48" i="1"/>
  <c r="J6" i="1"/>
  <c r="J17" i="1" s="1"/>
  <c r="I6" i="1"/>
  <c r="I12" i="1" s="1"/>
  <c r="I61" i="1" l="1"/>
  <c r="I38" i="1"/>
  <c r="I29" i="1"/>
  <c r="I8" i="1"/>
  <c r="I50" i="1"/>
  <c r="I45" i="1"/>
  <c r="I36" i="1"/>
  <c r="I31" i="1"/>
  <c r="I27" i="1"/>
  <c r="I21" i="1"/>
  <c r="I17" i="1"/>
  <c r="I23" i="1"/>
  <c r="I19" i="1"/>
  <c r="I10" i="1"/>
  <c r="K6" i="1"/>
  <c r="I58" i="1"/>
  <c r="I55" i="1"/>
  <c r="I53" i="1"/>
  <c r="I42" i="1"/>
  <c r="I40" i="1"/>
  <c r="J36" i="1"/>
  <c r="K36" i="1" s="1"/>
  <c r="J27" i="1"/>
  <c r="K27" i="1" s="1"/>
  <c r="I14" i="1"/>
  <c r="K17" i="1"/>
  <c r="F61" i="1"/>
  <c r="J61" i="1" s="1"/>
  <c r="K61" i="1" s="1"/>
  <c r="F58" i="1"/>
  <c r="J58" i="1" s="1"/>
  <c r="F55" i="1"/>
  <c r="J55" i="1" s="1"/>
  <c r="F53" i="1"/>
  <c r="J53" i="1" s="1"/>
  <c r="F50" i="1"/>
  <c r="J50" i="1" s="1"/>
  <c r="K50" i="1" s="1"/>
  <c r="F48" i="1"/>
  <c r="J48" i="1" s="1"/>
  <c r="K48" i="1" s="1"/>
  <c r="F45" i="1"/>
  <c r="J45" i="1" s="1"/>
  <c r="F42" i="1"/>
  <c r="J42" i="1" s="1"/>
  <c r="F40" i="1"/>
  <c r="J40" i="1" s="1"/>
  <c r="F38" i="1"/>
  <c r="J38" i="1" s="1"/>
  <c r="K38" i="1" s="1"/>
  <c r="F33" i="1"/>
  <c r="J33" i="1" s="1"/>
  <c r="K33" i="1" s="1"/>
  <c r="F31" i="1"/>
  <c r="J31" i="1" s="1"/>
  <c r="K31" i="1" s="1"/>
  <c r="F29" i="1"/>
  <c r="J29" i="1" s="1"/>
  <c r="K29" i="1" s="1"/>
  <c r="F23" i="1"/>
  <c r="J23" i="1" s="1"/>
  <c r="K23" i="1" s="1"/>
  <c r="F21" i="1"/>
  <c r="J21" i="1" s="1"/>
  <c r="F19" i="1"/>
  <c r="J19" i="1" s="1"/>
  <c r="K19" i="1" s="1"/>
  <c r="F14" i="1"/>
  <c r="J14" i="1" s="1"/>
  <c r="F12" i="1"/>
  <c r="J12" i="1" s="1"/>
  <c r="K12" i="1" s="1"/>
  <c r="F10" i="1"/>
  <c r="J10" i="1" s="1"/>
  <c r="F8" i="1"/>
  <c r="J8" i="1" s="1"/>
  <c r="K8" i="1" s="1"/>
  <c r="K10" i="1" l="1"/>
  <c r="K21" i="1"/>
  <c r="K45" i="1"/>
  <c r="K14" i="1"/>
  <c r="K42" i="1"/>
  <c r="K55" i="1"/>
  <c r="K40" i="1"/>
  <c r="K53" i="1"/>
  <c r="K58" i="1"/>
</calcChain>
</file>

<file path=xl/sharedStrings.xml><?xml version="1.0" encoding="utf-8"?>
<sst xmlns="http://schemas.openxmlformats.org/spreadsheetml/2006/main" count="113" uniqueCount="30">
  <si>
    <t>Rate Class</t>
  </si>
  <si>
    <t>Year-Round Residential – R2</t>
  </si>
  <si>
    <t>Rate Description</t>
  </si>
  <si>
    <t>Block</t>
  </si>
  <si>
    <t>Metric</t>
  </si>
  <si>
    <t>Service Charge</t>
  </si>
  <si>
    <t>$</t>
  </si>
  <si>
    <t>Distribution Volumetric Rate</t>
  </si>
  <si>
    <t>$/kWh</t>
  </si>
  <si>
    <t>Energy Charge Next 1,500 kWh</t>
  </si>
  <si>
    <t>Energy Charge All Additional kWh</t>
  </si>
  <si>
    <t>Seasonal Residential – R4</t>
  </si>
  <si>
    <t>General Service Single Phase – G1</t>
  </si>
  <si>
    <t>Energy Charge Next 7,000 kWh</t>
  </si>
  <si>
    <t>General Service Three Phase – G3</t>
  </si>
  <si>
    <t>Energy Charge Next 15,000 kWh</t>
  </si>
  <si>
    <t>Street Lighting</t>
  </si>
  <si>
    <t>Standard A Residential Road/Rail</t>
  </si>
  <si>
    <t>Standard A Residential Air Access</t>
  </si>
  <si>
    <t>Standard A General Service Road/Rail</t>
  </si>
  <si>
    <t>Standard A General Service Air Access</t>
  </si>
  <si>
    <t>Current Rate</t>
  </si>
  <si>
    <t>Proposed Rate</t>
  </si>
  <si>
    <t>Foregone Revenue Rider</t>
  </si>
  <si>
    <t>Impact of 2013 Change</t>
  </si>
  <si>
    <t>Rate in Effect 4/12 of Year</t>
  </si>
  <si>
    <t>Rate in Effect 8/12 of Year</t>
  </si>
  <si>
    <t>Effective Rate for All of 2013</t>
  </si>
  <si>
    <t>Attachment 8A</t>
  </si>
  <si>
    <t xml:space="preserve">Calculations for the Proration of the Proposed Rates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</si>
</sst>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\ ;\(#,##0.0000\)"/>
    <numFmt numFmtId="165" formatCode="0.0000"/>
    <numFmt numFmtId="166" formatCode="0.00000%"/>
    <numFmt numFmtId="167" formatCode="#,##0.00000_);\(#,##0.00000\)"/>
    <numFmt numFmtId="168" formatCode="#,##0.000000_);\(#,##0.000000\)"/>
  </numFmts>
  <fonts count="7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right"/>
    </xf>
    <xf numFmtId="0" fontId="2" fillId="2" borderId="0" xfId="0" applyFont="1" applyFill="1" applyProtection="1"/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4" fontId="0" fillId="2" borderId="0" xfId="0" applyNumberFormat="1" applyFill="1" applyAlignment="1" applyProtection="1">
      <alignment horizontal="right"/>
    </xf>
    <xf numFmtId="164" fontId="0" fillId="2" borderId="0" xfId="0" applyNumberFormat="1" applyFill="1" applyAlignment="1" applyProtection="1">
      <alignment horizontal="right"/>
    </xf>
    <xf numFmtId="0" fontId="0" fillId="2" borderId="0" xfId="0" applyFill="1" applyAlignment="1" applyProtection="1">
      <alignment wrapText="1"/>
    </xf>
    <xf numFmtId="0" fontId="0" fillId="3" borderId="0" xfId="0" applyFill="1"/>
    <xf numFmtId="165" fontId="0" fillId="3" borderId="0" xfId="0" applyNumberFormat="1" applyFill="1"/>
    <xf numFmtId="2" fontId="0" fillId="3" borderId="0" xfId="0" applyNumberFormat="1" applyFill="1"/>
    <xf numFmtId="0" fontId="0" fillId="0" borderId="0" xfId="0" applyAlignment="1">
      <alignment horizontal="center" wrapText="1"/>
    </xf>
    <xf numFmtId="166" fontId="0" fillId="0" borderId="0" xfId="1" applyNumberFormat="1" applyFont="1" applyAlignment="1">
      <alignment horizontal="center"/>
    </xf>
    <xf numFmtId="39" fontId="0" fillId="0" borderId="0" xfId="0" applyNumberFormat="1"/>
    <xf numFmtId="0" fontId="4" fillId="0" borderId="0" xfId="0" applyFont="1"/>
    <xf numFmtId="166" fontId="4" fillId="0" borderId="0" xfId="1" applyNumberFormat="1" applyFont="1" applyAlignment="1">
      <alignment horizontal="center"/>
    </xf>
    <xf numFmtId="0" fontId="4" fillId="5" borderId="0" xfId="0" applyFont="1" applyFill="1" applyAlignment="1">
      <alignment horizontal="center" wrapText="1"/>
    </xf>
    <xf numFmtId="39" fontId="4" fillId="5" borderId="0" xfId="0" applyNumberFormat="1" applyFont="1" applyFill="1"/>
    <xf numFmtId="0" fontId="0" fillId="0" borderId="0" xfId="0" applyFill="1"/>
    <xf numFmtId="2" fontId="0" fillId="0" borderId="0" xfId="0" applyNumberFormat="1" applyFill="1"/>
    <xf numFmtId="165" fontId="0" fillId="0" borderId="0" xfId="0" applyNumberFormat="1" applyFill="1"/>
    <xf numFmtId="0" fontId="4" fillId="0" borderId="0" xfId="0" applyFont="1" applyAlignment="1" applyProtection="1">
      <alignment horizontal="right"/>
    </xf>
    <xf numFmtId="0" fontId="4" fillId="5" borderId="0" xfId="0" applyFont="1" applyFill="1" applyAlignment="1" applyProtection="1">
      <alignment horizontal="right"/>
    </xf>
    <xf numFmtId="2" fontId="4" fillId="2" borderId="0" xfId="0" applyNumberFormat="1" applyFont="1" applyFill="1" applyAlignment="1" applyProtection="1">
      <alignment horizontal="right"/>
    </xf>
    <xf numFmtId="0" fontId="4" fillId="2" borderId="0" xfId="0" applyFont="1" applyFill="1" applyAlignment="1" applyProtection="1">
      <alignment horizontal="right"/>
    </xf>
    <xf numFmtId="165" fontId="4" fillId="2" borderId="0" xfId="0" applyNumberFormat="1" applyFont="1" applyFill="1" applyAlignment="1" applyProtection="1">
      <alignment horizontal="right"/>
    </xf>
    <xf numFmtId="167" fontId="4" fillId="5" borderId="0" xfId="0" applyNumberFormat="1" applyFont="1" applyFill="1"/>
    <xf numFmtId="168" fontId="4" fillId="5" borderId="0" xfId="0" applyNumberFormat="1" applyFont="1" applyFill="1"/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2"/>
  <sheetViews>
    <sheetView tabSelected="1" view="pageBreakPreview" topLeftCell="B1" zoomScale="60" zoomScaleNormal="100" workbookViewId="0">
      <pane ySplit="7" topLeftCell="A8" activePane="bottomLeft" state="frozen"/>
      <selection activeCell="A42" sqref="A42:D42"/>
      <selection pane="bottomLeft" activeCell="A42" sqref="A42:D42"/>
    </sheetView>
  </sheetViews>
  <sheetFormatPr defaultRowHeight="12.75" x14ac:dyDescent="0.2"/>
  <cols>
    <col min="1" max="1" width="40.85546875" customWidth="1"/>
    <col min="4" max="4" width="11.140625" hidden="1" customWidth="1"/>
    <col min="5" max="5" width="12.85546875" style="17" customWidth="1"/>
    <col min="6" max="6" width="12.5703125" customWidth="1"/>
    <col min="7" max="7" width="1.7109375" style="21" customWidth="1"/>
    <col min="8" max="8" width="44.42578125" bestFit="1" customWidth="1"/>
    <col min="9" max="9" width="18" customWidth="1"/>
    <col min="10" max="10" width="19.42578125" customWidth="1"/>
    <col min="11" max="11" width="14.85546875" style="17" customWidth="1"/>
  </cols>
  <sheetData>
    <row r="1" spans="1:12" ht="15" x14ac:dyDescent="0.25">
      <c r="B1" s="32" t="s">
        <v>28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" x14ac:dyDescent="0.25">
      <c r="B2" s="32" t="s">
        <v>29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4" spans="1:12" x14ac:dyDescent="0.2">
      <c r="A4" s="1" t="s">
        <v>0</v>
      </c>
      <c r="B4" s="2"/>
      <c r="C4" s="3"/>
      <c r="D4" s="4"/>
      <c r="E4" s="24"/>
    </row>
    <row r="5" spans="1:12" ht="15.75" x14ac:dyDescent="0.25">
      <c r="A5" s="5" t="s">
        <v>1</v>
      </c>
      <c r="B5" s="2"/>
      <c r="C5" s="3"/>
      <c r="D5" s="4"/>
      <c r="E5" s="24"/>
      <c r="I5" s="31" t="s">
        <v>24</v>
      </c>
      <c r="J5" s="31"/>
      <c r="K5" s="31"/>
    </row>
    <row r="6" spans="1:12" x14ac:dyDescent="0.2">
      <c r="A6" s="1"/>
      <c r="B6" s="2"/>
      <c r="C6" s="3"/>
      <c r="D6" s="4"/>
      <c r="E6" s="24">
        <v>2012</v>
      </c>
      <c r="F6">
        <v>2013</v>
      </c>
      <c r="I6" s="15">
        <f>4/12</f>
        <v>0.33333333333333331</v>
      </c>
      <c r="J6" s="15">
        <f>8/12</f>
        <v>0.66666666666666663</v>
      </c>
      <c r="K6" s="18">
        <f>+I6+J6</f>
        <v>1</v>
      </c>
    </row>
    <row r="7" spans="1:12" ht="55.5" customHeight="1" x14ac:dyDescent="0.2">
      <c r="A7" s="1" t="s">
        <v>2</v>
      </c>
      <c r="B7" s="2" t="s">
        <v>3</v>
      </c>
      <c r="C7" s="3" t="s">
        <v>4</v>
      </c>
      <c r="D7" s="4" t="s">
        <v>21</v>
      </c>
      <c r="E7" s="25" t="s">
        <v>21</v>
      </c>
      <c r="F7" t="s">
        <v>22</v>
      </c>
      <c r="H7" s="1"/>
      <c r="I7" s="14" t="s">
        <v>25</v>
      </c>
      <c r="J7" s="14" t="s">
        <v>26</v>
      </c>
      <c r="K7" s="19" t="s">
        <v>27</v>
      </c>
    </row>
    <row r="8" spans="1:12" ht="12.75" customHeight="1" x14ac:dyDescent="0.2">
      <c r="A8" s="6" t="s">
        <v>5</v>
      </c>
      <c r="B8" s="2"/>
      <c r="C8" s="7" t="s">
        <v>6</v>
      </c>
      <c r="D8" s="8">
        <v>17.170000000000002</v>
      </c>
      <c r="E8" s="26">
        <v>17.496947999999996</v>
      </c>
      <c r="F8" s="13">
        <f>E8*1.0345</f>
        <v>18.100592705999997</v>
      </c>
      <c r="G8" s="22"/>
      <c r="H8" s="6" t="str">
        <f>+A8</f>
        <v>Service Charge</v>
      </c>
      <c r="I8" s="16">
        <f>+E8*$I$6</f>
        <v>5.8323159999999987</v>
      </c>
      <c r="J8" s="16">
        <f>+F8*$J$6</f>
        <v>12.067061803999998</v>
      </c>
      <c r="K8" s="29">
        <f>+I8+J8</f>
        <v>17.899377803999997</v>
      </c>
    </row>
    <row r="9" spans="1:12" ht="12.75" customHeight="1" x14ac:dyDescent="0.2">
      <c r="A9" s="6" t="s">
        <v>23</v>
      </c>
      <c r="B9" s="2"/>
      <c r="C9" s="7" t="s">
        <v>6</v>
      </c>
      <c r="D9" s="8">
        <v>7.0000000000000007E-2</v>
      </c>
      <c r="E9" s="27"/>
      <c r="F9" s="11"/>
      <c r="H9" s="6" t="str">
        <f t="shared" ref="H9:H62" si="0">+A9</f>
        <v>Foregone Revenue Rider</v>
      </c>
      <c r="I9" s="16"/>
      <c r="J9" s="16"/>
      <c r="K9" s="29"/>
    </row>
    <row r="10" spans="1:12" x14ac:dyDescent="0.2">
      <c r="A10" s="6" t="s">
        <v>7</v>
      </c>
      <c r="B10" s="2">
        <v>1</v>
      </c>
      <c r="C10" s="7" t="s">
        <v>8</v>
      </c>
      <c r="D10" s="9">
        <v>8.09E-2</v>
      </c>
      <c r="E10" s="28">
        <v>8.2380200000000001E-2</v>
      </c>
      <c r="F10" s="12">
        <f>E10*1.0345</f>
        <v>8.5222316899999997E-2</v>
      </c>
      <c r="G10" s="23"/>
      <c r="H10" s="6" t="str">
        <f t="shared" si="0"/>
        <v>Distribution Volumetric Rate</v>
      </c>
      <c r="I10" s="16">
        <f>+E10*$I$6</f>
        <v>2.7460066666666665E-2</v>
      </c>
      <c r="J10" s="16">
        <f>+F10*$J$6</f>
        <v>5.6814877933333327E-2</v>
      </c>
      <c r="K10" s="29">
        <f t="shared" ref="K10:K61" si="1">+I10+J10</f>
        <v>8.4274944599999985E-2</v>
      </c>
    </row>
    <row r="11" spans="1:12" x14ac:dyDescent="0.2">
      <c r="A11" s="6" t="s">
        <v>23</v>
      </c>
      <c r="B11" s="2"/>
      <c r="C11" s="7" t="s">
        <v>8</v>
      </c>
      <c r="D11" s="9">
        <v>2.9999999999999997E-4</v>
      </c>
      <c r="E11" s="27"/>
      <c r="F11" s="11"/>
      <c r="H11" s="6" t="str">
        <f t="shared" si="0"/>
        <v>Foregone Revenue Rider</v>
      </c>
      <c r="I11" s="16"/>
      <c r="J11" s="16"/>
      <c r="K11" s="30"/>
    </row>
    <row r="12" spans="1:12" ht="12.75" customHeight="1" x14ac:dyDescent="0.2">
      <c r="A12" s="10" t="s">
        <v>9</v>
      </c>
      <c r="B12" s="2">
        <v>2</v>
      </c>
      <c r="C12" s="7" t="s">
        <v>8</v>
      </c>
      <c r="D12" s="9">
        <v>0.10780000000000001</v>
      </c>
      <c r="E12" s="28">
        <v>0.10977287999999999</v>
      </c>
      <c r="F12" s="12">
        <f>E12*1.0345</f>
        <v>0.11356004435999999</v>
      </c>
      <c r="G12" s="23"/>
      <c r="H12" s="10" t="str">
        <f t="shared" si="0"/>
        <v>Energy Charge Next 1,500 kWh</v>
      </c>
      <c r="I12" s="16">
        <f>+E12*$I$6</f>
        <v>3.6590959999999992E-2</v>
      </c>
      <c r="J12" s="16">
        <f>+F12*$J$6</f>
        <v>7.5706696239999982E-2</v>
      </c>
      <c r="K12" s="29">
        <f t="shared" si="1"/>
        <v>0.11229765623999997</v>
      </c>
    </row>
    <row r="13" spans="1:12" ht="12.75" customHeight="1" x14ac:dyDescent="0.2">
      <c r="A13" s="10" t="s">
        <v>23</v>
      </c>
      <c r="B13" s="2"/>
      <c r="C13" s="7" t="s">
        <v>8</v>
      </c>
      <c r="D13" s="9">
        <v>4.0000000000000002E-4</v>
      </c>
      <c r="E13" s="27"/>
      <c r="F13" s="11"/>
      <c r="H13" s="10" t="str">
        <f t="shared" si="0"/>
        <v>Foregone Revenue Rider</v>
      </c>
      <c r="I13" s="16"/>
      <c r="J13" s="16"/>
      <c r="K13" s="29"/>
    </row>
    <row r="14" spans="1:12" ht="12.75" customHeight="1" x14ac:dyDescent="0.2">
      <c r="A14" s="10" t="s">
        <v>10</v>
      </c>
      <c r="B14" s="2">
        <v>3</v>
      </c>
      <c r="C14" s="7" t="s">
        <v>8</v>
      </c>
      <c r="D14" s="9">
        <v>0.16250000000000001</v>
      </c>
      <c r="E14" s="28">
        <v>0.16546796</v>
      </c>
      <c r="F14" s="12">
        <f>E14*1.0345</f>
        <v>0.17117660462000001</v>
      </c>
      <c r="G14" s="23"/>
      <c r="H14" s="10" t="str">
        <f t="shared" si="0"/>
        <v>Energy Charge All Additional kWh</v>
      </c>
      <c r="I14" s="16">
        <f>+E14*$I$6</f>
        <v>5.5155986666666663E-2</v>
      </c>
      <c r="J14" s="16">
        <f>+F14*$J$6</f>
        <v>0.11411773641333334</v>
      </c>
      <c r="K14" s="29">
        <f t="shared" si="1"/>
        <v>0.16927372307999999</v>
      </c>
    </row>
    <row r="15" spans="1:12" ht="12.75" customHeight="1" x14ac:dyDescent="0.2">
      <c r="A15" s="10" t="s">
        <v>23</v>
      </c>
      <c r="B15" s="2"/>
      <c r="C15" s="7" t="s">
        <v>8</v>
      </c>
      <c r="D15" s="9">
        <v>6.9999999999999999E-4</v>
      </c>
      <c r="E15" s="27"/>
      <c r="F15" s="11"/>
      <c r="H15" s="10" t="str">
        <f t="shared" si="0"/>
        <v>Foregone Revenue Rider</v>
      </c>
      <c r="I15" s="16"/>
      <c r="J15" s="16"/>
      <c r="K15" s="29"/>
    </row>
    <row r="16" spans="1:12" ht="15.75" x14ac:dyDescent="0.25">
      <c r="A16" s="5" t="s">
        <v>11</v>
      </c>
      <c r="B16" s="2"/>
      <c r="C16" s="3"/>
      <c r="D16" s="4"/>
      <c r="E16" s="24"/>
      <c r="F16" s="11"/>
      <c r="H16" s="5" t="str">
        <f t="shared" si="0"/>
        <v>Seasonal Residential – R4</v>
      </c>
      <c r="I16" s="16"/>
      <c r="J16" s="16"/>
      <c r="K16" s="29"/>
    </row>
    <row r="17" spans="1:11" x14ac:dyDescent="0.2">
      <c r="A17" s="6" t="s">
        <v>5</v>
      </c>
      <c r="B17" s="2"/>
      <c r="C17" s="7" t="s">
        <v>6</v>
      </c>
      <c r="D17" s="8">
        <v>29.02</v>
      </c>
      <c r="E17" s="26">
        <v>29.555791999999997</v>
      </c>
      <c r="F17" s="13">
        <v>30.58</v>
      </c>
      <c r="G17" s="22"/>
      <c r="H17" s="6" t="str">
        <f t="shared" si="0"/>
        <v>Service Charge</v>
      </c>
      <c r="I17" s="16">
        <f>+E17*$I$6</f>
        <v>9.8519306666666644</v>
      </c>
      <c r="J17" s="16">
        <f>+F17*$J$6</f>
        <v>20.386666666666663</v>
      </c>
      <c r="K17" s="29">
        <f t="shared" si="1"/>
        <v>30.238597333333328</v>
      </c>
    </row>
    <row r="18" spans="1:11" x14ac:dyDescent="0.2">
      <c r="A18" s="6" t="s">
        <v>23</v>
      </c>
      <c r="B18" s="2"/>
      <c r="C18" s="7" t="s">
        <v>6</v>
      </c>
      <c r="D18" s="8">
        <v>0.12</v>
      </c>
      <c r="E18" s="27"/>
      <c r="F18" s="11"/>
      <c r="H18" s="6" t="str">
        <f t="shared" si="0"/>
        <v>Foregone Revenue Rider</v>
      </c>
      <c r="I18" s="16"/>
      <c r="J18" s="16"/>
      <c r="K18" s="29"/>
    </row>
    <row r="19" spans="1:11" x14ac:dyDescent="0.2">
      <c r="A19" s="6" t="s">
        <v>7</v>
      </c>
      <c r="B19" s="2">
        <v>1</v>
      </c>
      <c r="C19" s="7" t="s">
        <v>8</v>
      </c>
      <c r="D19" s="9">
        <v>8.09E-2</v>
      </c>
      <c r="E19" s="28">
        <v>8.2380200000000001E-2</v>
      </c>
      <c r="F19" s="12">
        <f>E19*1.0345</f>
        <v>8.5222316899999997E-2</v>
      </c>
      <c r="G19" s="23"/>
      <c r="H19" s="6" t="str">
        <f t="shared" si="0"/>
        <v>Distribution Volumetric Rate</v>
      </c>
      <c r="I19" s="16">
        <f>+E19*$I$6</f>
        <v>2.7460066666666665E-2</v>
      </c>
      <c r="J19" s="16">
        <f>+F19*$J$6</f>
        <v>5.6814877933333327E-2</v>
      </c>
      <c r="K19" s="29">
        <f t="shared" si="1"/>
        <v>8.4274944599999985E-2</v>
      </c>
    </row>
    <row r="20" spans="1:11" x14ac:dyDescent="0.2">
      <c r="A20" s="6" t="s">
        <v>23</v>
      </c>
      <c r="B20" s="2"/>
      <c r="C20" s="7" t="s">
        <v>8</v>
      </c>
      <c r="D20" s="9">
        <v>2.9999999999999997E-4</v>
      </c>
      <c r="E20" s="27"/>
      <c r="F20" s="11"/>
      <c r="H20" s="6" t="str">
        <f t="shared" si="0"/>
        <v>Foregone Revenue Rider</v>
      </c>
      <c r="I20" s="16"/>
      <c r="J20" s="16"/>
      <c r="K20" s="29"/>
    </row>
    <row r="21" spans="1:11" ht="12.75" customHeight="1" x14ac:dyDescent="0.2">
      <c r="A21" s="10" t="s">
        <v>9</v>
      </c>
      <c r="B21" s="2">
        <v>2</v>
      </c>
      <c r="C21" s="7" t="s">
        <v>8</v>
      </c>
      <c r="D21" s="9">
        <v>0.10780000000000001</v>
      </c>
      <c r="E21" s="28">
        <v>0.10977287999999999</v>
      </c>
      <c r="F21" s="12">
        <f>E21*1.0345</f>
        <v>0.11356004435999999</v>
      </c>
      <c r="G21" s="23"/>
      <c r="H21" s="10" t="str">
        <f t="shared" si="0"/>
        <v>Energy Charge Next 1,500 kWh</v>
      </c>
      <c r="I21" s="16">
        <f>+E21*$I$6</f>
        <v>3.6590959999999992E-2</v>
      </c>
      <c r="J21" s="16">
        <f>+F21*$J$6</f>
        <v>7.5706696239999982E-2</v>
      </c>
      <c r="K21" s="29">
        <f t="shared" si="1"/>
        <v>0.11229765623999997</v>
      </c>
    </row>
    <row r="22" spans="1:11" ht="12.75" customHeight="1" x14ac:dyDescent="0.2">
      <c r="A22" s="10" t="s">
        <v>23</v>
      </c>
      <c r="B22" s="2"/>
      <c r="C22" s="7" t="s">
        <v>8</v>
      </c>
      <c r="D22" s="9">
        <v>4.0000000000000002E-4</v>
      </c>
      <c r="E22" s="27"/>
      <c r="F22" s="11"/>
      <c r="H22" s="10" t="str">
        <f t="shared" si="0"/>
        <v>Foregone Revenue Rider</v>
      </c>
      <c r="I22" s="16"/>
      <c r="J22" s="16"/>
      <c r="K22" s="29"/>
    </row>
    <row r="23" spans="1:11" ht="12.75" customHeight="1" x14ac:dyDescent="0.2">
      <c r="A23" s="10" t="s">
        <v>10</v>
      </c>
      <c r="B23" s="2">
        <v>3</v>
      </c>
      <c r="C23" s="7" t="s">
        <v>8</v>
      </c>
      <c r="D23" s="9">
        <v>0.16250000000000001</v>
      </c>
      <c r="E23" s="28">
        <v>0.16546796</v>
      </c>
      <c r="F23" s="12">
        <f>E23*1.0345</f>
        <v>0.17117660462000001</v>
      </c>
      <c r="G23" s="23"/>
      <c r="H23" s="10" t="str">
        <f t="shared" si="0"/>
        <v>Energy Charge All Additional kWh</v>
      </c>
      <c r="I23" s="16">
        <f>+E23*$I$6</f>
        <v>5.5155986666666663E-2</v>
      </c>
      <c r="J23" s="16">
        <f>+F23*$J$6</f>
        <v>0.11411773641333334</v>
      </c>
      <c r="K23" s="29">
        <f t="shared" si="1"/>
        <v>0.16927372307999999</v>
      </c>
    </row>
    <row r="24" spans="1:11" ht="12.75" customHeight="1" x14ac:dyDescent="0.2">
      <c r="A24" s="10" t="s">
        <v>23</v>
      </c>
      <c r="B24" s="2"/>
      <c r="C24" s="7" t="s">
        <v>8</v>
      </c>
      <c r="D24" s="9">
        <v>6.9999999999999999E-4</v>
      </c>
      <c r="E24" s="27"/>
      <c r="F24" s="11"/>
      <c r="H24" s="10" t="str">
        <f t="shared" si="0"/>
        <v>Foregone Revenue Rider</v>
      </c>
      <c r="I24" s="16"/>
      <c r="J24" s="16"/>
      <c r="K24" s="29"/>
    </row>
    <row r="25" spans="1:11" ht="15.75" x14ac:dyDescent="0.25">
      <c r="A25" s="5" t="s">
        <v>12</v>
      </c>
      <c r="B25" s="2"/>
      <c r="C25" s="3"/>
      <c r="D25" s="4"/>
      <c r="E25" s="24"/>
      <c r="F25" s="11"/>
      <c r="H25" s="5" t="str">
        <f t="shared" si="0"/>
        <v>General Service Single Phase – G1</v>
      </c>
      <c r="I25" s="16"/>
      <c r="J25" s="16"/>
      <c r="K25" s="29"/>
    </row>
    <row r="26" spans="1:11" x14ac:dyDescent="0.2">
      <c r="A26" s="10"/>
      <c r="B26" s="2"/>
      <c r="C26" s="3"/>
      <c r="D26" s="4"/>
      <c r="E26" s="24"/>
      <c r="F26" s="11"/>
      <c r="H26" s="10"/>
      <c r="I26" s="16"/>
      <c r="J26" s="16"/>
      <c r="K26" s="29"/>
    </row>
    <row r="27" spans="1:11" x14ac:dyDescent="0.2">
      <c r="A27" s="6" t="s">
        <v>5</v>
      </c>
      <c r="B27" s="2"/>
      <c r="C27" s="7" t="s">
        <v>6</v>
      </c>
      <c r="D27" s="8">
        <v>29.18</v>
      </c>
      <c r="E27" s="26">
        <v>29.717519999999997</v>
      </c>
      <c r="F27" s="13">
        <v>30.74</v>
      </c>
      <c r="G27" s="22"/>
      <c r="H27" s="6" t="str">
        <f t="shared" si="0"/>
        <v>Service Charge</v>
      </c>
      <c r="I27" s="16">
        <f>+E27*$I$6</f>
        <v>9.9058399999999978</v>
      </c>
      <c r="J27" s="16">
        <f>+F27*$J$6</f>
        <v>20.493333333333332</v>
      </c>
      <c r="K27" s="29">
        <f t="shared" si="1"/>
        <v>30.39917333333333</v>
      </c>
    </row>
    <row r="28" spans="1:11" x14ac:dyDescent="0.2">
      <c r="A28" s="6" t="s">
        <v>23</v>
      </c>
      <c r="B28" s="2"/>
      <c r="C28" s="7" t="s">
        <v>6</v>
      </c>
      <c r="D28" s="8">
        <v>0.12</v>
      </c>
      <c r="E28" s="27"/>
      <c r="F28" s="11"/>
      <c r="H28" s="6" t="str">
        <f t="shared" si="0"/>
        <v>Foregone Revenue Rider</v>
      </c>
      <c r="I28" s="16"/>
      <c r="J28" s="16"/>
      <c r="K28" s="29"/>
    </row>
    <row r="29" spans="1:11" x14ac:dyDescent="0.2">
      <c r="A29" s="6" t="s">
        <v>7</v>
      </c>
      <c r="B29" s="2">
        <v>1</v>
      </c>
      <c r="C29" s="7" t="s">
        <v>8</v>
      </c>
      <c r="D29" s="9">
        <v>9.06E-2</v>
      </c>
      <c r="E29" s="28">
        <v>9.2184959999999996E-2</v>
      </c>
      <c r="F29" s="12">
        <f>E29*1.0345</f>
        <v>9.5365341119999988E-2</v>
      </c>
      <c r="G29" s="23"/>
      <c r="H29" s="6" t="str">
        <f t="shared" si="0"/>
        <v>Distribution Volumetric Rate</v>
      </c>
      <c r="I29" s="16">
        <f>+E29*$I$6</f>
        <v>3.0728319999999996E-2</v>
      </c>
      <c r="J29" s="16">
        <f>+F29*$J$6</f>
        <v>6.3576894079999988E-2</v>
      </c>
      <c r="K29" s="29">
        <f t="shared" si="1"/>
        <v>9.4305214079999977E-2</v>
      </c>
    </row>
    <row r="30" spans="1:11" x14ac:dyDescent="0.2">
      <c r="A30" s="6" t="s">
        <v>23</v>
      </c>
      <c r="B30" s="2"/>
      <c r="C30" s="7" t="s">
        <v>8</v>
      </c>
      <c r="D30" s="9">
        <v>4.0000000000000002E-4</v>
      </c>
      <c r="E30" s="27"/>
      <c r="F30" s="11"/>
      <c r="H30" s="6" t="str">
        <f t="shared" si="0"/>
        <v>Foregone Revenue Rider</v>
      </c>
      <c r="I30" s="16"/>
      <c r="J30" s="16"/>
      <c r="K30" s="29"/>
    </row>
    <row r="31" spans="1:11" ht="12.75" customHeight="1" x14ac:dyDescent="0.2">
      <c r="A31" s="10" t="s">
        <v>13</v>
      </c>
      <c r="B31" s="2">
        <v>2</v>
      </c>
      <c r="C31" s="7" t="s">
        <v>8</v>
      </c>
      <c r="D31" s="9">
        <v>0.1201</v>
      </c>
      <c r="E31" s="28">
        <v>0.12240787999999998</v>
      </c>
      <c r="F31" s="12">
        <f>E31*1.0345</f>
        <v>0.12663095185999998</v>
      </c>
      <c r="G31" s="23"/>
      <c r="H31" s="10" t="str">
        <f t="shared" si="0"/>
        <v>Energy Charge Next 7,000 kWh</v>
      </c>
      <c r="I31" s="16">
        <f>+E31*$I$6</f>
        <v>4.0802626666666661E-2</v>
      </c>
      <c r="J31" s="16">
        <f>+F31*$J$6</f>
        <v>8.442063457333332E-2</v>
      </c>
      <c r="K31" s="29">
        <f t="shared" si="1"/>
        <v>0.12522326123999999</v>
      </c>
    </row>
    <row r="32" spans="1:11" ht="12.75" customHeight="1" x14ac:dyDescent="0.2">
      <c r="A32" s="10" t="s">
        <v>23</v>
      </c>
      <c r="B32" s="2"/>
      <c r="C32" s="7" t="s">
        <v>8</v>
      </c>
      <c r="D32" s="9">
        <v>5.0000000000000001E-4</v>
      </c>
      <c r="E32" s="27"/>
      <c r="F32" s="11"/>
      <c r="H32" s="10" t="str">
        <f t="shared" si="0"/>
        <v>Foregone Revenue Rider</v>
      </c>
      <c r="I32" s="16"/>
      <c r="J32" s="16"/>
      <c r="K32" s="29"/>
    </row>
    <row r="33" spans="1:11" ht="12.75" customHeight="1" x14ac:dyDescent="0.2">
      <c r="A33" s="10" t="s">
        <v>10</v>
      </c>
      <c r="B33" s="2">
        <v>3</v>
      </c>
      <c r="C33" s="7" t="s">
        <v>8</v>
      </c>
      <c r="D33" s="9">
        <v>0.16250000000000001</v>
      </c>
      <c r="E33" s="28">
        <v>0.16546796</v>
      </c>
      <c r="F33" s="12">
        <f>E33*1.0345</f>
        <v>0.17117660462000001</v>
      </c>
      <c r="G33" s="23"/>
      <c r="H33" s="10" t="str">
        <f t="shared" si="0"/>
        <v>Energy Charge All Additional kWh</v>
      </c>
      <c r="I33" s="16">
        <f>+E33*$I$6</f>
        <v>5.5155986666666663E-2</v>
      </c>
      <c r="J33" s="16">
        <f>+F33*$J$6</f>
        <v>0.11411773641333334</v>
      </c>
      <c r="K33" s="29">
        <f t="shared" si="1"/>
        <v>0.16927372307999999</v>
      </c>
    </row>
    <row r="34" spans="1:11" ht="12.75" customHeight="1" x14ac:dyDescent="0.2">
      <c r="A34" s="10" t="s">
        <v>23</v>
      </c>
      <c r="B34" s="2"/>
      <c r="C34" s="7" t="s">
        <v>8</v>
      </c>
      <c r="D34" s="9">
        <v>6.9999999999999999E-4</v>
      </c>
      <c r="E34" s="27"/>
      <c r="F34" s="11"/>
      <c r="H34" s="10" t="str">
        <f t="shared" si="0"/>
        <v>Foregone Revenue Rider</v>
      </c>
      <c r="I34" s="16"/>
      <c r="J34" s="16"/>
      <c r="K34" s="29"/>
    </row>
    <row r="35" spans="1:11" ht="15.75" x14ac:dyDescent="0.25">
      <c r="A35" s="5" t="s">
        <v>14</v>
      </c>
      <c r="B35" s="2"/>
      <c r="C35" s="3"/>
      <c r="D35" s="4"/>
      <c r="E35" s="24"/>
      <c r="F35" s="11"/>
      <c r="H35" s="5" t="str">
        <f t="shared" si="0"/>
        <v>General Service Three Phase – G3</v>
      </c>
      <c r="I35" s="16"/>
      <c r="J35" s="16"/>
      <c r="K35" s="29"/>
    </row>
    <row r="36" spans="1:11" x14ac:dyDescent="0.2">
      <c r="A36" s="6" t="s">
        <v>5</v>
      </c>
      <c r="B36" s="2"/>
      <c r="C36" s="7" t="s">
        <v>6</v>
      </c>
      <c r="D36" s="8">
        <v>36.54</v>
      </c>
      <c r="E36" s="26">
        <v>37.217655999999998</v>
      </c>
      <c r="F36" s="13">
        <v>38.5</v>
      </c>
      <c r="G36" s="22"/>
      <c r="H36" s="6" t="str">
        <f t="shared" si="0"/>
        <v>Service Charge</v>
      </c>
      <c r="I36" s="16">
        <f>+E36*$I$6</f>
        <v>12.405885333333332</v>
      </c>
      <c r="J36" s="16">
        <f>+F36*$J$6</f>
        <v>25.666666666666664</v>
      </c>
      <c r="K36" s="29">
        <f t="shared" si="1"/>
        <v>38.072551999999995</v>
      </c>
    </row>
    <row r="37" spans="1:11" x14ac:dyDescent="0.2">
      <c r="A37" s="6" t="s">
        <v>23</v>
      </c>
      <c r="B37" s="2"/>
      <c r="C37" s="7" t="s">
        <v>6</v>
      </c>
      <c r="D37" s="8">
        <v>0.15</v>
      </c>
      <c r="E37" s="27"/>
      <c r="F37" s="11"/>
      <c r="H37" s="6" t="str">
        <f t="shared" si="0"/>
        <v>Foregone Revenue Rider</v>
      </c>
      <c r="I37" s="16"/>
      <c r="J37" s="16"/>
      <c r="K37" s="29"/>
    </row>
    <row r="38" spans="1:11" x14ac:dyDescent="0.2">
      <c r="A38" s="6" t="s">
        <v>7</v>
      </c>
      <c r="B38" s="2">
        <v>1</v>
      </c>
      <c r="C38" s="7" t="s">
        <v>8</v>
      </c>
      <c r="D38" s="9">
        <v>9.06E-2</v>
      </c>
      <c r="E38" s="28">
        <v>9.2184959999999996E-2</v>
      </c>
      <c r="F38" s="12">
        <f>E38*1.0345</f>
        <v>9.5365341119999988E-2</v>
      </c>
      <c r="G38" s="23"/>
      <c r="H38" s="6" t="str">
        <f t="shared" si="0"/>
        <v>Distribution Volumetric Rate</v>
      </c>
      <c r="I38" s="16">
        <f>+E38*$I$6</f>
        <v>3.0728319999999996E-2</v>
      </c>
      <c r="J38" s="16">
        <f>+F38*$J$6</f>
        <v>6.3576894079999988E-2</v>
      </c>
      <c r="K38" s="29">
        <f t="shared" si="1"/>
        <v>9.4305214079999977E-2</v>
      </c>
    </row>
    <row r="39" spans="1:11" x14ac:dyDescent="0.2">
      <c r="A39" s="6" t="s">
        <v>23</v>
      </c>
      <c r="B39" s="2"/>
      <c r="C39" s="7" t="s">
        <v>8</v>
      </c>
      <c r="D39" s="9">
        <v>4.0000000000000002E-4</v>
      </c>
      <c r="E39" s="27"/>
      <c r="F39" s="11"/>
      <c r="H39" s="6" t="str">
        <f t="shared" si="0"/>
        <v>Foregone Revenue Rider</v>
      </c>
      <c r="I39" s="16"/>
      <c r="J39" s="16"/>
      <c r="K39" s="29"/>
    </row>
    <row r="40" spans="1:11" ht="12.75" customHeight="1" x14ac:dyDescent="0.2">
      <c r="A40" s="10" t="s">
        <v>15</v>
      </c>
      <c r="B40" s="2">
        <v>2</v>
      </c>
      <c r="C40" s="7" t="s">
        <v>8</v>
      </c>
      <c r="D40" s="9">
        <v>0.1201</v>
      </c>
      <c r="E40" s="28">
        <v>0.12240787999999998</v>
      </c>
      <c r="F40" s="12">
        <f>E40*1.0345</f>
        <v>0.12663095185999998</v>
      </c>
      <c r="G40" s="23"/>
      <c r="H40" s="10" t="str">
        <f t="shared" si="0"/>
        <v>Energy Charge Next 15,000 kWh</v>
      </c>
      <c r="I40" s="16">
        <f>+E40*$I$6</f>
        <v>4.0802626666666661E-2</v>
      </c>
      <c r="J40" s="16">
        <f>+F40*$J$6</f>
        <v>8.442063457333332E-2</v>
      </c>
      <c r="K40" s="29">
        <f t="shared" si="1"/>
        <v>0.12522326123999999</v>
      </c>
    </row>
    <row r="41" spans="1:11" ht="12.75" customHeight="1" x14ac:dyDescent="0.2">
      <c r="A41" s="10" t="s">
        <v>23</v>
      </c>
      <c r="B41" s="2"/>
      <c r="C41" s="7" t="s">
        <v>8</v>
      </c>
      <c r="D41" s="9">
        <v>5.0000000000000001E-4</v>
      </c>
      <c r="E41" s="27"/>
      <c r="F41" s="11"/>
      <c r="H41" s="10" t="str">
        <f t="shared" si="0"/>
        <v>Foregone Revenue Rider</v>
      </c>
      <c r="I41" s="16"/>
      <c r="J41" s="16"/>
      <c r="K41" s="29"/>
    </row>
    <row r="42" spans="1:11" ht="12.75" customHeight="1" x14ac:dyDescent="0.2">
      <c r="A42" s="10" t="s">
        <v>10</v>
      </c>
      <c r="B42" s="2">
        <v>3</v>
      </c>
      <c r="C42" s="7" t="s">
        <v>8</v>
      </c>
      <c r="D42" s="9">
        <v>0.16250000000000001</v>
      </c>
      <c r="E42" s="28">
        <v>0.16546796</v>
      </c>
      <c r="F42" s="12">
        <f>E42*1.0345</f>
        <v>0.17117660462000001</v>
      </c>
      <c r="G42" s="23"/>
      <c r="H42" s="10" t="str">
        <f t="shared" si="0"/>
        <v>Energy Charge All Additional kWh</v>
      </c>
      <c r="I42" s="16">
        <f>+E42*$I$6</f>
        <v>5.5155986666666663E-2</v>
      </c>
      <c r="J42" s="16">
        <f>+F42*$J$6</f>
        <v>0.11411773641333334</v>
      </c>
      <c r="K42" s="29">
        <f t="shared" si="1"/>
        <v>0.16927372307999999</v>
      </c>
    </row>
    <row r="43" spans="1:11" ht="12.75" customHeight="1" x14ac:dyDescent="0.2">
      <c r="A43" s="10" t="s">
        <v>23</v>
      </c>
      <c r="B43" s="2"/>
      <c r="C43" s="7"/>
      <c r="D43" s="9">
        <v>6.9999999999999999E-4</v>
      </c>
      <c r="E43" s="27"/>
      <c r="F43" s="11"/>
      <c r="H43" s="10" t="str">
        <f t="shared" si="0"/>
        <v>Foregone Revenue Rider</v>
      </c>
      <c r="I43" s="16"/>
      <c r="J43" s="16"/>
      <c r="K43" s="29"/>
    </row>
    <row r="44" spans="1:11" ht="15.75" x14ac:dyDescent="0.25">
      <c r="A44" s="5" t="s">
        <v>16</v>
      </c>
      <c r="B44" s="2"/>
      <c r="C44" s="3"/>
      <c r="D44" s="4"/>
      <c r="E44" s="24"/>
      <c r="F44" s="11"/>
      <c r="H44" s="5" t="str">
        <f t="shared" si="0"/>
        <v>Street Lighting</v>
      </c>
      <c r="I44" s="16"/>
      <c r="J44" s="16"/>
      <c r="K44" s="29"/>
    </row>
    <row r="45" spans="1:11" x14ac:dyDescent="0.2">
      <c r="A45" s="6" t="s">
        <v>7</v>
      </c>
      <c r="B45" s="2"/>
      <c r="C45" s="7" t="s">
        <v>8</v>
      </c>
      <c r="D45" s="9">
        <v>8.9800000000000005E-2</v>
      </c>
      <c r="E45" s="28">
        <v>9.1376319999999983E-2</v>
      </c>
      <c r="F45" s="12">
        <f>E45*1.0345</f>
        <v>9.4528803039999984E-2</v>
      </c>
      <c r="G45" s="23"/>
      <c r="H45" s="6" t="str">
        <f t="shared" si="0"/>
        <v>Distribution Volumetric Rate</v>
      </c>
      <c r="I45" s="16">
        <f>+E45*$I$6</f>
        <v>3.0458773333333328E-2</v>
      </c>
      <c r="J45" s="16">
        <f>+F45*$J$6</f>
        <v>6.3019202026666651E-2</v>
      </c>
      <c r="K45" s="29">
        <f t="shared" si="1"/>
        <v>9.3477975359999979E-2</v>
      </c>
    </row>
    <row r="46" spans="1:11" x14ac:dyDescent="0.2">
      <c r="A46" s="6" t="s">
        <v>23</v>
      </c>
      <c r="B46" s="2"/>
      <c r="C46" s="7" t="s">
        <v>8</v>
      </c>
      <c r="D46" s="9">
        <v>4.0000000000000002E-4</v>
      </c>
      <c r="E46" s="27"/>
      <c r="F46" s="11"/>
      <c r="H46" s="6" t="str">
        <f t="shared" si="0"/>
        <v>Foregone Revenue Rider</v>
      </c>
      <c r="I46" s="16"/>
      <c r="J46" s="16"/>
      <c r="K46" s="29"/>
    </row>
    <row r="47" spans="1:11" ht="15.75" x14ac:dyDescent="0.25">
      <c r="A47" s="5" t="s">
        <v>17</v>
      </c>
      <c r="B47" s="2"/>
      <c r="C47" s="3"/>
      <c r="D47" s="4"/>
      <c r="E47" s="24"/>
      <c r="F47" s="11"/>
      <c r="H47" s="5" t="str">
        <f t="shared" si="0"/>
        <v>Standard A Residential Road/Rail</v>
      </c>
      <c r="I47" s="16"/>
      <c r="J47" s="16"/>
      <c r="K47" s="29"/>
    </row>
    <row r="48" spans="1:11" x14ac:dyDescent="0.2">
      <c r="A48" s="6" t="s">
        <v>7</v>
      </c>
      <c r="B48" s="2"/>
      <c r="C48" s="7" t="s">
        <v>8</v>
      </c>
      <c r="D48" s="9">
        <v>0.53200000000000003</v>
      </c>
      <c r="E48" s="28">
        <v>0.54178879999999996</v>
      </c>
      <c r="F48" s="12">
        <f>E48*1.0345</f>
        <v>0.56048051359999995</v>
      </c>
      <c r="G48" s="23"/>
      <c r="H48" s="6" t="str">
        <f t="shared" si="0"/>
        <v>Distribution Volumetric Rate</v>
      </c>
      <c r="I48" s="16">
        <f>+E48*$I$6</f>
        <v>0.18059626666666664</v>
      </c>
      <c r="J48" s="16">
        <f>+F48*$J$6</f>
        <v>0.3736536757333333</v>
      </c>
      <c r="K48" s="29">
        <f t="shared" si="1"/>
        <v>0.55424994239999992</v>
      </c>
    </row>
    <row r="49" spans="1:11" x14ac:dyDescent="0.2">
      <c r="A49" s="6" t="s">
        <v>23</v>
      </c>
      <c r="B49" s="2"/>
      <c r="C49" s="7" t="s">
        <v>8</v>
      </c>
      <c r="D49" s="9">
        <v>2E-3</v>
      </c>
      <c r="E49" s="27"/>
      <c r="F49" s="11"/>
      <c r="H49" s="6" t="str">
        <f t="shared" si="0"/>
        <v>Foregone Revenue Rider</v>
      </c>
      <c r="I49" s="16"/>
      <c r="J49" s="16"/>
      <c r="K49" s="29"/>
    </row>
    <row r="50" spans="1:11" ht="12.75" customHeight="1" x14ac:dyDescent="0.2">
      <c r="A50" s="10" t="s">
        <v>10</v>
      </c>
      <c r="B50" s="2"/>
      <c r="C50" s="7" t="s">
        <v>8</v>
      </c>
      <c r="D50" s="9">
        <v>0.60780000000000001</v>
      </c>
      <c r="E50" s="28">
        <v>0.61901392</v>
      </c>
      <c r="F50" s="12">
        <f>E50*1.0345</f>
        <v>0.64036990023999996</v>
      </c>
      <c r="G50" s="23"/>
      <c r="H50" s="10" t="str">
        <f t="shared" si="0"/>
        <v>Energy Charge All Additional kWh</v>
      </c>
      <c r="I50" s="16">
        <f>+E50*$I$6</f>
        <v>0.20633797333333331</v>
      </c>
      <c r="J50" s="16">
        <f>+F50*$J$6</f>
        <v>0.42691326682666664</v>
      </c>
      <c r="K50" s="29">
        <f t="shared" si="1"/>
        <v>0.6332512401599999</v>
      </c>
    </row>
    <row r="51" spans="1:11" ht="12.75" customHeight="1" x14ac:dyDescent="0.2">
      <c r="A51" s="10" t="s">
        <v>23</v>
      </c>
      <c r="B51" s="2"/>
      <c r="C51" s="7" t="s">
        <v>8</v>
      </c>
      <c r="D51" s="9">
        <v>2.3999999999999998E-3</v>
      </c>
      <c r="E51" s="27"/>
      <c r="F51" s="11"/>
      <c r="H51" s="10" t="str">
        <f t="shared" si="0"/>
        <v>Foregone Revenue Rider</v>
      </c>
      <c r="I51" s="16"/>
      <c r="J51" s="16"/>
      <c r="K51" s="29"/>
    </row>
    <row r="52" spans="1:11" ht="15.75" x14ac:dyDescent="0.25">
      <c r="A52" s="5" t="s">
        <v>18</v>
      </c>
      <c r="B52" s="2"/>
      <c r="C52" s="3"/>
      <c r="D52" s="4"/>
      <c r="E52" s="24"/>
      <c r="F52" s="11"/>
      <c r="H52" s="5" t="str">
        <f t="shared" si="0"/>
        <v>Standard A Residential Air Access</v>
      </c>
      <c r="I52" s="16"/>
      <c r="J52" s="16"/>
      <c r="K52" s="29"/>
    </row>
    <row r="53" spans="1:11" x14ac:dyDescent="0.2">
      <c r="A53" s="6" t="s">
        <v>7</v>
      </c>
      <c r="B53" s="2"/>
      <c r="C53" s="7" t="s">
        <v>8</v>
      </c>
      <c r="D53" s="9">
        <v>0.80289999999999995</v>
      </c>
      <c r="E53" s="28">
        <v>0.81783828000000003</v>
      </c>
      <c r="F53" s="12">
        <f>E53*1.0345</f>
        <v>0.84605370065999996</v>
      </c>
      <c r="G53" s="23"/>
      <c r="H53" s="6" t="str">
        <f t="shared" si="0"/>
        <v>Distribution Volumetric Rate</v>
      </c>
      <c r="I53" s="16">
        <f>+E53*$I$6</f>
        <v>0.27261276000000001</v>
      </c>
      <c r="J53" s="16">
        <f>+F53*$J$6</f>
        <v>0.5640358004399999</v>
      </c>
      <c r="K53" s="29">
        <f t="shared" si="1"/>
        <v>0.83664856043999991</v>
      </c>
    </row>
    <row r="54" spans="1:11" x14ac:dyDescent="0.2">
      <c r="A54" s="6" t="s">
        <v>23</v>
      </c>
      <c r="B54" s="2"/>
      <c r="C54" s="7" t="s">
        <v>8</v>
      </c>
      <c r="D54" s="9">
        <v>3.2000000000000002E-3</v>
      </c>
      <c r="E54" s="27"/>
      <c r="F54" s="11"/>
      <c r="H54" s="6" t="str">
        <f t="shared" si="0"/>
        <v>Foregone Revenue Rider</v>
      </c>
      <c r="I54" s="16"/>
      <c r="J54" s="16"/>
      <c r="K54" s="29"/>
    </row>
    <row r="55" spans="1:11" ht="12.75" customHeight="1" x14ac:dyDescent="0.2">
      <c r="A55" s="10" t="s">
        <v>10</v>
      </c>
      <c r="B55" s="2"/>
      <c r="C55" s="7" t="s">
        <v>8</v>
      </c>
      <c r="D55" s="9">
        <v>0.87880000000000003</v>
      </c>
      <c r="E55" s="28">
        <v>0.89506339999999984</v>
      </c>
      <c r="F55" s="12">
        <f>E55*1.0345</f>
        <v>0.92594308729999986</v>
      </c>
      <c r="G55" s="23"/>
      <c r="H55" s="10" t="str">
        <f t="shared" si="0"/>
        <v>Energy Charge All Additional kWh</v>
      </c>
      <c r="I55" s="16">
        <f>+E55*$I$6</f>
        <v>0.2983544666666666</v>
      </c>
      <c r="J55" s="16">
        <f>+F55*$J$6</f>
        <v>0.61729539153333324</v>
      </c>
      <c r="K55" s="29">
        <f t="shared" si="1"/>
        <v>0.91564985819999989</v>
      </c>
    </row>
    <row r="56" spans="1:11" ht="12.75" customHeight="1" x14ac:dyDescent="0.2">
      <c r="A56" s="10" t="s">
        <v>23</v>
      </c>
      <c r="B56" s="2"/>
      <c r="C56" s="7" t="s">
        <v>8</v>
      </c>
      <c r="D56" s="9">
        <v>3.5000000000000001E-3</v>
      </c>
      <c r="E56" s="27"/>
      <c r="F56" s="11"/>
      <c r="H56" s="10" t="str">
        <f t="shared" si="0"/>
        <v>Foregone Revenue Rider</v>
      </c>
      <c r="I56" s="16"/>
      <c r="J56" s="16"/>
      <c r="K56" s="29"/>
    </row>
    <row r="57" spans="1:11" ht="15.75" x14ac:dyDescent="0.25">
      <c r="A57" s="5" t="s">
        <v>19</v>
      </c>
      <c r="B57" s="2"/>
      <c r="C57" s="3"/>
      <c r="D57" s="4"/>
      <c r="E57" s="24"/>
      <c r="F57" s="11"/>
      <c r="H57" s="5" t="str">
        <f t="shared" si="0"/>
        <v>Standard A General Service Road/Rail</v>
      </c>
      <c r="I57" s="16"/>
      <c r="J57" s="16"/>
      <c r="K57" s="29"/>
    </row>
    <row r="58" spans="1:11" x14ac:dyDescent="0.2">
      <c r="A58" s="6" t="s">
        <v>7</v>
      </c>
      <c r="B58" s="2"/>
      <c r="C58" s="7" t="s">
        <v>8</v>
      </c>
      <c r="D58" s="9">
        <v>0.60780000000000001</v>
      </c>
      <c r="E58" s="28">
        <v>0.61901392</v>
      </c>
      <c r="F58" s="12">
        <f>E58*1.0345</f>
        <v>0.64036990023999996</v>
      </c>
      <c r="G58" s="23"/>
      <c r="H58" s="6" t="str">
        <f t="shared" si="0"/>
        <v>Distribution Volumetric Rate</v>
      </c>
      <c r="I58" s="16">
        <f>+E58*$I$6</f>
        <v>0.20633797333333331</v>
      </c>
      <c r="J58" s="16">
        <f>+F58*$J$6</f>
        <v>0.42691326682666664</v>
      </c>
      <c r="K58" s="29">
        <f t="shared" si="1"/>
        <v>0.6332512401599999</v>
      </c>
    </row>
    <row r="59" spans="1:11" x14ac:dyDescent="0.2">
      <c r="A59" s="6" t="s">
        <v>23</v>
      </c>
      <c r="B59" s="2"/>
      <c r="C59" s="7" t="s">
        <v>8</v>
      </c>
      <c r="D59" s="9">
        <v>2.3999999999999998E-3</v>
      </c>
      <c r="E59" s="27"/>
      <c r="F59" s="11"/>
      <c r="H59" s="6" t="str">
        <f t="shared" si="0"/>
        <v>Foregone Revenue Rider</v>
      </c>
      <c r="I59" s="16"/>
      <c r="J59" s="16"/>
      <c r="K59" s="29"/>
    </row>
    <row r="60" spans="1:11" ht="15.75" x14ac:dyDescent="0.25">
      <c r="A60" s="5" t="s">
        <v>20</v>
      </c>
      <c r="B60" s="2"/>
      <c r="C60" s="3"/>
      <c r="D60" s="4"/>
      <c r="E60" s="24"/>
      <c r="F60" s="11"/>
      <c r="H60" s="5" t="str">
        <f t="shared" si="0"/>
        <v>Standard A General Service Air Access</v>
      </c>
      <c r="I60" s="16"/>
      <c r="J60" s="16"/>
      <c r="K60" s="29"/>
    </row>
    <row r="61" spans="1:11" x14ac:dyDescent="0.2">
      <c r="A61" s="6" t="s">
        <v>7</v>
      </c>
      <c r="B61" s="2"/>
      <c r="C61" s="7" t="s">
        <v>8</v>
      </c>
      <c r="D61" s="9">
        <v>0.87880000000000003</v>
      </c>
      <c r="E61" s="28">
        <v>0.89506339999999984</v>
      </c>
      <c r="F61" s="12">
        <f>E61*1.0345</f>
        <v>0.92594308729999986</v>
      </c>
      <c r="G61" s="23"/>
      <c r="H61" s="6" t="str">
        <f t="shared" si="0"/>
        <v>Distribution Volumetric Rate</v>
      </c>
      <c r="I61" s="16">
        <f>+E61*$I$6</f>
        <v>0.2983544666666666</v>
      </c>
      <c r="J61" s="16">
        <f>+F61*$J$6</f>
        <v>0.61729539153333324</v>
      </c>
      <c r="K61" s="29">
        <f t="shared" si="1"/>
        <v>0.91564985819999989</v>
      </c>
    </row>
    <row r="62" spans="1:11" x14ac:dyDescent="0.2">
      <c r="A62" s="6" t="s">
        <v>23</v>
      </c>
      <c r="B62" s="2"/>
      <c r="C62" s="7" t="s">
        <v>8</v>
      </c>
      <c r="D62" s="9">
        <v>3.5000000000000001E-3</v>
      </c>
      <c r="E62" s="27"/>
      <c r="F62" s="11"/>
      <c r="H62" s="6" t="str">
        <f t="shared" si="0"/>
        <v>Foregone Revenue Rider</v>
      </c>
      <c r="I62" s="16"/>
      <c r="J62" s="16"/>
      <c r="K62" s="20"/>
    </row>
  </sheetData>
  <mergeCells count="3">
    <mergeCell ref="I5:K5"/>
    <mergeCell ref="B1:L1"/>
    <mergeCell ref="B2:L2"/>
  </mergeCells>
  <phoneticPr fontId="3" type="noConversion"/>
  <pageMargins left="0.75" right="0.75" top="1" bottom="1" header="0.5" footer="0.5"/>
  <pageSetup scale="47" orientation="portrait" r:id="rId1"/>
  <headerFooter alignWithMargins="0">
    <oddHeader>&amp;REB-2012-0137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EB-2012-0137</Case_x0020_Number_x002f_Docket_x0020_Number>
    <Issue_x0020_Date xmlns="f9175001-c430-4d57-adde-c1c10539e919">2012-10-30T04:00:00+00:00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Correspondence</Document_x0020_Type>
    <RA_x0020_Contact xmlns="31a38067-a042-4e0e-9037-517587b10700">182932 - AC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BFC930B11482CF49BC0407DAC87B7AE2" ma:contentTypeVersion="16" ma:contentTypeDescription="Meta data that will be applied to all documents added to the proceeding document folder" ma:contentTypeScope="" ma:versionID="b1c274dda36b2aa0c54a639e53de1e07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c74f78b-b7fa-4290-8a00-9e63a244ebb0" targetNamespace="http://schemas.microsoft.com/office/2006/metadata/properties" ma:root="true" ma:fieldsID="6d903788ed08a6e7640c5c3e9529a855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c74f78b-b7fa-4290-8a00-9e63a244ebb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/>
                <xsd:element ref="ns5:RA_x0020_Contact" minOccurs="0"/>
                <xsd:element ref="ns6:DocumentStorageId" minOccurs="0"/>
                <xsd:element ref="ns6:OTOriginalLink" minOccurs="0"/>
                <xsd:element ref="ns6:OTSyncedPermis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 - RES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>
      <xsd:simpleType>
        <xsd:restriction base="dms:Choice">
          <xsd:enumeration value="Internal Use (Only Internal information is not for release to the public)"/>
          <xsd:enumeration value="Public (Information that is authorized for consumption by the public.)"/>
          <xsd:enumeration value="Trusted (synonymous with previous Confidential Categorization)"/>
          <xsd:enumeration value="Critical (synonymous with previous Secret Categorization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4f78b-b7fa-4290-8a00-9e63a244ebb0" elementFormDefault="qualified">
    <xsd:import namespace="http://schemas.microsoft.com/office/2006/documentManagement/types"/>
    <xsd:import namespace="http://schemas.microsoft.com/office/infopath/2007/PartnerControls"/>
    <xsd:element name="DocumentStorageId" ma:index="1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1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2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09994-AFC6-489A-9343-0401B2461D5E}">
  <ds:schemaRefs>
    <ds:schemaRef ds:uri="31a38067-a042-4e0e-9037-517587b10700"/>
    <ds:schemaRef ds:uri="http://purl.org/dc/dcmitype/"/>
    <ds:schemaRef ds:uri="ea909525-6dd5-47d7-9eed-71e77e5cedc6"/>
    <ds:schemaRef ds:uri="http://schemas.microsoft.com/office/infopath/2007/PartnerControls"/>
    <ds:schemaRef ds:uri="http://schemas.openxmlformats.org/package/2006/metadata/core-properties"/>
    <ds:schemaRef ds:uri="9c74f78b-b7fa-4290-8a00-9e63a244ebb0"/>
    <ds:schemaRef ds:uri="http://purl.org/dc/elements/1.1/"/>
    <ds:schemaRef ds:uri="f0af1d65-dfd0-4b99-b523-def3a954563f"/>
    <ds:schemaRef ds:uri="f9175001-c430-4d57-adde-c1c10539e919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BAC1484-3507-4FEE-98F2-21BC28DFD4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9c74f78b-b7fa-4290-8a00-9e63a244eb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6F2170-DCCC-4B9B-9D34-1BE15A05E5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Rates</vt:lpstr>
    </vt:vector>
  </TitlesOfParts>
  <Company>Hydro One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HORC to OEB re Incomplete application - Attachment 8A</dc:title>
  <dc:creator>Una O'Reilly</dc:creator>
  <cp:lastModifiedBy>Susi Vogt</cp:lastModifiedBy>
  <cp:lastPrinted>2012-10-30T14:41:16Z</cp:lastPrinted>
  <dcterms:created xsi:type="dcterms:W3CDTF">2009-10-23T16:56:11Z</dcterms:created>
  <dcterms:modified xsi:type="dcterms:W3CDTF">2012-11-01T19:06:50Z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0x01010061EC7F66509FFD4DA0B1B261A86BE77300BFC930B11482CF49BC0407DAC87B7AE2</vt:lpwstr>
  </property>
  <property fmtid="{D5CDD505-2E9C-101B-9397-08002B2CF9AE}" pid="3" name="Order">
    <vt:r8>525800</vt:r8>
  </property>
</Properties>
</file>