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7980"/>
  </bookViews>
  <sheets>
    <sheet name="Revised 1562 Continuity" sheetId="2" r:id="rId1"/>
  </sheets>
  <definedNames>
    <definedName name="_xlnm.Print_Area" localSheetId="0">'Revised 1562 Continuity'!$A$1:$S$282</definedName>
  </definedNames>
  <calcPr calcId="125725"/>
</workbook>
</file>

<file path=xl/calcChain.xml><?xml version="1.0" encoding="utf-8"?>
<calcChain xmlns="http://schemas.openxmlformats.org/spreadsheetml/2006/main">
  <c r="Q268" i="2"/>
  <c r="P268"/>
  <c r="P267"/>
  <c r="P266"/>
  <c r="P265"/>
  <c r="C268"/>
  <c r="O270"/>
  <c r="O274"/>
  <c r="N270"/>
  <c r="N274"/>
  <c r="M270"/>
  <c r="M274"/>
  <c r="L270"/>
  <c r="L274"/>
  <c r="K270"/>
  <c r="K274"/>
  <c r="J270"/>
  <c r="J274"/>
  <c r="I270"/>
  <c r="H270"/>
  <c r="G270"/>
  <c r="F270"/>
  <c r="E270"/>
  <c r="D270"/>
  <c r="P270"/>
  <c r="O249"/>
  <c r="N249"/>
  <c r="M249"/>
  <c r="L249"/>
  <c r="K249"/>
  <c r="J249"/>
  <c r="I249"/>
  <c r="H249"/>
  <c r="G249"/>
  <c r="F249"/>
  <c r="E249"/>
  <c r="D249"/>
  <c r="P247"/>
  <c r="P246"/>
  <c r="P245"/>
  <c r="P244"/>
  <c r="P249"/>
  <c r="O227"/>
  <c r="N227"/>
  <c r="M227"/>
  <c r="L227"/>
  <c r="K227"/>
  <c r="J227"/>
  <c r="I227"/>
  <c r="H227"/>
  <c r="G227"/>
  <c r="F227"/>
  <c r="E227"/>
  <c r="D227"/>
  <c r="P225"/>
  <c r="P224"/>
  <c r="P223"/>
  <c r="P222"/>
  <c r="P227"/>
  <c r="O205"/>
  <c r="N205"/>
  <c r="M205"/>
  <c r="L205"/>
  <c r="K205"/>
  <c r="J205"/>
  <c r="I205"/>
  <c r="H205"/>
  <c r="G205"/>
  <c r="F205"/>
  <c r="E205"/>
  <c r="D205"/>
  <c r="P203"/>
  <c r="P202"/>
  <c r="P201"/>
  <c r="P200"/>
  <c r="P205"/>
  <c r="P20"/>
  <c r="Q20"/>
  <c r="P21"/>
  <c r="Q21"/>
  <c r="P22"/>
  <c r="Q22"/>
  <c r="C24"/>
  <c r="D24"/>
  <c r="E24"/>
  <c r="F24"/>
  <c r="G24"/>
  <c r="H24"/>
  <c r="I24"/>
  <c r="J24"/>
  <c r="K24"/>
  <c r="L24"/>
  <c r="M24"/>
  <c r="N24"/>
  <c r="O24"/>
  <c r="P24"/>
  <c r="Q24"/>
  <c r="C28"/>
  <c r="D28"/>
  <c r="E28"/>
  <c r="F28"/>
  <c r="G28"/>
  <c r="H28"/>
  <c r="I28"/>
  <c r="J28"/>
  <c r="K28"/>
  <c r="L28"/>
  <c r="M28"/>
  <c r="C31"/>
  <c r="D31"/>
  <c r="E31"/>
  <c r="C32"/>
  <c r="D32"/>
  <c r="C33"/>
  <c r="C42"/>
  <c r="O42"/>
  <c r="P42"/>
  <c r="Q42"/>
  <c r="C43"/>
  <c r="O43"/>
  <c r="P43"/>
  <c r="Q43"/>
  <c r="C44"/>
  <c r="C46"/>
  <c r="D46"/>
  <c r="E46"/>
  <c r="F46"/>
  <c r="G46"/>
  <c r="H46"/>
  <c r="J46"/>
  <c r="K46"/>
  <c r="L46"/>
  <c r="M46"/>
  <c r="N46"/>
  <c r="O46"/>
  <c r="C53"/>
  <c r="D48"/>
  <c r="D50"/>
  <c r="C64"/>
  <c r="P64"/>
  <c r="Q64"/>
  <c r="C65"/>
  <c r="O65"/>
  <c r="P65"/>
  <c r="Q65"/>
  <c r="D68"/>
  <c r="E68"/>
  <c r="F68"/>
  <c r="G68"/>
  <c r="H68"/>
  <c r="J68"/>
  <c r="K68"/>
  <c r="L68"/>
  <c r="M68"/>
  <c r="N68"/>
  <c r="O68"/>
  <c r="C86"/>
  <c r="P86"/>
  <c r="Q86"/>
  <c r="C87"/>
  <c r="P87"/>
  <c r="Q87"/>
  <c r="D90"/>
  <c r="E90"/>
  <c r="F90"/>
  <c r="G90"/>
  <c r="H90"/>
  <c r="J90"/>
  <c r="K90"/>
  <c r="L90"/>
  <c r="M90"/>
  <c r="N90"/>
  <c r="O90"/>
  <c r="C108"/>
  <c r="P108"/>
  <c r="Q108"/>
  <c r="C109"/>
  <c r="P109"/>
  <c r="Q109"/>
  <c r="C131" s="1"/>
  <c r="Q131" s="1"/>
  <c r="C154" s="1"/>
  <c r="Q154" s="1"/>
  <c r="C177" s="1"/>
  <c r="Q177" s="1"/>
  <c r="C201" s="1"/>
  <c r="Q201" s="1"/>
  <c r="C223" s="1"/>
  <c r="Q223" s="1"/>
  <c r="C245" s="1"/>
  <c r="Q245" s="1"/>
  <c r="C266" s="1"/>
  <c r="Q266" s="1"/>
  <c r="D112"/>
  <c r="E112"/>
  <c r="F112"/>
  <c r="G112"/>
  <c r="H112"/>
  <c r="I112"/>
  <c r="J112"/>
  <c r="L112"/>
  <c r="M112"/>
  <c r="N112"/>
  <c r="O112"/>
  <c r="C130"/>
  <c r="P130"/>
  <c r="Q130"/>
  <c r="P131"/>
  <c r="P133"/>
  <c r="Q133"/>
  <c r="D135"/>
  <c r="E135"/>
  <c r="F135"/>
  <c r="G135"/>
  <c r="H135"/>
  <c r="I135"/>
  <c r="J135"/>
  <c r="L135"/>
  <c r="M135"/>
  <c r="N135"/>
  <c r="O135"/>
  <c r="C153"/>
  <c r="P153"/>
  <c r="Q153"/>
  <c r="P154"/>
  <c r="P155"/>
  <c r="C156"/>
  <c r="P156"/>
  <c r="Q156"/>
  <c r="D158"/>
  <c r="E158"/>
  <c r="F158"/>
  <c r="G158"/>
  <c r="H158"/>
  <c r="I158"/>
  <c r="J158"/>
  <c r="K158"/>
  <c r="L158"/>
  <c r="M158"/>
  <c r="N158"/>
  <c r="O158"/>
  <c r="P158"/>
  <c r="C176"/>
  <c r="P176"/>
  <c r="Q176"/>
  <c r="C200"/>
  <c r="Q200"/>
  <c r="C222"/>
  <c r="Q222"/>
  <c r="C244"/>
  <c r="Q244"/>
  <c r="C265"/>
  <c r="Q265"/>
  <c r="P177"/>
  <c r="P178"/>
  <c r="C179"/>
  <c r="P179"/>
  <c r="Q179"/>
  <c r="C203"/>
  <c r="D181"/>
  <c r="E181"/>
  <c r="F181"/>
  <c r="G181"/>
  <c r="H181"/>
  <c r="I181"/>
  <c r="J181"/>
  <c r="K181"/>
  <c r="L181"/>
  <c r="M181"/>
  <c r="N181"/>
  <c r="O181"/>
  <c r="P181"/>
  <c r="P66"/>
  <c r="P68" s="1"/>
  <c r="P88"/>
  <c r="P90" s="1"/>
  <c r="I68"/>
  <c r="I90"/>
  <c r="P132"/>
  <c r="P135" s="1"/>
  <c r="K135"/>
  <c r="P110"/>
  <c r="P112" s="1"/>
  <c r="K112"/>
  <c r="E32"/>
  <c r="F32"/>
  <c r="G32"/>
  <c r="H32"/>
  <c r="I32"/>
  <c r="J32"/>
  <c r="K32"/>
  <c r="L32"/>
  <c r="M32"/>
  <c r="D33"/>
  <c r="Q203"/>
  <c r="F31"/>
  <c r="E33"/>
  <c r="D53"/>
  <c r="F33"/>
  <c r="G31"/>
  <c r="E53"/>
  <c r="E48"/>
  <c r="E50"/>
  <c r="C225"/>
  <c r="Q225"/>
  <c r="C247"/>
  <c r="Q247"/>
  <c r="F48"/>
  <c r="F50"/>
  <c r="F53"/>
  <c r="H31"/>
  <c r="G33"/>
  <c r="H33"/>
  <c r="I31"/>
  <c r="G53"/>
  <c r="G48"/>
  <c r="G50"/>
  <c r="H48"/>
  <c r="H50"/>
  <c r="H53"/>
  <c r="J31"/>
  <c r="I33"/>
  <c r="J33"/>
  <c r="K31"/>
  <c r="I48"/>
  <c r="L31"/>
  <c r="K33"/>
  <c r="L33"/>
  <c r="M31"/>
  <c r="N26"/>
  <c r="N31"/>
  <c r="M33"/>
  <c r="N28"/>
  <c r="N32"/>
  <c r="N33"/>
  <c r="O26"/>
  <c r="O28"/>
  <c r="O31"/>
  <c r="P26"/>
  <c r="P28"/>
  <c r="O32"/>
  <c r="O33"/>
  <c r="Q26"/>
  <c r="Q28"/>
  <c r="C48"/>
  <c r="C50"/>
  <c r="C54"/>
  <c r="D54"/>
  <c r="C55"/>
  <c r="E54"/>
  <c r="D55"/>
  <c r="F54"/>
  <c r="E55"/>
  <c r="G54"/>
  <c r="F55"/>
  <c r="H54"/>
  <c r="G55"/>
  <c r="I54"/>
  <c r="H55"/>
  <c r="H274"/>
  <c r="I274"/>
  <c r="P44"/>
  <c r="P46" s="1"/>
  <c r="Q44"/>
  <c r="C66" s="1"/>
  <c r="I46"/>
  <c r="I50" s="1"/>
  <c r="I53"/>
  <c r="J53" s="1"/>
  <c r="Q46"/>
  <c r="J48"/>
  <c r="J54" s="1"/>
  <c r="I55"/>
  <c r="Q66" l="1"/>
  <c r="Q68" s="1"/>
  <c r="C68"/>
  <c r="C75" s="1"/>
  <c r="K53"/>
  <c r="K48"/>
  <c r="K50" s="1"/>
  <c r="J50"/>
  <c r="J55"/>
  <c r="C88" l="1"/>
  <c r="K54"/>
  <c r="D75"/>
  <c r="D70"/>
  <c r="D72" s="1"/>
  <c r="L53"/>
  <c r="L48"/>
  <c r="L50" s="1"/>
  <c r="C90"/>
  <c r="C97" s="1"/>
  <c r="Q88"/>
  <c r="L54"/>
  <c r="K55"/>
  <c r="E70" l="1"/>
  <c r="E72" s="1"/>
  <c r="E75"/>
  <c r="D97"/>
  <c r="D92"/>
  <c r="M53"/>
  <c r="M48"/>
  <c r="M50" s="1"/>
  <c r="Q90"/>
  <c r="C110"/>
  <c r="L55"/>
  <c r="M54" l="1"/>
  <c r="F75"/>
  <c r="F70"/>
  <c r="F72" s="1"/>
  <c r="N53"/>
  <c r="N48"/>
  <c r="E92"/>
  <c r="E94" s="1"/>
  <c r="E97"/>
  <c r="Q110"/>
  <c r="C112"/>
  <c r="C119" s="1"/>
  <c r="D94"/>
  <c r="N54"/>
  <c r="M55"/>
  <c r="G75" l="1"/>
  <c r="G70"/>
  <c r="G72" s="1"/>
  <c r="C132"/>
  <c r="Q112"/>
  <c r="O53"/>
  <c r="O48"/>
  <c r="O50" s="1"/>
  <c r="D119"/>
  <c r="D114"/>
  <c r="F92"/>
  <c r="F97"/>
  <c r="N50"/>
  <c r="P48"/>
  <c r="P50" s="1"/>
  <c r="N55"/>
  <c r="O54" l="1"/>
  <c r="O55" s="1"/>
  <c r="Q48"/>
  <c r="Q50" s="1"/>
  <c r="H70"/>
  <c r="H72" s="1"/>
  <c r="H75"/>
  <c r="C70"/>
  <c r="F94"/>
  <c r="E119"/>
  <c r="E114"/>
  <c r="E116" s="1"/>
  <c r="Q132"/>
  <c r="C135"/>
  <c r="C142" s="1"/>
  <c r="G97"/>
  <c r="G92"/>
  <c r="G94" s="1"/>
  <c r="D116"/>
  <c r="I75" l="1"/>
  <c r="I70"/>
  <c r="I72" s="1"/>
  <c r="H97"/>
  <c r="H92"/>
  <c r="H94" s="1"/>
  <c r="C155"/>
  <c r="Q135"/>
  <c r="F119"/>
  <c r="F114"/>
  <c r="D137"/>
  <c r="D142"/>
  <c r="C76"/>
  <c r="C72"/>
  <c r="J70" l="1"/>
  <c r="J72" s="1"/>
  <c r="J75"/>
  <c r="E137"/>
  <c r="E139" s="1"/>
  <c r="E142"/>
  <c r="C77"/>
  <c r="D76"/>
  <c r="D139"/>
  <c r="G114"/>
  <c r="G116" s="1"/>
  <c r="G119"/>
  <c r="Q155"/>
  <c r="C158"/>
  <c r="C165" s="1"/>
  <c r="I97"/>
  <c r="I92"/>
  <c r="F116"/>
  <c r="K70" l="1"/>
  <c r="K72" s="1"/>
  <c r="K75"/>
  <c r="J92"/>
  <c r="J94" s="1"/>
  <c r="J97"/>
  <c r="Q158"/>
  <c r="C178"/>
  <c r="I94"/>
  <c r="D165"/>
  <c r="D160"/>
  <c r="H114"/>
  <c r="H119"/>
  <c r="E76"/>
  <c r="D77"/>
  <c r="F142"/>
  <c r="F137"/>
  <c r="L75" l="1"/>
  <c r="L70"/>
  <c r="L72" s="1"/>
  <c r="E77"/>
  <c r="F76"/>
  <c r="H116"/>
  <c r="E165"/>
  <c r="E160"/>
  <c r="E162" s="1"/>
  <c r="F139"/>
  <c r="I114"/>
  <c r="I116" s="1"/>
  <c r="I119"/>
  <c r="D162"/>
  <c r="G137"/>
  <c r="G139" s="1"/>
  <c r="G142"/>
  <c r="Q178"/>
  <c r="C181"/>
  <c r="C188" s="1"/>
  <c r="K97"/>
  <c r="K92"/>
  <c r="M75" l="1"/>
  <c r="M70"/>
  <c r="M72" s="1"/>
  <c r="L92"/>
  <c r="L94" s="1"/>
  <c r="L97"/>
  <c r="C202"/>
  <c r="Q181"/>
  <c r="F165"/>
  <c r="F160"/>
  <c r="K94"/>
  <c r="D183"/>
  <c r="D188"/>
  <c r="H137"/>
  <c r="H139" s="1"/>
  <c r="H142"/>
  <c r="J114"/>
  <c r="J116" s="1"/>
  <c r="J119"/>
  <c r="G76"/>
  <c r="F77"/>
  <c r="N75" l="1"/>
  <c r="N70"/>
  <c r="H76"/>
  <c r="G77"/>
  <c r="D185"/>
  <c r="G160"/>
  <c r="G162" s="1"/>
  <c r="G165"/>
  <c r="Q202"/>
  <c r="C205"/>
  <c r="C212" s="1"/>
  <c r="K114"/>
  <c r="K119"/>
  <c r="I137"/>
  <c r="I142"/>
  <c r="E183"/>
  <c r="E185" s="1"/>
  <c r="E188"/>
  <c r="F162"/>
  <c r="M92"/>
  <c r="M94" s="1"/>
  <c r="M97"/>
  <c r="O70" l="1"/>
  <c r="O75"/>
  <c r="Q70"/>
  <c r="N72"/>
  <c r="I139"/>
  <c r="K116"/>
  <c r="Q205"/>
  <c r="C224"/>
  <c r="I76"/>
  <c r="H77"/>
  <c r="N92"/>
  <c r="N94" s="1"/>
  <c r="N97"/>
  <c r="O92" s="1"/>
  <c r="F188"/>
  <c r="F183"/>
  <c r="F185" s="1"/>
  <c r="J142"/>
  <c r="J137"/>
  <c r="J139" s="1"/>
  <c r="L114"/>
  <c r="L116" s="1"/>
  <c r="L119"/>
  <c r="D212"/>
  <c r="D207"/>
  <c r="H165"/>
  <c r="H160"/>
  <c r="C92" l="1"/>
  <c r="Q72"/>
  <c r="P70"/>
  <c r="P72" s="1"/>
  <c r="O72"/>
  <c r="H162"/>
  <c r="D209"/>
  <c r="M114"/>
  <c r="M116" s="1"/>
  <c r="M119"/>
  <c r="O97"/>
  <c r="C227"/>
  <c r="C234" s="1"/>
  <c r="Q224"/>
  <c r="Q92"/>
  <c r="I160"/>
  <c r="I162" s="1"/>
  <c r="I165"/>
  <c r="E207"/>
  <c r="E209" s="1"/>
  <c r="E212"/>
  <c r="K137"/>
  <c r="K139" s="1"/>
  <c r="K142"/>
  <c r="G188"/>
  <c r="G183"/>
  <c r="I77"/>
  <c r="J76"/>
  <c r="C98" l="1"/>
  <c r="C94"/>
  <c r="H188"/>
  <c r="H183"/>
  <c r="H185" s="1"/>
  <c r="D229"/>
  <c r="D234"/>
  <c r="O94"/>
  <c r="P92"/>
  <c r="P94" s="1"/>
  <c r="J77"/>
  <c r="K76"/>
  <c r="G185"/>
  <c r="L142"/>
  <c r="L137"/>
  <c r="L139" s="1"/>
  <c r="F212"/>
  <c r="F207"/>
  <c r="F209" s="1"/>
  <c r="J160"/>
  <c r="J162" s="1"/>
  <c r="J165"/>
  <c r="Q94"/>
  <c r="C114"/>
  <c r="Q227"/>
  <c r="C246"/>
  <c r="N114"/>
  <c r="N116" s="1"/>
  <c r="N119"/>
  <c r="C99" l="1"/>
  <c r="D98"/>
  <c r="G207"/>
  <c r="G212"/>
  <c r="M142"/>
  <c r="M137"/>
  <c r="M139" s="1"/>
  <c r="D231"/>
  <c r="I188"/>
  <c r="I183"/>
  <c r="O119"/>
  <c r="O114"/>
  <c r="Q246"/>
  <c r="C249"/>
  <c r="C256" s="1"/>
  <c r="C120"/>
  <c r="Q114"/>
  <c r="C116"/>
  <c r="K165"/>
  <c r="K160"/>
  <c r="K77"/>
  <c r="L76"/>
  <c r="E229"/>
  <c r="E231" s="1"/>
  <c r="E234"/>
  <c r="D99" l="1"/>
  <c r="E98"/>
  <c r="F229"/>
  <c r="F231" s="1"/>
  <c r="F234"/>
  <c r="M76"/>
  <c r="L77"/>
  <c r="K162"/>
  <c r="D120"/>
  <c r="C121"/>
  <c r="Q249"/>
  <c r="C267"/>
  <c r="J183"/>
  <c r="J185" s="1"/>
  <c r="J188"/>
  <c r="N142"/>
  <c r="N137"/>
  <c r="N139" s="1"/>
  <c r="G209"/>
  <c r="L160"/>
  <c r="L162" s="1"/>
  <c r="L165"/>
  <c r="Q116"/>
  <c r="C137"/>
  <c r="D256"/>
  <c r="D251"/>
  <c r="O116"/>
  <c r="P114"/>
  <c r="P116" s="1"/>
  <c r="I185"/>
  <c r="H207"/>
  <c r="H209" s="1"/>
  <c r="H212"/>
  <c r="F98" l="1"/>
  <c r="E99"/>
  <c r="E256"/>
  <c r="E251"/>
  <c r="E253" s="1"/>
  <c r="O142"/>
  <c r="O137"/>
  <c r="E120"/>
  <c r="D121"/>
  <c r="M77"/>
  <c r="N76"/>
  <c r="I212"/>
  <c r="I207"/>
  <c r="D253"/>
  <c r="Q137"/>
  <c r="C143"/>
  <c r="C139"/>
  <c r="M160"/>
  <c r="M162" s="1"/>
  <c r="M165"/>
  <c r="K183"/>
  <c r="K188"/>
  <c r="Q267"/>
  <c r="Q270" s="1"/>
  <c r="C270"/>
  <c r="C277" s="1"/>
  <c r="G234"/>
  <c r="G229"/>
  <c r="G98" l="1"/>
  <c r="F99"/>
  <c r="G231"/>
  <c r="D277"/>
  <c r="D272"/>
  <c r="D274" s="1"/>
  <c r="L188"/>
  <c r="L183"/>
  <c r="L185" s="1"/>
  <c r="N160"/>
  <c r="N162" s="1"/>
  <c r="N165"/>
  <c r="Q139"/>
  <c r="C160"/>
  <c r="J207"/>
  <c r="J209" s="1"/>
  <c r="J212"/>
  <c r="F120"/>
  <c r="E121"/>
  <c r="F251"/>
  <c r="F256"/>
  <c r="H229"/>
  <c r="H231" s="1"/>
  <c r="H234"/>
  <c r="K185"/>
  <c r="D143"/>
  <c r="C144"/>
  <c r="I209"/>
  <c r="O76"/>
  <c r="O77" s="1"/>
  <c r="N77"/>
  <c r="O139"/>
  <c r="P137"/>
  <c r="P139" s="1"/>
  <c r="H98" l="1"/>
  <c r="G99"/>
  <c r="D144"/>
  <c r="E143"/>
  <c r="F253"/>
  <c r="F121"/>
  <c r="G120"/>
  <c r="M188"/>
  <c r="M183"/>
  <c r="M185" s="1"/>
  <c r="E277"/>
  <c r="E272"/>
  <c r="E274" s="1"/>
  <c r="I229"/>
  <c r="I231" s="1"/>
  <c r="I234"/>
  <c r="G256"/>
  <c r="G251"/>
  <c r="G253" s="1"/>
  <c r="K207"/>
  <c r="K212"/>
  <c r="C162"/>
  <c r="C166"/>
  <c r="O160"/>
  <c r="O165"/>
  <c r="H99" l="1"/>
  <c r="I98"/>
  <c r="D166"/>
  <c r="C167"/>
  <c r="K209"/>
  <c r="H251"/>
  <c r="H253" s="1"/>
  <c r="H256"/>
  <c r="F277"/>
  <c r="F272"/>
  <c r="N183"/>
  <c r="N185" s="1"/>
  <c r="N188"/>
  <c r="O162"/>
  <c r="P160"/>
  <c r="P162" s="1"/>
  <c r="L207"/>
  <c r="L209" s="1"/>
  <c r="L212"/>
  <c r="J229"/>
  <c r="J234"/>
  <c r="H120"/>
  <c r="G121"/>
  <c r="F143"/>
  <c r="E144"/>
  <c r="Q160"/>
  <c r="J98" l="1"/>
  <c r="I99"/>
  <c r="Q162"/>
  <c r="C183"/>
  <c r="G143"/>
  <c r="F144"/>
  <c r="H121"/>
  <c r="I120"/>
  <c r="J231"/>
  <c r="G272"/>
  <c r="G274" s="1"/>
  <c r="G277"/>
  <c r="H277" s="1"/>
  <c r="I277" s="1"/>
  <c r="J277" s="1"/>
  <c r="K277" s="1"/>
  <c r="L277" s="1"/>
  <c r="M277" s="1"/>
  <c r="N277" s="1"/>
  <c r="O277" s="1"/>
  <c r="E166"/>
  <c r="D167"/>
  <c r="K234"/>
  <c r="K229"/>
  <c r="K231" s="1"/>
  <c r="M207"/>
  <c r="M209" s="1"/>
  <c r="M212"/>
  <c r="O183"/>
  <c r="O188"/>
  <c r="P272"/>
  <c r="P274" s="1"/>
  <c r="F274"/>
  <c r="I256"/>
  <c r="I251"/>
  <c r="Q183" l="1"/>
  <c r="J99"/>
  <c r="K98"/>
  <c r="J256"/>
  <c r="J251"/>
  <c r="J253" s="1"/>
  <c r="O185"/>
  <c r="P183"/>
  <c r="P185" s="1"/>
  <c r="L234"/>
  <c r="L229"/>
  <c r="L231" s="1"/>
  <c r="F166"/>
  <c r="E167"/>
  <c r="G144"/>
  <c r="H143"/>
  <c r="I253"/>
  <c r="N212"/>
  <c r="N207"/>
  <c r="N209" s="1"/>
  <c r="I121"/>
  <c r="J120"/>
  <c r="C185"/>
  <c r="C189"/>
  <c r="L98" l="1"/>
  <c r="K99"/>
  <c r="D189"/>
  <c r="C190"/>
  <c r="O212"/>
  <c r="O207"/>
  <c r="G166"/>
  <c r="F167"/>
  <c r="M234"/>
  <c r="M229"/>
  <c r="M231" s="1"/>
  <c r="K251"/>
  <c r="K256"/>
  <c r="Q185"/>
  <c r="C207"/>
  <c r="K120"/>
  <c r="J121"/>
  <c r="H144"/>
  <c r="I143"/>
  <c r="M98" l="1"/>
  <c r="L99"/>
  <c r="L120"/>
  <c r="K121"/>
  <c r="K253"/>
  <c r="N229"/>
  <c r="N231" s="1"/>
  <c r="N234"/>
  <c r="H166"/>
  <c r="G167"/>
  <c r="E189"/>
  <c r="D190"/>
  <c r="J143"/>
  <c r="I144"/>
  <c r="Q207"/>
  <c r="C213"/>
  <c r="C209"/>
  <c r="L256"/>
  <c r="L251"/>
  <c r="L253" s="1"/>
  <c r="O209"/>
  <c r="P207"/>
  <c r="P209" s="1"/>
  <c r="M99" l="1"/>
  <c r="N98"/>
  <c r="Q209"/>
  <c r="C229"/>
  <c r="K143"/>
  <c r="J144"/>
  <c r="E190"/>
  <c r="F189"/>
  <c r="I166"/>
  <c r="H167"/>
  <c r="M120"/>
  <c r="L121"/>
  <c r="M251"/>
  <c r="M253" s="1"/>
  <c r="M256"/>
  <c r="C214"/>
  <c r="D213"/>
  <c r="O229"/>
  <c r="O234"/>
  <c r="Q229" l="1"/>
  <c r="O98"/>
  <c r="O99" s="1"/>
  <c r="N99"/>
  <c r="O231"/>
  <c r="P229"/>
  <c r="P231" s="1"/>
  <c r="N120"/>
  <c r="M121"/>
  <c r="J166"/>
  <c r="I167"/>
  <c r="L143"/>
  <c r="K144"/>
  <c r="E213"/>
  <c r="D214"/>
  <c r="N251"/>
  <c r="N253" s="1"/>
  <c r="N256"/>
  <c r="G189"/>
  <c r="F190"/>
  <c r="C231"/>
  <c r="C235"/>
  <c r="Q231" l="1"/>
  <c r="C251"/>
  <c r="H189"/>
  <c r="G190"/>
  <c r="E214"/>
  <c r="F213"/>
  <c r="M143"/>
  <c r="L144"/>
  <c r="K166"/>
  <c r="J167"/>
  <c r="O120"/>
  <c r="O121" s="1"/>
  <c r="N121"/>
  <c r="D235"/>
  <c r="C236"/>
  <c r="O256"/>
  <c r="O251"/>
  <c r="Q251" l="1"/>
  <c r="E235"/>
  <c r="D236"/>
  <c r="K167"/>
  <c r="L166"/>
  <c r="N143"/>
  <c r="M144"/>
  <c r="I189"/>
  <c r="H190"/>
  <c r="O253"/>
  <c r="P251"/>
  <c r="P253" s="1"/>
  <c r="F214"/>
  <c r="G213"/>
  <c r="C257"/>
  <c r="C253"/>
  <c r="C258" l="1"/>
  <c r="D257"/>
  <c r="I190"/>
  <c r="J189"/>
  <c r="O143"/>
  <c r="O144" s="1"/>
  <c r="N144"/>
  <c r="F235"/>
  <c r="E236"/>
  <c r="Q253"/>
  <c r="C272"/>
  <c r="Q272" s="1"/>
  <c r="H213"/>
  <c r="G214"/>
  <c r="M166"/>
  <c r="L167"/>
  <c r="C274" l="1"/>
  <c r="Q274"/>
  <c r="C278"/>
  <c r="F236"/>
  <c r="G235"/>
  <c r="N166"/>
  <c r="M167"/>
  <c r="I213"/>
  <c r="H214"/>
  <c r="K189"/>
  <c r="J190"/>
  <c r="D258"/>
  <c r="E257"/>
  <c r="F257" l="1"/>
  <c r="E258"/>
  <c r="G236"/>
  <c r="H235"/>
  <c r="C279"/>
  <c r="D278"/>
  <c r="K190"/>
  <c r="L189"/>
  <c r="J213"/>
  <c r="I214"/>
  <c r="O166"/>
  <c r="O167" s="1"/>
  <c r="N167"/>
  <c r="K213" l="1"/>
  <c r="J214"/>
  <c r="G257"/>
  <c r="F258"/>
  <c r="M189"/>
  <c r="L190"/>
  <c r="E278"/>
  <c r="D279"/>
  <c r="I235"/>
  <c r="H236"/>
  <c r="I236" l="1"/>
  <c r="J235"/>
  <c r="F278"/>
  <c r="E279"/>
  <c r="M190"/>
  <c r="N189"/>
  <c r="G258"/>
  <c r="H257"/>
  <c r="K214"/>
  <c r="L213"/>
  <c r="G278" l="1"/>
  <c r="F279"/>
  <c r="L214"/>
  <c r="M213"/>
  <c r="I257"/>
  <c r="H258"/>
  <c r="O189"/>
  <c r="O190" s="1"/>
  <c r="N190"/>
  <c r="K235"/>
  <c r="J236"/>
  <c r="K236" l="1"/>
  <c r="L235"/>
  <c r="J257"/>
  <c r="I258"/>
  <c r="G279"/>
  <c r="H278"/>
  <c r="M214"/>
  <c r="N213"/>
  <c r="O213" l="1"/>
  <c r="O214" s="1"/>
  <c r="N214"/>
  <c r="K257"/>
  <c r="J258"/>
  <c r="I278"/>
  <c r="H279"/>
  <c r="L236"/>
  <c r="M235"/>
  <c r="N235" l="1"/>
  <c r="M236"/>
  <c r="I279"/>
  <c r="J278"/>
  <c r="L257"/>
  <c r="K258"/>
  <c r="K278" l="1"/>
  <c r="J279"/>
  <c r="M257"/>
  <c r="L258"/>
  <c r="O235"/>
  <c r="O236" s="1"/>
  <c r="N236"/>
  <c r="M258" l="1"/>
  <c r="N257"/>
  <c r="L278"/>
  <c r="K279"/>
  <c r="L279" l="1"/>
  <c r="M278"/>
  <c r="O257"/>
  <c r="O258" s="1"/>
  <c r="N258"/>
  <c r="M279" l="1"/>
  <c r="N278"/>
  <c r="N279" l="1"/>
  <c r="O278"/>
  <c r="O279" s="1"/>
</calcChain>
</file>

<file path=xl/sharedStrings.xml><?xml version="1.0" encoding="utf-8"?>
<sst xmlns="http://schemas.openxmlformats.org/spreadsheetml/2006/main" count="201" uniqueCount="29">
  <si>
    <t>Approved PILs</t>
  </si>
  <si>
    <t>PILs Deferral Variance Analysis</t>
  </si>
  <si>
    <t>Account 1562</t>
  </si>
  <si>
    <t xml:space="preserve"> </t>
  </si>
  <si>
    <t>Removal of LCT</t>
  </si>
  <si>
    <t>Subtotal</t>
  </si>
  <si>
    <t>Interest</t>
  </si>
  <si>
    <t>Total</t>
  </si>
  <si>
    <t>Cumulative Total</t>
  </si>
  <si>
    <t>Cumulative Interest</t>
  </si>
  <si>
    <t>SIMPL Variance</t>
  </si>
  <si>
    <t>PILs Billed to Customers</t>
  </si>
  <si>
    <t>Cumulative Principal</t>
  </si>
  <si>
    <t>PY CFWD</t>
  </si>
  <si>
    <t>Annual</t>
  </si>
  <si>
    <t>Cumulative</t>
  </si>
  <si>
    <t>Interest Rates</t>
  </si>
  <si>
    <t>2001 to Q1 2006</t>
  </si>
  <si>
    <t>Q2 2006</t>
  </si>
  <si>
    <t>Q3 2006 to Q3 2007</t>
  </si>
  <si>
    <t>Q4 2007 to Q1 2008</t>
  </si>
  <si>
    <t>Q2 2008</t>
  </si>
  <si>
    <t>Q3 2008 to Q4 2008</t>
  </si>
  <si>
    <t>Q1 2009</t>
  </si>
  <si>
    <t>Q2 2009</t>
  </si>
  <si>
    <t>Q3 2009 to Q2 2010</t>
  </si>
  <si>
    <t>Q3 2010</t>
  </si>
  <si>
    <t xml:space="preserve">Q4 2010 </t>
  </si>
  <si>
    <t>Q1 2011 to April 30 2012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</si>
</sst>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_(* #,##0_);_(* \(#,##0\);_(* &quot;-&quot;??_);_(@_)"/>
    <numFmt numFmtId="166" formatCode="[$-F800]dddd\,\ mmmm\ dd\,\ yyyy"/>
    <numFmt numFmtId="167" formatCode="[$-1009]mmmm\ d\,\ yyyy;@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8"/>
      <color indexed="9"/>
      <name val="Calibri"/>
      <family val="2"/>
    </font>
    <font>
      <b/>
      <sz val="18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65" fontId="0" fillId="0" borderId="0" xfId="0" applyNumberFormat="1" applyFill="1"/>
    <xf numFmtId="166" fontId="2" fillId="0" borderId="0" xfId="0" applyNumberFormat="1" applyFont="1"/>
    <xf numFmtId="165" fontId="0" fillId="0" borderId="2" xfId="0" applyNumberFormat="1" applyFill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165" fontId="0" fillId="0" borderId="1" xfId="0" applyNumberFormat="1" applyFill="1" applyBorder="1"/>
    <xf numFmtId="0" fontId="3" fillId="0" borderId="0" xfId="0" applyFont="1"/>
    <xf numFmtId="10" fontId="0" fillId="0" borderId="0" xfId="0" applyNumberFormat="1"/>
    <xf numFmtId="165" fontId="8" fillId="0" borderId="0" xfId="1" applyNumberFormat="1" applyFont="1"/>
    <xf numFmtId="0" fontId="4" fillId="0" borderId="0" xfId="0" applyFont="1"/>
    <xf numFmtId="165" fontId="0" fillId="0" borderId="0" xfId="0" applyNumberFormat="1" applyFill="1" applyBorder="1"/>
    <xf numFmtId="165" fontId="8" fillId="0" borderId="0" xfId="1" applyNumberFormat="1" applyFont="1" applyFill="1"/>
    <xf numFmtId="165" fontId="0" fillId="0" borderId="0" xfId="0" applyNumberFormat="1"/>
    <xf numFmtId="165" fontId="8" fillId="0" borderId="0" xfId="1" applyNumberFormat="1" applyFont="1"/>
    <xf numFmtId="165" fontId="9" fillId="0" borderId="0" xfId="0" applyNumberFormat="1" applyFont="1" applyFill="1"/>
    <xf numFmtId="0" fontId="10" fillId="0" borderId="0" xfId="0" applyFont="1" applyFill="1"/>
    <xf numFmtId="165" fontId="10" fillId="0" borderId="0" xfId="0" applyNumberFormat="1" applyFont="1" applyFill="1" applyBorder="1"/>
    <xf numFmtId="165" fontId="10" fillId="0" borderId="0" xfId="0" applyNumberFormat="1" applyFont="1" applyFill="1"/>
    <xf numFmtId="0" fontId="6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" fontId="7" fillId="0" borderId="1" xfId="0" applyNumberFormat="1" applyFont="1" applyFill="1" applyBorder="1" applyAlignment="1">
      <alignment horizontal="center" vertical="center"/>
    </xf>
    <xf numFmtId="165" fontId="10" fillId="0" borderId="0" xfId="1" applyNumberFormat="1" applyFont="1" applyFill="1"/>
    <xf numFmtId="165" fontId="10" fillId="0" borderId="1" xfId="0" applyNumberFormat="1" applyFont="1" applyFill="1" applyBorder="1"/>
    <xf numFmtId="165" fontId="10" fillId="0" borderId="2" xfId="0" applyNumberFormat="1" applyFont="1" applyFill="1" applyBorder="1"/>
    <xf numFmtId="0" fontId="9" fillId="0" borderId="0" xfId="0" applyFont="1"/>
    <xf numFmtId="165" fontId="0" fillId="0" borderId="1" xfId="0" applyNumberFormat="1" applyBorder="1"/>
    <xf numFmtId="165" fontId="0" fillId="0" borderId="2" xfId="0" applyNumberFormat="1" applyBorder="1"/>
    <xf numFmtId="0" fontId="9" fillId="0" borderId="1" xfId="0" applyFont="1" applyBorder="1"/>
    <xf numFmtId="167" fontId="2" fillId="0" borderId="0" xfId="0" applyNumberFormat="1" applyFont="1" applyAlignment="1">
      <alignment horizontal="left"/>
    </xf>
    <xf numFmtId="37" fontId="0" fillId="0" borderId="0" xfId="0" applyNumberFormat="1" applyFill="1"/>
    <xf numFmtId="165" fontId="11" fillId="0" borderId="0" xfId="0" applyNumberFormat="1" applyFont="1" applyFill="1"/>
    <xf numFmtId="165" fontId="11" fillId="0" borderId="0" xfId="1" applyNumberFormat="1" applyFont="1" applyFill="1"/>
    <xf numFmtId="0" fontId="5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80"/>
  <sheetViews>
    <sheetView tabSelected="1" view="pageBreakPreview" topLeftCell="A229" zoomScale="60" zoomScaleNormal="60" workbookViewId="0">
      <selection activeCell="G88" sqref="G88"/>
    </sheetView>
  </sheetViews>
  <sheetFormatPr defaultRowHeight="15"/>
  <cols>
    <col min="1" max="1" width="28.28515625" customWidth="1"/>
    <col min="2" max="2" width="3.7109375" customWidth="1"/>
    <col min="3" max="3" width="15.28515625" customWidth="1"/>
    <col min="4" max="4" width="13.7109375" bestFit="1" customWidth="1"/>
    <col min="5" max="5" width="13" bestFit="1" customWidth="1"/>
    <col min="6" max="6" width="13.7109375" bestFit="1" customWidth="1"/>
    <col min="7" max="8" width="13" bestFit="1" customWidth="1"/>
    <col min="9" max="9" width="14.85546875" customWidth="1"/>
    <col min="10" max="10" width="13" customWidth="1"/>
    <col min="11" max="12" width="13" bestFit="1" customWidth="1"/>
    <col min="13" max="13" width="13.7109375" customWidth="1"/>
    <col min="14" max="14" width="13" bestFit="1" customWidth="1"/>
    <col min="15" max="15" width="17.5703125" customWidth="1"/>
    <col min="16" max="16" width="14.140625" bestFit="1" customWidth="1"/>
    <col min="17" max="17" width="15.5703125" bestFit="1" customWidth="1"/>
  </cols>
  <sheetData>
    <row r="1" spans="1:15">
      <c r="A1" s="1" t="s">
        <v>1</v>
      </c>
      <c r="M1" s="9" t="s">
        <v>16</v>
      </c>
    </row>
    <row r="2" spans="1:15">
      <c r="A2" s="1" t="s">
        <v>2</v>
      </c>
      <c r="M2" t="s">
        <v>17</v>
      </c>
      <c r="O2" s="10">
        <v>6.8000000000000005E-2</v>
      </c>
    </row>
    <row r="3" spans="1:15">
      <c r="A3" s="32">
        <v>41029</v>
      </c>
      <c r="M3" t="s">
        <v>18</v>
      </c>
      <c r="O3" s="10">
        <v>4.1399999999999999E-2</v>
      </c>
    </row>
    <row r="4" spans="1:15">
      <c r="A4" s="3"/>
      <c r="M4" t="s">
        <v>19</v>
      </c>
      <c r="O4" s="10">
        <v>4.5900000000000003E-2</v>
      </c>
    </row>
    <row r="5" spans="1:15">
      <c r="A5" s="3"/>
      <c r="M5" t="s">
        <v>20</v>
      </c>
      <c r="O5" s="10">
        <v>5.1400000000000001E-2</v>
      </c>
    </row>
    <row r="6" spans="1:15">
      <c r="A6" s="3"/>
      <c r="M6" t="s">
        <v>21</v>
      </c>
      <c r="O6" s="10">
        <v>4.0800000000000003E-2</v>
      </c>
    </row>
    <row r="7" spans="1:15">
      <c r="A7" s="3"/>
      <c r="M7" t="s">
        <v>22</v>
      </c>
      <c r="O7" s="10">
        <v>3.3500000000000002E-2</v>
      </c>
    </row>
    <row r="8" spans="1:15">
      <c r="A8" s="3"/>
      <c r="M8" t="s">
        <v>23</v>
      </c>
      <c r="O8" s="10">
        <v>2.4500000000000001E-2</v>
      </c>
    </row>
    <row r="9" spans="1:15">
      <c r="A9" s="3"/>
      <c r="M9" t="s">
        <v>24</v>
      </c>
      <c r="O9" s="10">
        <v>0.01</v>
      </c>
    </row>
    <row r="10" spans="1:15">
      <c r="A10" s="3"/>
      <c r="M10" t="s">
        <v>25</v>
      </c>
      <c r="O10" s="10">
        <v>5.4999999999999997E-3</v>
      </c>
    </row>
    <row r="11" spans="1:15">
      <c r="A11" s="3"/>
      <c r="M11" t="s">
        <v>26</v>
      </c>
      <c r="O11" s="10">
        <v>8.8999999999999999E-3</v>
      </c>
    </row>
    <row r="12" spans="1:15">
      <c r="A12" s="3"/>
      <c r="M12" t="s">
        <v>27</v>
      </c>
      <c r="O12" s="10">
        <v>1.2E-2</v>
      </c>
    </row>
    <row r="13" spans="1:15">
      <c r="A13" s="3"/>
      <c r="M13" t="s">
        <v>28</v>
      </c>
      <c r="O13" s="10">
        <v>1.47E-2</v>
      </c>
    </row>
    <row r="14" spans="1:15">
      <c r="A14" s="3"/>
      <c r="O14" s="10"/>
    </row>
    <row r="15" spans="1:15">
      <c r="A15" s="3"/>
    </row>
    <row r="16" spans="1:15" ht="23.25">
      <c r="A16" s="12"/>
      <c r="D16" s="36">
        <v>2001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27">
      <c r="C17" s="5"/>
      <c r="D17" s="5" t="s">
        <v>3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">
        <v>14</v>
      </c>
      <c r="Q17" s="5" t="s">
        <v>15</v>
      </c>
    </row>
    <row r="18" spans="1:27">
      <c r="C18" s="6" t="s">
        <v>13</v>
      </c>
      <c r="D18" s="7">
        <v>36892</v>
      </c>
      <c r="E18" s="7">
        <v>36923</v>
      </c>
      <c r="F18" s="7">
        <v>36951</v>
      </c>
      <c r="G18" s="7">
        <v>36982</v>
      </c>
      <c r="H18" s="7">
        <v>37012</v>
      </c>
      <c r="I18" s="7">
        <v>37043</v>
      </c>
      <c r="J18" s="7">
        <v>37073</v>
      </c>
      <c r="K18" s="7">
        <v>37104</v>
      </c>
      <c r="L18" s="7">
        <v>37135</v>
      </c>
      <c r="M18" s="7">
        <v>37165</v>
      </c>
      <c r="N18" s="7">
        <v>37196</v>
      </c>
      <c r="O18" s="7">
        <v>37226</v>
      </c>
      <c r="P18" s="6" t="s">
        <v>5</v>
      </c>
      <c r="Q18" s="6" t="s">
        <v>7</v>
      </c>
    </row>
    <row r="19" spans="1:27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>
      <c r="A20" t="s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1">
        <v>0</v>
      </c>
      <c r="M20" s="11">
        <v>1666667</v>
      </c>
      <c r="N20" s="11">
        <v>1666666</v>
      </c>
      <c r="O20" s="11">
        <v>1666667</v>
      </c>
      <c r="P20" s="2">
        <f>SUM(D20:O20)</f>
        <v>5000000</v>
      </c>
      <c r="Q20" s="2">
        <f>SUM(C20:O20)</f>
        <v>5000000</v>
      </c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>
      <c r="A21" t="s">
        <v>11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>SUM(D21:O21)</f>
        <v>0</v>
      </c>
      <c r="Q21" s="2">
        <f>SUM(C21:O21)</f>
        <v>0</v>
      </c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>
      <c r="A22" t="s">
        <v>10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f>SUM(D22:O22)</f>
        <v>0</v>
      </c>
      <c r="Q22" s="2">
        <f>SUM(C22:O22)</f>
        <v>0</v>
      </c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>
      <c r="A24" t="s">
        <v>5</v>
      </c>
      <c r="C24" s="2">
        <f>SUM(C20:C23)</f>
        <v>0</v>
      </c>
      <c r="D24" s="2">
        <f t="shared" ref="D24:Q24" si="0">SUM(D20:D23)</f>
        <v>0</v>
      </c>
      <c r="E24" s="2">
        <f t="shared" si="0"/>
        <v>0</v>
      </c>
      <c r="F24" s="2">
        <f t="shared" si="0"/>
        <v>0</v>
      </c>
      <c r="G24" s="2">
        <f t="shared" si="0"/>
        <v>0</v>
      </c>
      <c r="H24" s="2">
        <f t="shared" si="0"/>
        <v>0</v>
      </c>
      <c r="I24" s="2">
        <f t="shared" si="0"/>
        <v>0</v>
      </c>
      <c r="J24" s="2">
        <f t="shared" si="0"/>
        <v>0</v>
      </c>
      <c r="K24" s="2">
        <f t="shared" si="0"/>
        <v>0</v>
      </c>
      <c r="L24" s="2">
        <f t="shared" si="0"/>
        <v>0</v>
      </c>
      <c r="M24" s="2">
        <f t="shared" si="0"/>
        <v>1666667</v>
      </c>
      <c r="N24" s="2">
        <f t="shared" si="0"/>
        <v>1666666</v>
      </c>
      <c r="O24" s="2">
        <f t="shared" si="0"/>
        <v>1666667</v>
      </c>
      <c r="P24" s="2">
        <f t="shared" si="0"/>
        <v>5000000</v>
      </c>
      <c r="Q24" s="2">
        <f t="shared" si="0"/>
        <v>5000000</v>
      </c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>
      <c r="A26" t="s">
        <v>6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f>+O2*M31/12</f>
        <v>9444.4463333333351</v>
      </c>
      <c r="O26" s="2">
        <f>+N31*O2/12</f>
        <v>18888.887000000002</v>
      </c>
      <c r="P26" s="2">
        <f>SUM(D26:O26)</f>
        <v>28333.333333333336</v>
      </c>
      <c r="Q26" s="2">
        <f>SUM(C26:O26)</f>
        <v>28333.333333333336</v>
      </c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thickBot="1">
      <c r="A28" t="s">
        <v>7</v>
      </c>
      <c r="C28" s="4">
        <f>C24+C26</f>
        <v>0</v>
      </c>
      <c r="D28" s="4">
        <f t="shared" ref="D28:Q28" si="1">D24+D26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  <c r="H28" s="4">
        <f t="shared" si="1"/>
        <v>0</v>
      </c>
      <c r="I28" s="4">
        <f t="shared" si="1"/>
        <v>0</v>
      </c>
      <c r="J28" s="4">
        <f t="shared" si="1"/>
        <v>0</v>
      </c>
      <c r="K28" s="4">
        <f t="shared" si="1"/>
        <v>0</v>
      </c>
      <c r="L28" s="4">
        <f t="shared" si="1"/>
        <v>0</v>
      </c>
      <c r="M28" s="4">
        <f t="shared" si="1"/>
        <v>1666667</v>
      </c>
      <c r="N28" s="4">
        <f t="shared" si="1"/>
        <v>1676110.4463333334</v>
      </c>
      <c r="O28" s="4">
        <f t="shared" si="1"/>
        <v>1685555.8870000001</v>
      </c>
      <c r="P28" s="4">
        <f t="shared" si="1"/>
        <v>5028333.333333333</v>
      </c>
      <c r="Q28" s="4">
        <f t="shared" si="1"/>
        <v>5028333.333333333</v>
      </c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thickTop="1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>
      <c r="A31" t="s">
        <v>12</v>
      </c>
      <c r="C31" s="2">
        <f>+C24</f>
        <v>0</v>
      </c>
      <c r="D31" s="2">
        <f>+C31+D24</f>
        <v>0</v>
      </c>
      <c r="E31" s="2">
        <f t="shared" ref="E31:O31" si="2">+D31+E24</f>
        <v>0</v>
      </c>
      <c r="F31" s="2">
        <f t="shared" si="2"/>
        <v>0</v>
      </c>
      <c r="G31" s="2">
        <f t="shared" si="2"/>
        <v>0</v>
      </c>
      <c r="H31" s="2">
        <f t="shared" si="2"/>
        <v>0</v>
      </c>
      <c r="I31" s="2">
        <f t="shared" si="2"/>
        <v>0</v>
      </c>
      <c r="J31" s="2">
        <f t="shared" si="2"/>
        <v>0</v>
      </c>
      <c r="K31" s="2">
        <f t="shared" si="2"/>
        <v>0</v>
      </c>
      <c r="L31" s="2">
        <f t="shared" si="2"/>
        <v>0</v>
      </c>
      <c r="M31" s="2">
        <f t="shared" si="2"/>
        <v>1666667</v>
      </c>
      <c r="N31" s="2">
        <f t="shared" si="2"/>
        <v>3333333</v>
      </c>
      <c r="O31" s="2">
        <f t="shared" si="2"/>
        <v>5000000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>
      <c r="A32" t="s">
        <v>9</v>
      </c>
      <c r="C32" s="2">
        <f>+C26</f>
        <v>0</v>
      </c>
      <c r="D32" s="2">
        <f>+C32+D26</f>
        <v>0</v>
      </c>
      <c r="E32" s="2">
        <f t="shared" ref="E32:O32" si="3">+D32+E26</f>
        <v>0</v>
      </c>
      <c r="F32" s="2">
        <f t="shared" si="3"/>
        <v>0</v>
      </c>
      <c r="G32" s="2">
        <f t="shared" si="3"/>
        <v>0</v>
      </c>
      <c r="H32" s="2">
        <f t="shared" si="3"/>
        <v>0</v>
      </c>
      <c r="I32" s="2">
        <f t="shared" si="3"/>
        <v>0</v>
      </c>
      <c r="J32" s="2">
        <f t="shared" si="3"/>
        <v>0</v>
      </c>
      <c r="K32" s="2">
        <f t="shared" si="3"/>
        <v>0</v>
      </c>
      <c r="L32" s="2">
        <f t="shared" si="3"/>
        <v>0</v>
      </c>
      <c r="M32" s="2">
        <f t="shared" si="3"/>
        <v>0</v>
      </c>
      <c r="N32" s="2">
        <f t="shared" si="3"/>
        <v>9444.4463333333351</v>
      </c>
      <c r="O32" s="2">
        <f t="shared" si="3"/>
        <v>28333.333333333336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thickBot="1">
      <c r="A33" t="s">
        <v>8</v>
      </c>
      <c r="C33" s="4">
        <f>SUM(C31:C32)</f>
        <v>0</v>
      </c>
      <c r="D33" s="4">
        <f>SUM(D31:D32)</f>
        <v>0</v>
      </c>
      <c r="E33" s="4">
        <f t="shared" ref="E33:O33" si="4">SUM(E31:E32)</f>
        <v>0</v>
      </c>
      <c r="F33" s="4">
        <f t="shared" si="4"/>
        <v>0</v>
      </c>
      <c r="G33" s="4">
        <f t="shared" si="4"/>
        <v>0</v>
      </c>
      <c r="H33" s="4">
        <f t="shared" si="4"/>
        <v>0</v>
      </c>
      <c r="I33" s="4">
        <f t="shared" si="4"/>
        <v>0</v>
      </c>
      <c r="J33" s="4">
        <f t="shared" si="4"/>
        <v>0</v>
      </c>
      <c r="K33" s="4">
        <f t="shared" si="4"/>
        <v>0</v>
      </c>
      <c r="L33" s="4">
        <f t="shared" si="4"/>
        <v>0</v>
      </c>
      <c r="M33" s="4">
        <f t="shared" si="4"/>
        <v>1666667</v>
      </c>
      <c r="N33" s="4">
        <f t="shared" si="4"/>
        <v>3342777.4463333334</v>
      </c>
      <c r="O33" s="4">
        <f t="shared" si="4"/>
        <v>5028333.333333333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thickTop="1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23.25">
      <c r="C38" s="2"/>
      <c r="D38" s="36">
        <v>2002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23.25">
      <c r="A39" s="12"/>
      <c r="C39" s="5"/>
      <c r="D39" s="5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 t="s">
        <v>14</v>
      </c>
      <c r="Q39" s="5" t="s">
        <v>15</v>
      </c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>
      <c r="C40" s="6" t="s">
        <v>13</v>
      </c>
      <c r="D40" s="7">
        <v>37257</v>
      </c>
      <c r="E40" s="7">
        <v>37288</v>
      </c>
      <c r="F40" s="7">
        <v>37316</v>
      </c>
      <c r="G40" s="7">
        <v>37347</v>
      </c>
      <c r="H40" s="7">
        <v>37377</v>
      </c>
      <c r="I40" s="7">
        <v>37408</v>
      </c>
      <c r="J40" s="7">
        <v>37438</v>
      </c>
      <c r="K40" s="7">
        <v>37469</v>
      </c>
      <c r="L40" s="7">
        <v>37500</v>
      </c>
      <c r="M40" s="7">
        <v>37530</v>
      </c>
      <c r="N40" s="7">
        <v>37561</v>
      </c>
      <c r="O40" s="7">
        <v>37591</v>
      </c>
      <c r="P40" s="6" t="s">
        <v>5</v>
      </c>
      <c r="Q40" s="6" t="s">
        <v>7</v>
      </c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>
      <c r="A42" t="s">
        <v>0</v>
      </c>
      <c r="C42" s="2">
        <f>Q20</f>
        <v>5000000</v>
      </c>
      <c r="D42" s="11">
        <v>4583333</v>
      </c>
      <c r="E42" s="11">
        <v>4583333</v>
      </c>
      <c r="F42" s="11">
        <v>4583333</v>
      </c>
      <c r="G42" s="11">
        <v>4583333</v>
      </c>
      <c r="H42" s="11">
        <v>4583333</v>
      </c>
      <c r="I42" s="11">
        <v>4583333</v>
      </c>
      <c r="J42" s="11">
        <v>4583333</v>
      </c>
      <c r="K42" s="11">
        <v>4583333</v>
      </c>
      <c r="L42" s="11">
        <v>4583333</v>
      </c>
      <c r="M42" s="11">
        <v>4583333</v>
      </c>
      <c r="N42" s="11">
        <v>4583333</v>
      </c>
      <c r="O42" s="11">
        <f>4583333+4</f>
        <v>4583337</v>
      </c>
      <c r="P42" s="2">
        <f>SUM(D42:O42)</f>
        <v>55000000</v>
      </c>
      <c r="Q42" s="2">
        <f>SUM(C42:O42)</f>
        <v>60000000</v>
      </c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>
      <c r="A43" t="s">
        <v>11</v>
      </c>
      <c r="C43" s="2">
        <f>Q21</f>
        <v>0</v>
      </c>
      <c r="D43" s="11">
        <v>0</v>
      </c>
      <c r="E43" s="11">
        <v>0</v>
      </c>
      <c r="F43" s="11">
        <v>-5128917</v>
      </c>
      <c r="G43" s="11">
        <v>-4844074</v>
      </c>
      <c r="H43" s="11">
        <v>-4963624</v>
      </c>
      <c r="I43" s="11">
        <v>-5167317</v>
      </c>
      <c r="J43" s="11">
        <v>-5881045</v>
      </c>
      <c r="K43" s="11">
        <v>-5666001</v>
      </c>
      <c r="L43" s="11">
        <v>-5259679</v>
      </c>
      <c r="M43" s="11">
        <v>-5034408</v>
      </c>
      <c r="N43" s="11">
        <v>-5063288</v>
      </c>
      <c r="O43" s="11">
        <f>-5321901+1</f>
        <v>-5321900</v>
      </c>
      <c r="P43" s="2">
        <f>SUM(D43:O43)</f>
        <v>-52330253</v>
      </c>
      <c r="Q43" s="2">
        <f>SUM(C43:O43)</f>
        <v>-52330253</v>
      </c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>
      <c r="A44" t="s">
        <v>10</v>
      </c>
      <c r="C44" s="2">
        <f>Q22</f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17">
        <v>-290810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f>SUM(D44:O44)</f>
        <v>-290810</v>
      </c>
      <c r="Q44" s="2">
        <f>SUM(C44:O44)</f>
        <v>-290810</v>
      </c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>
      <c r="A46" t="s">
        <v>5</v>
      </c>
      <c r="C46" s="2">
        <f t="shared" ref="C46:Q46" si="5">SUM(C42:C45)</f>
        <v>5000000</v>
      </c>
      <c r="D46" s="2">
        <f t="shared" si="5"/>
        <v>4583333</v>
      </c>
      <c r="E46" s="2">
        <f t="shared" si="5"/>
        <v>4583333</v>
      </c>
      <c r="F46" s="2">
        <f t="shared" si="5"/>
        <v>-545584</v>
      </c>
      <c r="G46" s="2">
        <f t="shared" si="5"/>
        <v>-260741</v>
      </c>
      <c r="H46" s="2">
        <f t="shared" si="5"/>
        <v>-380291</v>
      </c>
      <c r="I46" s="2">
        <f t="shared" si="5"/>
        <v>-874794</v>
      </c>
      <c r="J46" s="2">
        <f t="shared" si="5"/>
        <v>-1297712</v>
      </c>
      <c r="K46" s="2">
        <f t="shared" si="5"/>
        <v>-1082668</v>
      </c>
      <c r="L46" s="2">
        <f t="shared" si="5"/>
        <v>-676346</v>
      </c>
      <c r="M46" s="2">
        <f t="shared" si="5"/>
        <v>-451075</v>
      </c>
      <c r="N46" s="2">
        <f t="shared" si="5"/>
        <v>-479955</v>
      </c>
      <c r="O46" s="2">
        <f t="shared" si="5"/>
        <v>-738563</v>
      </c>
      <c r="P46" s="2">
        <f t="shared" si="5"/>
        <v>2378937</v>
      </c>
      <c r="Q46" s="2">
        <f t="shared" si="5"/>
        <v>7378937</v>
      </c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>
      <c r="A48" t="s">
        <v>6</v>
      </c>
      <c r="C48" s="2">
        <f>Q26</f>
        <v>28333.333333333336</v>
      </c>
      <c r="D48" s="2">
        <f t="shared" ref="D48:O48" si="6">C53*$O$2/12</f>
        <v>28333.333333333332</v>
      </c>
      <c r="E48" s="2">
        <f t="shared" si="6"/>
        <v>54305.553666666674</v>
      </c>
      <c r="F48" s="2">
        <f t="shared" si="6"/>
        <v>80277.774000000005</v>
      </c>
      <c r="G48" s="2">
        <f t="shared" si="6"/>
        <v>77186.131333333338</v>
      </c>
      <c r="H48" s="2">
        <f t="shared" si="6"/>
        <v>75708.599000000002</v>
      </c>
      <c r="I48" s="2">
        <f t="shared" si="6"/>
        <v>73553.616666666669</v>
      </c>
      <c r="J48" s="2">
        <f t="shared" si="6"/>
        <v>68596.450666666671</v>
      </c>
      <c r="K48" s="2">
        <f t="shared" si="6"/>
        <v>61242.74933333334</v>
      </c>
      <c r="L48" s="2">
        <f t="shared" si="6"/>
        <v>55107.630666666671</v>
      </c>
      <c r="M48" s="2">
        <f t="shared" si="6"/>
        <v>51275.003333333334</v>
      </c>
      <c r="N48" s="2">
        <f t="shared" si="6"/>
        <v>48718.911666666674</v>
      </c>
      <c r="O48" s="2">
        <f t="shared" si="6"/>
        <v>45999.166666666664</v>
      </c>
      <c r="P48" s="2">
        <f>SUM(D48:O48)</f>
        <v>720304.92033333331</v>
      </c>
      <c r="Q48" s="2">
        <f>SUM(C48:O48)</f>
        <v>748638.25366666657</v>
      </c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thickBot="1">
      <c r="A50" t="s">
        <v>7</v>
      </c>
      <c r="C50" s="4">
        <f>C46+C48</f>
        <v>5028333.333333333</v>
      </c>
      <c r="D50" s="4">
        <f t="shared" ref="D50:Q50" si="7">D46+D48</f>
        <v>4611666.333333333</v>
      </c>
      <c r="E50" s="4">
        <f t="shared" si="7"/>
        <v>4637638.5536666671</v>
      </c>
      <c r="F50" s="4">
        <f t="shared" si="7"/>
        <v>-465306.22600000002</v>
      </c>
      <c r="G50" s="4">
        <f t="shared" si="7"/>
        <v>-183554.86866666668</v>
      </c>
      <c r="H50" s="4">
        <f t="shared" si="7"/>
        <v>-304582.40100000001</v>
      </c>
      <c r="I50" s="4">
        <f t="shared" si="7"/>
        <v>-801240.3833333333</v>
      </c>
      <c r="J50" s="4">
        <f t="shared" si="7"/>
        <v>-1229115.5493333333</v>
      </c>
      <c r="K50" s="4">
        <f t="shared" si="7"/>
        <v>-1021425.2506666667</v>
      </c>
      <c r="L50" s="4">
        <f t="shared" si="7"/>
        <v>-621238.36933333334</v>
      </c>
      <c r="M50" s="4">
        <f t="shared" si="7"/>
        <v>-399799.99666666664</v>
      </c>
      <c r="N50" s="4">
        <f t="shared" si="7"/>
        <v>-431236.08833333332</v>
      </c>
      <c r="O50" s="4">
        <f t="shared" si="7"/>
        <v>-692563.83333333337</v>
      </c>
      <c r="P50" s="4">
        <f t="shared" si="7"/>
        <v>3099241.9203333333</v>
      </c>
      <c r="Q50" s="4">
        <f t="shared" si="7"/>
        <v>8127575.2536666663</v>
      </c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thickTop="1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>
      <c r="A53" t="s">
        <v>12</v>
      </c>
      <c r="C53" s="2">
        <f>+C46</f>
        <v>5000000</v>
      </c>
      <c r="D53" s="2">
        <f>+C53+D46</f>
        <v>9583333</v>
      </c>
      <c r="E53" s="2">
        <f t="shared" ref="E53:O53" si="8">+D53+E46</f>
        <v>14166666</v>
      </c>
      <c r="F53" s="2">
        <f t="shared" si="8"/>
        <v>13621082</v>
      </c>
      <c r="G53" s="2">
        <f t="shared" si="8"/>
        <v>13360341</v>
      </c>
      <c r="H53" s="2">
        <f t="shared" si="8"/>
        <v>12980050</v>
      </c>
      <c r="I53" s="2">
        <f t="shared" si="8"/>
        <v>12105256</v>
      </c>
      <c r="J53" s="2">
        <f t="shared" si="8"/>
        <v>10807544</v>
      </c>
      <c r="K53" s="2">
        <f t="shared" si="8"/>
        <v>9724876</v>
      </c>
      <c r="L53" s="2">
        <f t="shared" si="8"/>
        <v>9048530</v>
      </c>
      <c r="M53" s="2">
        <f t="shared" si="8"/>
        <v>8597455</v>
      </c>
      <c r="N53" s="2">
        <f t="shared" si="8"/>
        <v>8117500</v>
      </c>
      <c r="O53" s="2">
        <f t="shared" si="8"/>
        <v>7378937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>
      <c r="A54" t="s">
        <v>9</v>
      </c>
      <c r="C54" s="2">
        <f>+C48</f>
        <v>28333.333333333336</v>
      </c>
      <c r="D54" s="2">
        <f>+C54+D48</f>
        <v>56666.666666666672</v>
      </c>
      <c r="E54" s="2">
        <f t="shared" ref="E54:O54" si="9">+D54+E48</f>
        <v>110972.22033333335</v>
      </c>
      <c r="F54" s="2">
        <f t="shared" si="9"/>
        <v>191249.99433333334</v>
      </c>
      <c r="G54" s="2">
        <f t="shared" si="9"/>
        <v>268436.12566666666</v>
      </c>
      <c r="H54" s="2">
        <f t="shared" si="9"/>
        <v>344144.72466666665</v>
      </c>
      <c r="I54" s="2">
        <f t="shared" si="9"/>
        <v>417698.34133333329</v>
      </c>
      <c r="J54" s="2">
        <f t="shared" si="9"/>
        <v>486294.79199999996</v>
      </c>
      <c r="K54" s="2">
        <f t="shared" si="9"/>
        <v>547537.54133333336</v>
      </c>
      <c r="L54" s="2">
        <f t="shared" si="9"/>
        <v>602645.17200000002</v>
      </c>
      <c r="M54" s="2">
        <f t="shared" si="9"/>
        <v>653920.17533333332</v>
      </c>
      <c r="N54" s="2">
        <f t="shared" si="9"/>
        <v>702639.08699999994</v>
      </c>
      <c r="O54" s="2">
        <f t="shared" si="9"/>
        <v>748638.25366666657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thickBot="1">
      <c r="A55" t="s">
        <v>8</v>
      </c>
      <c r="C55" s="4">
        <f t="shared" ref="C55:O55" si="10">SUM(C53:C54)</f>
        <v>5028333.333333333</v>
      </c>
      <c r="D55" s="4">
        <f t="shared" si="10"/>
        <v>9639999.666666666</v>
      </c>
      <c r="E55" s="4">
        <f t="shared" si="10"/>
        <v>14277638.220333334</v>
      </c>
      <c r="F55" s="4">
        <f t="shared" si="10"/>
        <v>13812331.994333334</v>
      </c>
      <c r="G55" s="4">
        <f t="shared" si="10"/>
        <v>13628777.125666667</v>
      </c>
      <c r="H55" s="4">
        <f t="shared" si="10"/>
        <v>13324194.724666666</v>
      </c>
      <c r="I55" s="4">
        <f t="shared" si="10"/>
        <v>12522954.341333333</v>
      </c>
      <c r="J55" s="4">
        <f t="shared" si="10"/>
        <v>11293838.791999999</v>
      </c>
      <c r="K55" s="4">
        <f t="shared" si="10"/>
        <v>10272413.541333333</v>
      </c>
      <c r="L55" s="4">
        <f t="shared" si="10"/>
        <v>9651175.1720000003</v>
      </c>
      <c r="M55" s="4">
        <f t="shared" si="10"/>
        <v>9251375.1753333341</v>
      </c>
      <c r="N55" s="4">
        <f t="shared" si="10"/>
        <v>8820139.0869999994</v>
      </c>
      <c r="O55" s="4">
        <f t="shared" si="10"/>
        <v>8127575.2536666663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thickTop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23.25">
      <c r="C60" s="2"/>
      <c r="D60" s="36">
        <v>2003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23.25">
      <c r="A61" s="12"/>
      <c r="C61" s="5"/>
      <c r="D61" s="5" t="s">
        <v>3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 t="s">
        <v>14</v>
      </c>
      <c r="Q61" s="5" t="s">
        <v>15</v>
      </c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>
      <c r="C62" s="6" t="s">
        <v>13</v>
      </c>
      <c r="D62" s="7">
        <v>37622</v>
      </c>
      <c r="E62" s="7">
        <v>37653</v>
      </c>
      <c r="F62" s="7">
        <v>37681</v>
      </c>
      <c r="G62" s="7">
        <v>37712</v>
      </c>
      <c r="H62" s="7">
        <v>37742</v>
      </c>
      <c r="I62" s="7">
        <v>37773</v>
      </c>
      <c r="J62" s="7">
        <v>37803</v>
      </c>
      <c r="K62" s="7">
        <v>37834</v>
      </c>
      <c r="L62" s="7">
        <v>37865</v>
      </c>
      <c r="M62" s="7">
        <v>37895</v>
      </c>
      <c r="N62" s="7">
        <v>37926</v>
      </c>
      <c r="O62" s="7">
        <v>37956</v>
      </c>
      <c r="P62" s="6" t="s">
        <v>5</v>
      </c>
      <c r="Q62" s="6" t="s">
        <v>7</v>
      </c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>
      <c r="A64" t="s">
        <v>0</v>
      </c>
      <c r="C64" s="2">
        <f>Q42</f>
        <v>60000000</v>
      </c>
      <c r="D64" s="11">
        <v>5000000</v>
      </c>
      <c r="E64" s="11">
        <v>5000000</v>
      </c>
      <c r="F64" s="11">
        <v>5000000</v>
      </c>
      <c r="G64" s="11">
        <v>5000000</v>
      </c>
      <c r="H64" s="11">
        <v>5000000</v>
      </c>
      <c r="I64" s="11">
        <v>5000000</v>
      </c>
      <c r="J64" s="11">
        <v>5000000</v>
      </c>
      <c r="K64" s="11">
        <v>5000000</v>
      </c>
      <c r="L64" s="11">
        <v>5000000</v>
      </c>
      <c r="M64" s="11">
        <v>5000000</v>
      </c>
      <c r="N64" s="11">
        <v>5000000</v>
      </c>
      <c r="O64" s="11">
        <v>5000000</v>
      </c>
      <c r="P64" s="2">
        <f>SUM(D64:O64)</f>
        <v>60000000</v>
      </c>
      <c r="Q64" s="2">
        <f>SUM(C64:O64)</f>
        <v>120000000</v>
      </c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>
      <c r="A65" t="s">
        <v>11</v>
      </c>
      <c r="C65" s="2">
        <f>Q43</f>
        <v>-52330253</v>
      </c>
      <c r="D65" s="11">
        <v>-5317066</v>
      </c>
      <c r="E65" s="11">
        <v>-4922031</v>
      </c>
      <c r="F65" s="11">
        <v>-5072630</v>
      </c>
      <c r="G65" s="11">
        <v>-4853275</v>
      </c>
      <c r="H65" s="11">
        <v>-4765135</v>
      </c>
      <c r="I65" s="11">
        <v>-4996389</v>
      </c>
      <c r="J65" s="11">
        <v>-5294225</v>
      </c>
      <c r="K65" s="11">
        <v>-5267442</v>
      </c>
      <c r="L65" s="11">
        <v>-4881929</v>
      </c>
      <c r="M65" s="11">
        <v>-4871659</v>
      </c>
      <c r="N65" s="11">
        <v>-4814453</v>
      </c>
      <c r="O65" s="11">
        <f>-(5093549+1)</f>
        <v>-5093550</v>
      </c>
      <c r="P65" s="2">
        <f>SUM(D65:O65)</f>
        <v>-60149784</v>
      </c>
      <c r="Q65" s="2">
        <f>SUM(C65:O65)</f>
        <v>-112480037</v>
      </c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>
      <c r="A66" t="s">
        <v>10</v>
      </c>
      <c r="C66" s="2">
        <f>Q44</f>
        <v>-290810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17">
        <v>2156868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17">
        <v>-2412196</v>
      </c>
      <c r="P66" s="2">
        <f>SUM(D66:O66)</f>
        <v>-255328</v>
      </c>
      <c r="Q66" s="2">
        <f>SUM(C66:O66)</f>
        <v>-546138</v>
      </c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>
      <c r="A68" t="s">
        <v>5</v>
      </c>
      <c r="C68" s="2">
        <f t="shared" ref="C68:Q68" si="11">SUM(C64:C67)</f>
        <v>7378937</v>
      </c>
      <c r="D68" s="2">
        <f t="shared" si="11"/>
        <v>-317066</v>
      </c>
      <c r="E68" s="2">
        <f t="shared" si="11"/>
        <v>77969</v>
      </c>
      <c r="F68" s="2">
        <f t="shared" si="11"/>
        <v>-72630</v>
      </c>
      <c r="G68" s="2">
        <f t="shared" si="11"/>
        <v>146725</v>
      </c>
      <c r="H68" s="2">
        <f t="shared" si="11"/>
        <v>234865</v>
      </c>
      <c r="I68" s="2">
        <f t="shared" si="11"/>
        <v>2160479</v>
      </c>
      <c r="J68" s="2">
        <f t="shared" si="11"/>
        <v>-294225</v>
      </c>
      <c r="K68" s="2">
        <f t="shared" si="11"/>
        <v>-267442</v>
      </c>
      <c r="L68" s="2">
        <f t="shared" si="11"/>
        <v>118071</v>
      </c>
      <c r="M68" s="2">
        <f t="shared" si="11"/>
        <v>128341</v>
      </c>
      <c r="N68" s="2">
        <f t="shared" si="11"/>
        <v>185547</v>
      </c>
      <c r="O68" s="2">
        <f t="shared" si="11"/>
        <v>-2505746</v>
      </c>
      <c r="P68" s="2">
        <f t="shared" si="11"/>
        <v>-405112</v>
      </c>
      <c r="Q68" s="2">
        <f t="shared" si="11"/>
        <v>6973825</v>
      </c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>
      <c r="A70" t="s">
        <v>6</v>
      </c>
      <c r="C70" s="2">
        <f>Q48</f>
        <v>748638.25366666657</v>
      </c>
      <c r="D70" s="2">
        <f t="shared" ref="D70:O70" si="12">C75*$O$2/12</f>
        <v>41813.976333333332</v>
      </c>
      <c r="E70" s="2">
        <f t="shared" si="12"/>
        <v>40017.269000000008</v>
      </c>
      <c r="F70" s="2">
        <f t="shared" si="12"/>
        <v>40459.093333333338</v>
      </c>
      <c r="G70" s="2">
        <f t="shared" si="12"/>
        <v>40047.523333333338</v>
      </c>
      <c r="H70" s="2">
        <f t="shared" si="12"/>
        <v>40878.965000000004</v>
      </c>
      <c r="I70" s="2">
        <f t="shared" si="12"/>
        <v>42209.866666666669</v>
      </c>
      <c r="J70" s="2">
        <f t="shared" si="12"/>
        <v>54452.581000000006</v>
      </c>
      <c r="K70" s="2">
        <f t="shared" si="12"/>
        <v>52785.306000000004</v>
      </c>
      <c r="L70" s="2">
        <f t="shared" si="12"/>
        <v>51269.801333333337</v>
      </c>
      <c r="M70" s="2">
        <f t="shared" si="12"/>
        <v>51938.870333333332</v>
      </c>
      <c r="N70" s="2">
        <f t="shared" si="12"/>
        <v>52666.136000000006</v>
      </c>
      <c r="O70" s="2">
        <f t="shared" si="12"/>
        <v>53717.56900000001</v>
      </c>
      <c r="P70" s="2">
        <f>SUM(D70:O70)</f>
        <v>562256.95733333332</v>
      </c>
      <c r="Q70" s="2">
        <f>SUM(C70:O70)</f>
        <v>1310895.2109999997</v>
      </c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thickBot="1">
      <c r="A72" t="s">
        <v>7</v>
      </c>
      <c r="C72" s="4">
        <f>C68+C70</f>
        <v>8127575.2536666663</v>
      </c>
      <c r="D72" s="4">
        <f t="shared" ref="D72:Q72" si="13">D68+D70</f>
        <v>-275252.02366666665</v>
      </c>
      <c r="E72" s="4">
        <f t="shared" si="13"/>
        <v>117986.269</v>
      </c>
      <c r="F72" s="4">
        <f t="shared" si="13"/>
        <v>-32170.906666666662</v>
      </c>
      <c r="G72" s="4">
        <f t="shared" si="13"/>
        <v>186772.52333333335</v>
      </c>
      <c r="H72" s="4">
        <f t="shared" si="13"/>
        <v>275743.96500000003</v>
      </c>
      <c r="I72" s="4">
        <f t="shared" si="13"/>
        <v>2202688.8666666667</v>
      </c>
      <c r="J72" s="4">
        <f t="shared" si="13"/>
        <v>-239772.41899999999</v>
      </c>
      <c r="K72" s="4">
        <f t="shared" si="13"/>
        <v>-214656.69399999999</v>
      </c>
      <c r="L72" s="4">
        <f t="shared" si="13"/>
        <v>169340.80133333334</v>
      </c>
      <c r="M72" s="4">
        <f t="shared" si="13"/>
        <v>180279.87033333333</v>
      </c>
      <c r="N72" s="4">
        <f t="shared" si="13"/>
        <v>238213.136</v>
      </c>
      <c r="O72" s="4">
        <f t="shared" si="13"/>
        <v>-2452028.4309999999</v>
      </c>
      <c r="P72" s="4">
        <f t="shared" si="13"/>
        <v>157144.95733333332</v>
      </c>
      <c r="Q72" s="4">
        <f t="shared" si="13"/>
        <v>8284720.2109999992</v>
      </c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24.75" customHeight="1" thickTop="1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1.25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>
      <c r="A75" t="s">
        <v>12</v>
      </c>
      <c r="C75" s="2">
        <f>+C68</f>
        <v>7378937</v>
      </c>
      <c r="D75" s="2">
        <f>+C75+D68</f>
        <v>7061871</v>
      </c>
      <c r="E75" s="2">
        <f t="shared" ref="E75:O75" si="14">+D75+E68</f>
        <v>7139840</v>
      </c>
      <c r="F75" s="2">
        <f t="shared" si="14"/>
        <v>7067210</v>
      </c>
      <c r="G75" s="2">
        <f t="shared" si="14"/>
        <v>7213935</v>
      </c>
      <c r="H75" s="2">
        <f t="shared" si="14"/>
        <v>7448800</v>
      </c>
      <c r="I75" s="2">
        <f t="shared" si="14"/>
        <v>9609279</v>
      </c>
      <c r="J75" s="2">
        <f t="shared" si="14"/>
        <v>9315054</v>
      </c>
      <c r="K75" s="2">
        <f t="shared" si="14"/>
        <v>9047612</v>
      </c>
      <c r="L75" s="2">
        <f t="shared" si="14"/>
        <v>9165683</v>
      </c>
      <c r="M75" s="2">
        <f t="shared" si="14"/>
        <v>9294024</v>
      </c>
      <c r="N75" s="2">
        <f t="shared" si="14"/>
        <v>9479571</v>
      </c>
      <c r="O75" s="2">
        <f t="shared" si="14"/>
        <v>6973825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3.5" customHeight="1">
      <c r="A76" t="s">
        <v>9</v>
      </c>
      <c r="C76" s="2">
        <f>+C70</f>
        <v>748638.25366666657</v>
      </c>
      <c r="D76" s="2">
        <f>+C76+D70</f>
        <v>790452.22999999986</v>
      </c>
      <c r="E76" s="2">
        <f t="shared" ref="E76:O76" si="15">+D76+E70</f>
        <v>830469.49899999984</v>
      </c>
      <c r="F76" s="2">
        <f t="shared" si="15"/>
        <v>870928.59233333322</v>
      </c>
      <c r="G76" s="2">
        <f t="shared" si="15"/>
        <v>910976.11566666653</v>
      </c>
      <c r="H76" s="2">
        <f t="shared" si="15"/>
        <v>951855.0806666665</v>
      </c>
      <c r="I76" s="2">
        <f t="shared" si="15"/>
        <v>994064.9473333332</v>
      </c>
      <c r="J76" s="2">
        <f t="shared" si="15"/>
        <v>1048517.5283333332</v>
      </c>
      <c r="K76" s="2">
        <f t="shared" si="15"/>
        <v>1101302.8343333332</v>
      </c>
      <c r="L76" s="2">
        <f t="shared" si="15"/>
        <v>1152572.6356666666</v>
      </c>
      <c r="M76" s="2">
        <f t="shared" si="15"/>
        <v>1204511.5059999998</v>
      </c>
      <c r="N76" s="2">
        <f t="shared" si="15"/>
        <v>1257177.6419999998</v>
      </c>
      <c r="O76" s="2">
        <f t="shared" si="15"/>
        <v>1310895.2109999997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thickBot="1">
      <c r="A77" t="s">
        <v>8</v>
      </c>
      <c r="C77" s="4">
        <f t="shared" ref="C77:O77" si="16">SUM(C75:C76)</f>
        <v>8127575.2536666663</v>
      </c>
      <c r="D77" s="4">
        <f t="shared" si="16"/>
        <v>7852323.2299999995</v>
      </c>
      <c r="E77" s="4">
        <f t="shared" si="16"/>
        <v>7970309.4989999998</v>
      </c>
      <c r="F77" s="4">
        <f t="shared" si="16"/>
        <v>7938138.5923333336</v>
      </c>
      <c r="G77" s="4">
        <f t="shared" si="16"/>
        <v>8124911.115666667</v>
      </c>
      <c r="H77" s="4">
        <f t="shared" si="16"/>
        <v>8400655.0806666669</v>
      </c>
      <c r="I77" s="4">
        <f t="shared" si="16"/>
        <v>10603343.947333334</v>
      </c>
      <c r="J77" s="4">
        <f t="shared" si="16"/>
        <v>10363571.528333332</v>
      </c>
      <c r="K77" s="4">
        <f t="shared" si="16"/>
        <v>10148914.834333334</v>
      </c>
      <c r="L77" s="4">
        <f t="shared" si="16"/>
        <v>10318255.635666667</v>
      </c>
      <c r="M77" s="4">
        <f t="shared" si="16"/>
        <v>10498535.505999999</v>
      </c>
      <c r="N77" s="4">
        <f t="shared" si="16"/>
        <v>10736748.641999999</v>
      </c>
      <c r="O77" s="4">
        <f t="shared" si="16"/>
        <v>8284720.2109999992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s="18" customFormat="1" ht="15.75" thickTop="1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1:27" s="18" customFormat="1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:27" s="18" customFormat="1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 s="18" customFormat="1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 s="18" customFormat="1" ht="23.25">
      <c r="C82" s="20"/>
      <c r="D82" s="36">
        <v>2004</v>
      </c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 s="18" customFormat="1" ht="23.25">
      <c r="A83" s="21"/>
      <c r="C83" s="22"/>
      <c r="D83" s="22" t="s">
        <v>3</v>
      </c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 t="s">
        <v>14</v>
      </c>
      <c r="Q83" s="22" t="s">
        <v>15</v>
      </c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 s="18" customFormat="1">
      <c r="C84" s="23" t="s">
        <v>13</v>
      </c>
      <c r="D84" s="24">
        <v>37987</v>
      </c>
      <c r="E84" s="24">
        <v>38018</v>
      </c>
      <c r="F84" s="24">
        <v>38047</v>
      </c>
      <c r="G84" s="24">
        <v>38078</v>
      </c>
      <c r="H84" s="24">
        <v>38108</v>
      </c>
      <c r="I84" s="24">
        <v>38139</v>
      </c>
      <c r="J84" s="24">
        <v>38169</v>
      </c>
      <c r="K84" s="24">
        <v>38200</v>
      </c>
      <c r="L84" s="24">
        <v>38231</v>
      </c>
      <c r="M84" s="24">
        <v>38261</v>
      </c>
      <c r="N84" s="24">
        <v>38292</v>
      </c>
      <c r="O84" s="24">
        <v>38322</v>
      </c>
      <c r="P84" s="23" t="s">
        <v>5</v>
      </c>
      <c r="Q84" s="23" t="s">
        <v>7</v>
      </c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27" s="18" customFormat="1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7" s="18" customFormat="1">
      <c r="A86" s="18" t="s">
        <v>0</v>
      </c>
      <c r="C86" s="20">
        <f>Q64</f>
        <v>120000000</v>
      </c>
      <c r="D86" s="25">
        <v>5000000</v>
      </c>
      <c r="E86" s="25">
        <v>5000000</v>
      </c>
      <c r="F86" s="25">
        <v>5000000</v>
      </c>
      <c r="G86" s="25">
        <v>4841304</v>
      </c>
      <c r="H86" s="25">
        <v>4841304</v>
      </c>
      <c r="I86" s="25">
        <v>4841304</v>
      </c>
      <c r="J86" s="25">
        <v>4841304</v>
      </c>
      <c r="K86" s="25">
        <v>4841304</v>
      </c>
      <c r="L86" s="25">
        <v>4841304</v>
      </c>
      <c r="M86" s="25">
        <v>4841304</v>
      </c>
      <c r="N86" s="25">
        <v>4841304</v>
      </c>
      <c r="O86" s="25">
        <v>4841302</v>
      </c>
      <c r="P86" s="20">
        <f>SUM(D86:O86)</f>
        <v>58571734</v>
      </c>
      <c r="Q86" s="20">
        <f>SUM(C86:O86)</f>
        <v>178571734</v>
      </c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27" s="18" customFormat="1">
      <c r="A87" s="18" t="s">
        <v>11</v>
      </c>
      <c r="C87" s="20">
        <f>Q65</f>
        <v>-112480037</v>
      </c>
      <c r="D87" s="35">
        <v>-5375228</v>
      </c>
      <c r="E87" s="35">
        <v>-4935067</v>
      </c>
      <c r="F87" s="35">
        <v>-4994877</v>
      </c>
      <c r="G87" s="35">
        <v>-4729326</v>
      </c>
      <c r="H87" s="35">
        <v>-4749755</v>
      </c>
      <c r="I87" s="35">
        <v>-4781694</v>
      </c>
      <c r="J87" s="35">
        <v>-4987160</v>
      </c>
      <c r="K87" s="35">
        <v>-4981559</v>
      </c>
      <c r="L87" s="35">
        <v>-4915405</v>
      </c>
      <c r="M87" s="35">
        <v>-4689751</v>
      </c>
      <c r="N87" s="35">
        <v>-4695115</v>
      </c>
      <c r="O87" s="35">
        <v>-5105490</v>
      </c>
      <c r="P87" s="34">
        <f>SUM(D87:O87)</f>
        <v>-58940427</v>
      </c>
      <c r="Q87" s="20">
        <f>SUM(C87:O87)</f>
        <v>-171420464</v>
      </c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spans="1:27" s="18" customFormat="1">
      <c r="A88" s="18" t="s">
        <v>10</v>
      </c>
      <c r="C88" s="20">
        <f>Q66</f>
        <v>-546138</v>
      </c>
      <c r="D88" s="20">
        <v>0</v>
      </c>
      <c r="E88" s="20">
        <v>0</v>
      </c>
      <c r="F88" s="20">
        <v>0</v>
      </c>
      <c r="G88" s="20"/>
      <c r="H88" s="20">
        <v>0</v>
      </c>
      <c r="I88" s="20">
        <v>-6024420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-3807479</v>
      </c>
      <c r="P88" s="20">
        <f>SUM(D88:O88)</f>
        <v>-9831899</v>
      </c>
      <c r="Q88" s="20">
        <f>SUM(C88:O88)</f>
        <v>-10378037</v>
      </c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:27" s="18" customFormat="1"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spans="1:27" s="18" customFormat="1">
      <c r="A90" s="18" t="s">
        <v>5</v>
      </c>
      <c r="C90" s="20">
        <f t="shared" ref="C90:Q90" si="17">SUM(C86:C89)</f>
        <v>6973825</v>
      </c>
      <c r="D90" s="20">
        <f t="shared" si="17"/>
        <v>-375228</v>
      </c>
      <c r="E90" s="20">
        <f t="shared" si="17"/>
        <v>64933</v>
      </c>
      <c r="F90" s="20">
        <f t="shared" si="17"/>
        <v>5123</v>
      </c>
      <c r="G90" s="20">
        <f t="shared" si="17"/>
        <v>111978</v>
      </c>
      <c r="H90" s="20">
        <f t="shared" si="17"/>
        <v>91549</v>
      </c>
      <c r="I90" s="20">
        <f t="shared" si="17"/>
        <v>-5964810</v>
      </c>
      <c r="J90" s="20">
        <f t="shared" si="17"/>
        <v>-145856</v>
      </c>
      <c r="K90" s="20">
        <f t="shared" si="17"/>
        <v>-140255</v>
      </c>
      <c r="L90" s="20">
        <f t="shared" si="17"/>
        <v>-74101</v>
      </c>
      <c r="M90" s="20">
        <f t="shared" si="17"/>
        <v>151553</v>
      </c>
      <c r="N90" s="20">
        <f t="shared" si="17"/>
        <v>146189</v>
      </c>
      <c r="O90" s="20">
        <f t="shared" si="17"/>
        <v>-4071667</v>
      </c>
      <c r="P90" s="20">
        <f t="shared" si="17"/>
        <v>-10200592</v>
      </c>
      <c r="Q90" s="20">
        <f t="shared" si="17"/>
        <v>-3226767</v>
      </c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spans="1:27" s="18" customFormat="1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spans="1:27" s="18" customFormat="1">
      <c r="A92" s="18" t="s">
        <v>6</v>
      </c>
      <c r="C92" s="20">
        <f>Q70</f>
        <v>1310895.2109999997</v>
      </c>
      <c r="D92" s="20">
        <f t="shared" ref="D92:O92" si="18">C97*$O$2/12</f>
        <v>39518.341666666667</v>
      </c>
      <c r="E92" s="20">
        <f t="shared" si="18"/>
        <v>37392.049666666666</v>
      </c>
      <c r="F92" s="20">
        <f t="shared" si="18"/>
        <v>37760.003333333334</v>
      </c>
      <c r="G92" s="20">
        <f t="shared" si="18"/>
        <v>37789.03366666667</v>
      </c>
      <c r="H92" s="20">
        <f t="shared" si="18"/>
        <v>38423.575666666671</v>
      </c>
      <c r="I92" s="20">
        <f t="shared" si="18"/>
        <v>38942.35333333334</v>
      </c>
      <c r="J92" s="20">
        <f t="shared" si="18"/>
        <v>5141.7633333333333</v>
      </c>
      <c r="K92" s="20">
        <f t="shared" si="18"/>
        <v>4315.2460000000001</v>
      </c>
      <c r="L92" s="20">
        <f t="shared" si="18"/>
        <v>3520.4676666666669</v>
      </c>
      <c r="M92" s="20">
        <f t="shared" si="18"/>
        <v>3100.5620000000004</v>
      </c>
      <c r="N92" s="20">
        <f t="shared" si="18"/>
        <v>3959.3623333333339</v>
      </c>
      <c r="O92" s="20">
        <f t="shared" si="18"/>
        <v>4787.7666666666673</v>
      </c>
      <c r="P92" s="20">
        <f>SUM(D92:O92)</f>
        <v>254650.52533333335</v>
      </c>
      <c r="Q92" s="20">
        <f>SUM(C92:O92)</f>
        <v>1565545.736333333</v>
      </c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spans="1:27" s="18" customFormat="1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spans="1:27" s="18" customFormat="1" ht="15.75" thickBot="1">
      <c r="A94" s="18" t="s">
        <v>7</v>
      </c>
      <c r="C94" s="27">
        <f>C90+C92</f>
        <v>8284720.2109999992</v>
      </c>
      <c r="D94" s="27">
        <f t="shared" ref="D94:Q94" si="19">D90+D92</f>
        <v>-335709.65833333333</v>
      </c>
      <c r="E94" s="27">
        <f t="shared" si="19"/>
        <v>102325.04966666666</v>
      </c>
      <c r="F94" s="27">
        <f t="shared" si="19"/>
        <v>42883.003333333334</v>
      </c>
      <c r="G94" s="27">
        <f t="shared" si="19"/>
        <v>149767.03366666666</v>
      </c>
      <c r="H94" s="27">
        <f t="shared" si="19"/>
        <v>129972.57566666667</v>
      </c>
      <c r="I94" s="27">
        <f t="shared" si="19"/>
        <v>-5925867.6466666665</v>
      </c>
      <c r="J94" s="27">
        <f t="shared" si="19"/>
        <v>-140714.23666666666</v>
      </c>
      <c r="K94" s="27">
        <f t="shared" si="19"/>
        <v>-135939.75399999999</v>
      </c>
      <c r="L94" s="27">
        <f t="shared" si="19"/>
        <v>-70580.532333333336</v>
      </c>
      <c r="M94" s="27">
        <f t="shared" si="19"/>
        <v>154653.56200000001</v>
      </c>
      <c r="N94" s="27">
        <f t="shared" si="19"/>
        <v>150148.36233333332</v>
      </c>
      <c r="O94" s="27">
        <f t="shared" si="19"/>
        <v>-4066879.2333333334</v>
      </c>
      <c r="P94" s="27">
        <f t="shared" si="19"/>
        <v>-9945941.4746666662</v>
      </c>
      <c r="Q94" s="27">
        <f t="shared" si="19"/>
        <v>-1661221.263666667</v>
      </c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spans="1:27" s="18" customFormat="1" ht="15.75" thickTop="1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spans="1:27" s="18" customFormat="1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pans="1:27" s="18" customFormat="1">
      <c r="A97" s="18" t="s">
        <v>12</v>
      </c>
      <c r="C97" s="20">
        <f>+C90</f>
        <v>6973825</v>
      </c>
      <c r="D97" s="20">
        <f>+C97+D90</f>
        <v>6598597</v>
      </c>
      <c r="E97" s="20">
        <f t="shared" ref="E97:O97" si="20">+D97+E90</f>
        <v>6663530</v>
      </c>
      <c r="F97" s="20">
        <f t="shared" si="20"/>
        <v>6668653</v>
      </c>
      <c r="G97" s="20">
        <f t="shared" si="20"/>
        <v>6780631</v>
      </c>
      <c r="H97" s="20">
        <f t="shared" si="20"/>
        <v>6872180</v>
      </c>
      <c r="I97" s="20">
        <f t="shared" si="20"/>
        <v>907370</v>
      </c>
      <c r="J97" s="20">
        <f t="shared" si="20"/>
        <v>761514</v>
      </c>
      <c r="K97" s="20">
        <f t="shared" si="20"/>
        <v>621259</v>
      </c>
      <c r="L97" s="20">
        <f t="shared" si="20"/>
        <v>547158</v>
      </c>
      <c r="M97" s="20">
        <f t="shared" si="20"/>
        <v>698711</v>
      </c>
      <c r="N97" s="20">
        <f t="shared" si="20"/>
        <v>844900</v>
      </c>
      <c r="O97" s="20">
        <f t="shared" si="20"/>
        <v>-3226767</v>
      </c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spans="1:27" s="18" customFormat="1">
      <c r="A98" s="18" t="s">
        <v>9</v>
      </c>
      <c r="C98" s="20">
        <f>+C92</f>
        <v>1310895.2109999997</v>
      </c>
      <c r="D98" s="20">
        <f>+C98+D92</f>
        <v>1350413.5526666662</v>
      </c>
      <c r="E98" s="20">
        <f t="shared" ref="E98:O98" si="21">+D98+E92</f>
        <v>1387805.6023333329</v>
      </c>
      <c r="F98" s="20">
        <f t="shared" si="21"/>
        <v>1425565.6056666663</v>
      </c>
      <c r="G98" s="20">
        <f t="shared" si="21"/>
        <v>1463354.6393333329</v>
      </c>
      <c r="H98" s="20">
        <f t="shared" si="21"/>
        <v>1501778.2149999996</v>
      </c>
      <c r="I98" s="20">
        <f t="shared" si="21"/>
        <v>1540720.5683333329</v>
      </c>
      <c r="J98" s="20">
        <f t="shared" si="21"/>
        <v>1545862.3316666663</v>
      </c>
      <c r="K98" s="20">
        <f t="shared" si="21"/>
        <v>1550177.5776666664</v>
      </c>
      <c r="L98" s="20">
        <f t="shared" si="21"/>
        <v>1553698.0453333331</v>
      </c>
      <c r="M98" s="20">
        <f t="shared" si="21"/>
        <v>1556798.607333333</v>
      </c>
      <c r="N98" s="20">
        <f t="shared" si="21"/>
        <v>1560757.9696666664</v>
      </c>
      <c r="O98" s="20">
        <f t="shared" si="21"/>
        <v>1565545.736333333</v>
      </c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pans="1:27" s="18" customFormat="1" ht="15.75" thickBot="1">
      <c r="A99" s="18" t="s">
        <v>8</v>
      </c>
      <c r="C99" s="27">
        <f t="shared" ref="C99:O99" si="22">SUM(C97:C98)</f>
        <v>8284720.2109999992</v>
      </c>
      <c r="D99" s="27">
        <f t="shared" si="22"/>
        <v>7949010.552666666</v>
      </c>
      <c r="E99" s="27">
        <f t="shared" si="22"/>
        <v>8051335.6023333333</v>
      </c>
      <c r="F99" s="27">
        <f t="shared" si="22"/>
        <v>8094218.6056666663</v>
      </c>
      <c r="G99" s="27">
        <f t="shared" si="22"/>
        <v>8243985.6393333329</v>
      </c>
      <c r="H99" s="27">
        <f t="shared" si="22"/>
        <v>8373958.2149999999</v>
      </c>
      <c r="I99" s="27">
        <f t="shared" si="22"/>
        <v>2448090.5683333329</v>
      </c>
      <c r="J99" s="27">
        <f t="shared" si="22"/>
        <v>2307376.3316666661</v>
      </c>
      <c r="K99" s="27">
        <f t="shared" si="22"/>
        <v>2171436.5776666664</v>
      </c>
      <c r="L99" s="27">
        <f t="shared" si="22"/>
        <v>2100856.0453333333</v>
      </c>
      <c r="M99" s="27">
        <f t="shared" si="22"/>
        <v>2255509.6073333332</v>
      </c>
      <c r="N99" s="27">
        <f t="shared" si="22"/>
        <v>2405657.9696666664</v>
      </c>
      <c r="O99" s="27">
        <f t="shared" si="22"/>
        <v>-1661221.263666667</v>
      </c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pans="1:27" s="18" customFormat="1" ht="15.75" thickTop="1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pans="1:27" s="18" customFormat="1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pans="1:27" s="18" customFormat="1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pans="1:27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3.25">
      <c r="C104" s="2"/>
      <c r="D104" s="36">
        <v>2005</v>
      </c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3.25">
      <c r="A105" s="12"/>
      <c r="C105" s="5"/>
      <c r="D105" s="5" t="s">
        <v>3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 t="s">
        <v>14</v>
      </c>
      <c r="Q105" s="5" t="s">
        <v>15</v>
      </c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>
      <c r="C106" s="6" t="s">
        <v>13</v>
      </c>
      <c r="D106" s="7">
        <v>38353</v>
      </c>
      <c r="E106" s="7">
        <v>38384</v>
      </c>
      <c r="F106" s="7">
        <v>38412</v>
      </c>
      <c r="G106" s="7">
        <v>38443</v>
      </c>
      <c r="H106" s="7">
        <v>38473</v>
      </c>
      <c r="I106" s="7">
        <v>38504</v>
      </c>
      <c r="J106" s="7">
        <v>38534</v>
      </c>
      <c r="K106" s="7">
        <v>38565</v>
      </c>
      <c r="L106" s="7">
        <v>38596</v>
      </c>
      <c r="M106" s="7">
        <v>38626</v>
      </c>
      <c r="N106" s="7">
        <v>38657</v>
      </c>
      <c r="O106" s="7">
        <v>38687</v>
      </c>
      <c r="P106" s="6" t="s">
        <v>5</v>
      </c>
      <c r="Q106" s="6" t="s">
        <v>7</v>
      </c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>
      <c r="A108" t="s">
        <v>0</v>
      </c>
      <c r="C108" s="2">
        <f>Q86</f>
        <v>178571734</v>
      </c>
      <c r="D108" s="25">
        <v>4883333</v>
      </c>
      <c r="E108" s="25">
        <v>4883333</v>
      </c>
      <c r="F108" s="25">
        <v>4883333</v>
      </c>
      <c r="G108" s="11">
        <v>5051011</v>
      </c>
      <c r="H108" s="11">
        <v>5051011</v>
      </c>
      <c r="I108" s="11">
        <v>5051011</v>
      </c>
      <c r="J108" s="11">
        <v>5051011</v>
      </c>
      <c r="K108" s="11">
        <v>5051011</v>
      </c>
      <c r="L108" s="11">
        <v>5051011</v>
      </c>
      <c r="M108" s="11">
        <v>5051011</v>
      </c>
      <c r="N108" s="11">
        <v>5051011</v>
      </c>
      <c r="O108" s="11">
        <v>5051015</v>
      </c>
      <c r="P108" s="2">
        <f>SUM(D108:O108)</f>
        <v>60109102</v>
      </c>
      <c r="Q108" s="2">
        <f>SUM(C108:O108)</f>
        <v>238680836</v>
      </c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>
      <c r="A109" t="s">
        <v>11</v>
      </c>
      <c r="C109" s="2">
        <f>Q87</f>
        <v>-171420464</v>
      </c>
      <c r="D109" s="11">
        <v>-5257509</v>
      </c>
      <c r="E109" s="11">
        <v>-4774976</v>
      </c>
      <c r="F109" s="11">
        <v>-5024642</v>
      </c>
      <c r="G109" s="11">
        <v>-4583422</v>
      </c>
      <c r="H109" s="11">
        <v>-4650094</v>
      </c>
      <c r="I109" s="11">
        <v>-5510478</v>
      </c>
      <c r="J109" s="11">
        <v>-5958010</v>
      </c>
      <c r="K109" s="11">
        <v>-5769967</v>
      </c>
      <c r="L109" s="11">
        <v>-5001100</v>
      </c>
      <c r="M109" s="11">
        <v>-4604789</v>
      </c>
      <c r="N109" s="11">
        <v>-4778520</v>
      </c>
      <c r="O109" s="11">
        <v>-5439661</v>
      </c>
      <c r="P109" s="2">
        <f>SUM(D109:O109)</f>
        <v>-61353168</v>
      </c>
      <c r="Q109" s="2">
        <f>SUM(C109:O109)</f>
        <v>-232773632</v>
      </c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>
      <c r="A110" t="s">
        <v>10</v>
      </c>
      <c r="C110" s="2">
        <f>Q88</f>
        <v>-10378037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0">
        <v>-1684166</v>
      </c>
      <c r="L110" s="2">
        <v>0</v>
      </c>
      <c r="M110" s="2">
        <v>0</v>
      </c>
      <c r="N110" s="2">
        <v>0</v>
      </c>
      <c r="O110" s="2">
        <v>0</v>
      </c>
      <c r="P110" s="2">
        <f>SUM(D110:O110)</f>
        <v>-1684166</v>
      </c>
      <c r="Q110" s="2">
        <f>SUM(C110:O110)</f>
        <v>-12062203</v>
      </c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>
      <c r="A112" t="s">
        <v>5</v>
      </c>
      <c r="C112" s="2">
        <f t="shared" ref="C112:Q112" si="23">SUM(C108:C111)</f>
        <v>-3226767</v>
      </c>
      <c r="D112" s="2">
        <f t="shared" si="23"/>
        <v>-374176</v>
      </c>
      <c r="E112" s="2">
        <f t="shared" si="23"/>
        <v>108357</v>
      </c>
      <c r="F112" s="2">
        <f t="shared" si="23"/>
        <v>-141309</v>
      </c>
      <c r="G112" s="2">
        <f t="shared" si="23"/>
        <v>467589</v>
      </c>
      <c r="H112" s="2">
        <f t="shared" si="23"/>
        <v>400917</v>
      </c>
      <c r="I112" s="2">
        <f t="shared" si="23"/>
        <v>-459467</v>
      </c>
      <c r="J112" s="2">
        <f t="shared" si="23"/>
        <v>-906999</v>
      </c>
      <c r="K112" s="2">
        <f t="shared" si="23"/>
        <v>-2403122</v>
      </c>
      <c r="L112" s="2">
        <f t="shared" si="23"/>
        <v>49911</v>
      </c>
      <c r="M112" s="2">
        <f t="shared" si="23"/>
        <v>446222</v>
      </c>
      <c r="N112" s="2">
        <f t="shared" si="23"/>
        <v>272491</v>
      </c>
      <c r="O112" s="2">
        <f t="shared" si="23"/>
        <v>-388646</v>
      </c>
      <c r="P112" s="2">
        <f t="shared" si="23"/>
        <v>-2928232</v>
      </c>
      <c r="Q112" s="2">
        <f t="shared" si="23"/>
        <v>-6154999</v>
      </c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>
      <c r="A114" t="s">
        <v>6</v>
      </c>
      <c r="C114" s="2">
        <f>Q92</f>
        <v>1565545.736333333</v>
      </c>
      <c r="D114" s="2">
        <f t="shared" ref="D114:O114" si="24">C119*$O$2/12</f>
        <v>-18285.013000000003</v>
      </c>
      <c r="E114" s="2">
        <f t="shared" si="24"/>
        <v>-20405.343666666668</v>
      </c>
      <c r="F114" s="2">
        <f t="shared" si="24"/>
        <v>-19791.32066666667</v>
      </c>
      <c r="G114" s="2">
        <f t="shared" si="24"/>
        <v>-20592.071666666667</v>
      </c>
      <c r="H114" s="2">
        <f t="shared" si="24"/>
        <v>-17942.400666666668</v>
      </c>
      <c r="I114" s="2">
        <f t="shared" si="24"/>
        <v>-15670.537666666669</v>
      </c>
      <c r="J114" s="2">
        <f t="shared" si="24"/>
        <v>-18274.184000000001</v>
      </c>
      <c r="K114" s="20">
        <f t="shared" si="24"/>
        <v>-23413.845000000001</v>
      </c>
      <c r="L114" s="20">
        <f t="shared" si="24"/>
        <v>-37031.536333333337</v>
      </c>
      <c r="M114" s="20">
        <f t="shared" si="24"/>
        <v>-36748.707333333332</v>
      </c>
      <c r="N114" s="20">
        <f t="shared" si="24"/>
        <v>-34220.116000000002</v>
      </c>
      <c r="O114" s="20">
        <f t="shared" si="24"/>
        <v>-32676.000333333333</v>
      </c>
      <c r="P114" s="20">
        <f>SUM(D114:O114)</f>
        <v>-295051.07633333333</v>
      </c>
      <c r="Q114" s="2">
        <f>SUM(C114:O114)</f>
        <v>1270494.6599999999</v>
      </c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thickBot="1">
      <c r="A116" t="s">
        <v>7</v>
      </c>
      <c r="C116" s="4">
        <f>C112+C114</f>
        <v>-1661221.263666667</v>
      </c>
      <c r="D116" s="4">
        <f t="shared" ref="D116:Q116" si="25">D112+D114</f>
        <v>-392461.01299999998</v>
      </c>
      <c r="E116" s="4">
        <f t="shared" si="25"/>
        <v>87951.656333333332</v>
      </c>
      <c r="F116" s="4">
        <f t="shared" si="25"/>
        <v>-161100.32066666667</v>
      </c>
      <c r="G116" s="4">
        <f t="shared" si="25"/>
        <v>446996.92833333334</v>
      </c>
      <c r="H116" s="4">
        <f t="shared" si="25"/>
        <v>382974.59933333332</v>
      </c>
      <c r="I116" s="4">
        <f t="shared" si="25"/>
        <v>-475137.53766666667</v>
      </c>
      <c r="J116" s="4">
        <f t="shared" si="25"/>
        <v>-925273.18400000001</v>
      </c>
      <c r="K116" s="4">
        <f t="shared" si="25"/>
        <v>-2426535.8450000002</v>
      </c>
      <c r="L116" s="4">
        <f t="shared" si="25"/>
        <v>12879.463666666663</v>
      </c>
      <c r="M116" s="4">
        <f t="shared" si="25"/>
        <v>409473.29266666668</v>
      </c>
      <c r="N116" s="4">
        <f t="shared" si="25"/>
        <v>238270.88399999999</v>
      </c>
      <c r="O116" s="4">
        <f t="shared" si="25"/>
        <v>-421322.00033333333</v>
      </c>
      <c r="P116" s="4">
        <f t="shared" si="25"/>
        <v>-3223283.0763333333</v>
      </c>
      <c r="Q116" s="4">
        <f t="shared" si="25"/>
        <v>-4884504.34</v>
      </c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thickTop="1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>
      <c r="A119" t="s">
        <v>12</v>
      </c>
      <c r="C119" s="2">
        <f>+C112</f>
        <v>-3226767</v>
      </c>
      <c r="D119" s="2">
        <f>+C119+D112</f>
        <v>-3600943</v>
      </c>
      <c r="E119" s="2">
        <f t="shared" ref="E119:O119" si="26">+D119+E112</f>
        <v>-3492586</v>
      </c>
      <c r="F119" s="2">
        <f t="shared" si="26"/>
        <v>-3633895</v>
      </c>
      <c r="G119" s="2">
        <f t="shared" si="26"/>
        <v>-3166306</v>
      </c>
      <c r="H119" s="2">
        <f t="shared" si="26"/>
        <v>-2765389</v>
      </c>
      <c r="I119" s="2">
        <f t="shared" si="26"/>
        <v>-3224856</v>
      </c>
      <c r="J119" s="2">
        <f t="shared" si="26"/>
        <v>-4131855</v>
      </c>
      <c r="K119" s="2">
        <f t="shared" si="26"/>
        <v>-6534977</v>
      </c>
      <c r="L119" s="2">
        <f t="shared" si="26"/>
        <v>-6485066</v>
      </c>
      <c r="M119" s="2">
        <f t="shared" si="26"/>
        <v>-6038844</v>
      </c>
      <c r="N119" s="2">
        <f t="shared" si="26"/>
        <v>-5766353</v>
      </c>
      <c r="O119" s="2">
        <f t="shared" si="26"/>
        <v>-6154999</v>
      </c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>
      <c r="A120" t="s">
        <v>9</v>
      </c>
      <c r="C120" s="2">
        <f>+C114</f>
        <v>1565545.736333333</v>
      </c>
      <c r="D120" s="2">
        <f>+C120+D114</f>
        <v>1547260.7233333329</v>
      </c>
      <c r="E120" s="2">
        <f t="shared" ref="E120:O120" si="27">+D120+E114</f>
        <v>1526855.3796666663</v>
      </c>
      <c r="F120" s="2">
        <f t="shared" si="27"/>
        <v>1507064.0589999997</v>
      </c>
      <c r="G120" s="2">
        <f t="shared" si="27"/>
        <v>1486471.9873333329</v>
      </c>
      <c r="H120" s="2">
        <f t="shared" si="27"/>
        <v>1468529.5866666662</v>
      </c>
      <c r="I120" s="2">
        <f t="shared" si="27"/>
        <v>1452859.0489999996</v>
      </c>
      <c r="J120" s="2">
        <f t="shared" si="27"/>
        <v>1434584.8649999998</v>
      </c>
      <c r="K120" s="2">
        <f t="shared" si="27"/>
        <v>1411171.0199999998</v>
      </c>
      <c r="L120" s="2">
        <f t="shared" si="27"/>
        <v>1374139.4836666666</v>
      </c>
      <c r="M120" s="2">
        <f t="shared" si="27"/>
        <v>1337390.7763333332</v>
      </c>
      <c r="N120" s="2">
        <f t="shared" si="27"/>
        <v>1303170.6603333333</v>
      </c>
      <c r="O120" s="2">
        <f t="shared" si="27"/>
        <v>1270494.6599999999</v>
      </c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thickBot="1">
      <c r="A121" t="s">
        <v>8</v>
      </c>
      <c r="C121" s="4">
        <f t="shared" ref="C121:O121" si="28">SUM(C119:C120)</f>
        <v>-1661221.263666667</v>
      </c>
      <c r="D121" s="4">
        <f t="shared" si="28"/>
        <v>-2053682.2766666671</v>
      </c>
      <c r="E121" s="4">
        <f t="shared" si="28"/>
        <v>-1965730.6203333337</v>
      </c>
      <c r="F121" s="4">
        <f t="shared" si="28"/>
        <v>-2126830.9410000006</v>
      </c>
      <c r="G121" s="4">
        <f t="shared" si="28"/>
        <v>-1679834.0126666671</v>
      </c>
      <c r="H121" s="4">
        <f t="shared" si="28"/>
        <v>-1296859.4133333338</v>
      </c>
      <c r="I121" s="4">
        <f t="shared" si="28"/>
        <v>-1771996.9510000004</v>
      </c>
      <c r="J121" s="4">
        <f t="shared" si="28"/>
        <v>-2697270.1350000002</v>
      </c>
      <c r="K121" s="4">
        <f t="shared" si="28"/>
        <v>-5123805.9800000004</v>
      </c>
      <c r="L121" s="4">
        <f t="shared" si="28"/>
        <v>-5110926.5163333332</v>
      </c>
      <c r="M121" s="4">
        <f t="shared" si="28"/>
        <v>-4701453.223666667</v>
      </c>
      <c r="N121" s="4">
        <f t="shared" si="28"/>
        <v>-4463182.3396666665</v>
      </c>
      <c r="O121" s="4">
        <f t="shared" si="28"/>
        <v>-4884504.34</v>
      </c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thickTop="1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3.25">
      <c r="C126" s="2"/>
      <c r="D126" s="36">
        <v>2006</v>
      </c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3.25">
      <c r="A127" s="12"/>
      <c r="C127" s="5"/>
      <c r="D127" s="5" t="s">
        <v>3</v>
      </c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 t="s">
        <v>14</v>
      </c>
      <c r="Q127" s="5" t="s">
        <v>15</v>
      </c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>
      <c r="C128" s="6" t="s">
        <v>13</v>
      </c>
      <c r="D128" s="7">
        <v>38718</v>
      </c>
      <c r="E128" s="7">
        <v>38749</v>
      </c>
      <c r="F128" s="7">
        <v>38777</v>
      </c>
      <c r="G128" s="7">
        <v>38808</v>
      </c>
      <c r="H128" s="7">
        <v>38838</v>
      </c>
      <c r="I128" s="7">
        <v>38869</v>
      </c>
      <c r="J128" s="7">
        <v>38899</v>
      </c>
      <c r="K128" s="7">
        <v>38930</v>
      </c>
      <c r="L128" s="7">
        <v>38961</v>
      </c>
      <c r="M128" s="7">
        <v>38991</v>
      </c>
      <c r="N128" s="7">
        <v>39022</v>
      </c>
      <c r="O128" s="7">
        <v>39052</v>
      </c>
      <c r="P128" s="6" t="s">
        <v>5</v>
      </c>
      <c r="Q128" s="6" t="s">
        <v>7</v>
      </c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>
      <c r="A130" t="s">
        <v>0</v>
      </c>
      <c r="C130" s="2">
        <f>Q108</f>
        <v>238680836</v>
      </c>
      <c r="D130" s="14">
        <v>5051011</v>
      </c>
      <c r="E130" s="14">
        <v>5051011</v>
      </c>
      <c r="F130" s="14">
        <v>5051011</v>
      </c>
      <c r="G130" s="14">
        <v>5051012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2">
        <f>SUM(D130:O130)</f>
        <v>20204045</v>
      </c>
      <c r="Q130" s="2">
        <f>SUM(C130:O130)</f>
        <v>258884881</v>
      </c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>
      <c r="A131" t="s">
        <v>11</v>
      </c>
      <c r="C131" s="2">
        <f>Q109</f>
        <v>-232773632</v>
      </c>
      <c r="D131" s="11">
        <v>-5208059</v>
      </c>
      <c r="E131" s="11">
        <v>-4911712</v>
      </c>
      <c r="F131" s="11">
        <v>-5071451</v>
      </c>
      <c r="G131" s="11">
        <v>-4463328</v>
      </c>
      <c r="H131" s="11">
        <v>0</v>
      </c>
      <c r="I131" s="11">
        <v>0</v>
      </c>
      <c r="J131" s="11">
        <v>0</v>
      </c>
      <c r="K131" s="14"/>
      <c r="L131" s="11">
        <v>0</v>
      </c>
      <c r="M131" s="11">
        <v>0</v>
      </c>
      <c r="N131" s="11">
        <v>0</v>
      </c>
      <c r="O131" s="11">
        <v>0</v>
      </c>
      <c r="P131" s="2">
        <f>SUM(D131:O131)</f>
        <v>-19654550</v>
      </c>
      <c r="Q131" s="2">
        <f>SUM(C131:O131)</f>
        <v>-252428182</v>
      </c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>
      <c r="A132" t="s">
        <v>10</v>
      </c>
      <c r="C132" s="2">
        <f>Q110</f>
        <v>-12062203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0">
        <v>-350320</v>
      </c>
      <c r="L132" s="2">
        <v>0</v>
      </c>
      <c r="M132" s="2">
        <v>0</v>
      </c>
      <c r="N132" s="2">
        <v>0</v>
      </c>
      <c r="O132" s="2">
        <v>0</v>
      </c>
      <c r="P132" s="2">
        <f>SUM(D132:O132)</f>
        <v>-350320</v>
      </c>
      <c r="Q132" s="2">
        <f>SUM(C132:O132)</f>
        <v>-12412523</v>
      </c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>
      <c r="A133" t="s">
        <v>4</v>
      </c>
      <c r="C133" s="2">
        <v>0</v>
      </c>
      <c r="D133" s="2">
        <v>-267467</v>
      </c>
      <c r="E133" s="2">
        <v>-267467</v>
      </c>
      <c r="F133" s="2">
        <v>-267467</v>
      </c>
      <c r="G133" s="2">
        <v>-267467</v>
      </c>
      <c r="H133" s="2"/>
      <c r="I133" s="2"/>
      <c r="J133" s="2"/>
      <c r="K133" s="2"/>
      <c r="L133" s="2"/>
      <c r="M133" s="2"/>
      <c r="N133" s="2"/>
      <c r="O133" s="2"/>
      <c r="P133" s="2">
        <f>SUM(D133:O133)</f>
        <v>-1069868</v>
      </c>
      <c r="Q133" s="2">
        <f>SUM(C133:O133)</f>
        <v>-1069868</v>
      </c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>
      <c r="A135" t="s">
        <v>5</v>
      </c>
      <c r="C135" s="2">
        <f t="shared" ref="C135:Q135" si="29">SUM(C130:C134)</f>
        <v>-6154999</v>
      </c>
      <c r="D135" s="2">
        <f t="shared" si="29"/>
        <v>-424515</v>
      </c>
      <c r="E135" s="2">
        <f t="shared" si="29"/>
        <v>-128168</v>
      </c>
      <c r="F135" s="2">
        <f t="shared" si="29"/>
        <v>-287907</v>
      </c>
      <c r="G135" s="2">
        <f t="shared" si="29"/>
        <v>320217</v>
      </c>
      <c r="H135" s="2">
        <f t="shared" si="29"/>
        <v>0</v>
      </c>
      <c r="I135" s="2">
        <f t="shared" si="29"/>
        <v>0</v>
      </c>
      <c r="J135" s="2">
        <f t="shared" si="29"/>
        <v>0</v>
      </c>
      <c r="K135" s="2">
        <f t="shared" si="29"/>
        <v>-350320</v>
      </c>
      <c r="L135" s="2">
        <f t="shared" si="29"/>
        <v>0</v>
      </c>
      <c r="M135" s="2">
        <f t="shared" si="29"/>
        <v>0</v>
      </c>
      <c r="N135" s="2">
        <f t="shared" si="29"/>
        <v>0</v>
      </c>
      <c r="O135" s="2">
        <f t="shared" si="29"/>
        <v>0</v>
      </c>
      <c r="P135" s="2">
        <f t="shared" si="29"/>
        <v>-870693</v>
      </c>
      <c r="Q135" s="2">
        <f t="shared" si="29"/>
        <v>-7025692</v>
      </c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>
      <c r="A137" t="s">
        <v>6</v>
      </c>
      <c r="C137" s="2">
        <f>Q114</f>
        <v>1270494.6599999999</v>
      </c>
      <c r="D137" s="2">
        <f>C142*$O$2/12</f>
        <v>-34878.327666666672</v>
      </c>
      <c r="E137" s="2">
        <f>D142*$O$2/12</f>
        <v>-37283.912666666671</v>
      </c>
      <c r="F137" s="2">
        <f>E142*$O$2/12</f>
        <v>-38010.198000000004</v>
      </c>
      <c r="G137" s="2">
        <f>F142*$O$3/12</f>
        <v>-24134.782049999998</v>
      </c>
      <c r="H137" s="2">
        <f>G142*$O$3/12</f>
        <v>-23030.0334</v>
      </c>
      <c r="I137" s="2">
        <f>H142*$O$3/12</f>
        <v>-23030.0334</v>
      </c>
      <c r="J137" s="2">
        <f t="shared" ref="J137:O137" si="30">I142*$O$4/12</f>
        <v>-25533.297900000001</v>
      </c>
      <c r="K137" s="2">
        <f t="shared" si="30"/>
        <v>-25533.297900000001</v>
      </c>
      <c r="L137" s="2">
        <f t="shared" si="30"/>
        <v>-26873.271900000003</v>
      </c>
      <c r="M137" s="2">
        <f t="shared" si="30"/>
        <v>-26873.271900000003</v>
      </c>
      <c r="N137" s="2">
        <f t="shared" si="30"/>
        <v>-26873.271900000003</v>
      </c>
      <c r="O137" s="2">
        <f t="shared" si="30"/>
        <v>-26873.271900000003</v>
      </c>
      <c r="P137" s="2">
        <f>SUM(D137:O137)</f>
        <v>-338926.97058333334</v>
      </c>
      <c r="Q137" s="2">
        <f>SUM(C137:O137)</f>
        <v>931567.68941666617</v>
      </c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thickBot="1">
      <c r="A139" t="s">
        <v>7</v>
      </c>
      <c r="C139" s="4">
        <f>C135+C137</f>
        <v>-4884504.34</v>
      </c>
      <c r="D139" s="4">
        <f t="shared" ref="D139:Q139" si="31">D135+D137</f>
        <v>-459393.32766666665</v>
      </c>
      <c r="E139" s="4">
        <f t="shared" si="31"/>
        <v>-165451.91266666667</v>
      </c>
      <c r="F139" s="4">
        <f t="shared" si="31"/>
        <v>-325917.19799999997</v>
      </c>
      <c r="G139" s="4">
        <f t="shared" si="31"/>
        <v>296082.21795000002</v>
      </c>
      <c r="H139" s="4">
        <f t="shared" si="31"/>
        <v>-23030.0334</v>
      </c>
      <c r="I139" s="4">
        <f t="shared" si="31"/>
        <v>-23030.0334</v>
      </c>
      <c r="J139" s="4">
        <f t="shared" si="31"/>
        <v>-25533.297900000001</v>
      </c>
      <c r="K139" s="4">
        <f t="shared" si="31"/>
        <v>-375853.29790000001</v>
      </c>
      <c r="L139" s="4">
        <f t="shared" si="31"/>
        <v>-26873.271900000003</v>
      </c>
      <c r="M139" s="4">
        <f t="shared" si="31"/>
        <v>-26873.271900000003</v>
      </c>
      <c r="N139" s="4">
        <f t="shared" si="31"/>
        <v>-26873.271900000003</v>
      </c>
      <c r="O139" s="4">
        <f t="shared" si="31"/>
        <v>-26873.271900000003</v>
      </c>
      <c r="P139" s="4">
        <f t="shared" si="31"/>
        <v>-1209619.9705833334</v>
      </c>
      <c r="Q139" s="4">
        <f t="shared" si="31"/>
        <v>-6094124.3105833335</v>
      </c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thickTop="1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>
      <c r="A142" t="s">
        <v>12</v>
      </c>
      <c r="C142" s="2">
        <f>+C135</f>
        <v>-6154999</v>
      </c>
      <c r="D142" s="2">
        <f>+C142+D135</f>
        <v>-6579514</v>
      </c>
      <c r="E142" s="2">
        <f t="shared" ref="E142:O142" si="32">+D142+E135</f>
        <v>-6707682</v>
      </c>
      <c r="F142" s="2">
        <f t="shared" si="32"/>
        <v>-6995589</v>
      </c>
      <c r="G142" s="2">
        <f t="shared" si="32"/>
        <v>-6675372</v>
      </c>
      <c r="H142" s="2">
        <f t="shared" si="32"/>
        <v>-6675372</v>
      </c>
      <c r="I142" s="2">
        <f t="shared" si="32"/>
        <v>-6675372</v>
      </c>
      <c r="J142" s="2">
        <f t="shared" si="32"/>
        <v>-6675372</v>
      </c>
      <c r="K142" s="2">
        <f t="shared" si="32"/>
        <v>-7025692</v>
      </c>
      <c r="L142" s="2">
        <f t="shared" si="32"/>
        <v>-7025692</v>
      </c>
      <c r="M142" s="2">
        <f t="shared" si="32"/>
        <v>-7025692</v>
      </c>
      <c r="N142" s="2">
        <f t="shared" si="32"/>
        <v>-7025692</v>
      </c>
      <c r="O142" s="2">
        <f t="shared" si="32"/>
        <v>-7025692</v>
      </c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>
      <c r="A143" t="s">
        <v>9</v>
      </c>
      <c r="C143" s="2">
        <f>+C137</f>
        <v>1270494.6599999999</v>
      </c>
      <c r="D143" s="2">
        <f>+C143+D137</f>
        <v>1235616.3323333333</v>
      </c>
      <c r="E143" s="2">
        <f t="shared" ref="E143:O143" si="33">+D143+E137</f>
        <v>1198332.4196666665</v>
      </c>
      <c r="F143" s="2">
        <f t="shared" si="33"/>
        <v>1160322.2216666664</v>
      </c>
      <c r="G143" s="2">
        <f t="shared" si="33"/>
        <v>1136187.4396166664</v>
      </c>
      <c r="H143" s="2">
        <f t="shared" si="33"/>
        <v>1113157.4062166663</v>
      </c>
      <c r="I143" s="2">
        <f t="shared" si="33"/>
        <v>1090127.3728166663</v>
      </c>
      <c r="J143" s="2">
        <f t="shared" si="33"/>
        <v>1064594.0749166664</v>
      </c>
      <c r="K143" s="2">
        <f t="shared" si="33"/>
        <v>1039060.7770166664</v>
      </c>
      <c r="L143" s="2">
        <f t="shared" si="33"/>
        <v>1012187.5051166663</v>
      </c>
      <c r="M143" s="2">
        <f t="shared" si="33"/>
        <v>985314.23321666627</v>
      </c>
      <c r="N143" s="2">
        <f t="shared" si="33"/>
        <v>958440.96131666622</v>
      </c>
      <c r="O143" s="2">
        <f t="shared" si="33"/>
        <v>931567.68941666617</v>
      </c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thickBot="1">
      <c r="A144" t="s">
        <v>8</v>
      </c>
      <c r="C144" s="4">
        <f t="shared" ref="C144:O144" si="34">SUM(C142:C143)</f>
        <v>-4884504.34</v>
      </c>
      <c r="D144" s="4">
        <f t="shared" si="34"/>
        <v>-5343897.6676666662</v>
      </c>
      <c r="E144" s="4">
        <f t="shared" si="34"/>
        <v>-5509349.5803333335</v>
      </c>
      <c r="F144" s="4">
        <f t="shared" si="34"/>
        <v>-5835266.7783333333</v>
      </c>
      <c r="G144" s="4">
        <f t="shared" si="34"/>
        <v>-5539184.5603833338</v>
      </c>
      <c r="H144" s="4">
        <f t="shared" si="34"/>
        <v>-5562214.5937833339</v>
      </c>
      <c r="I144" s="4">
        <f t="shared" si="34"/>
        <v>-5585244.627183334</v>
      </c>
      <c r="J144" s="4">
        <f t="shared" si="34"/>
        <v>-5610777.9250833336</v>
      </c>
      <c r="K144" s="4">
        <f t="shared" si="34"/>
        <v>-5986631.2229833333</v>
      </c>
      <c r="L144" s="4">
        <f t="shared" si="34"/>
        <v>-6013504.4948833333</v>
      </c>
      <c r="M144" s="4">
        <f t="shared" si="34"/>
        <v>-6040377.7667833334</v>
      </c>
      <c r="N144" s="4">
        <f t="shared" si="34"/>
        <v>-6067251.0386833334</v>
      </c>
      <c r="O144" s="4">
        <f t="shared" si="34"/>
        <v>-6094124.3105833335</v>
      </c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thickTop="1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3.25">
      <c r="C149" s="2"/>
      <c r="D149" s="36">
        <v>2007</v>
      </c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3.25">
      <c r="A150" s="12"/>
      <c r="C150" s="5"/>
      <c r="D150" s="5" t="s">
        <v>3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 t="s">
        <v>14</v>
      </c>
      <c r="Q150" s="5" t="s">
        <v>15</v>
      </c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>
      <c r="C151" s="6" t="s">
        <v>13</v>
      </c>
      <c r="D151" s="7">
        <v>39083</v>
      </c>
      <c r="E151" s="7">
        <v>39114</v>
      </c>
      <c r="F151" s="7">
        <v>39142</v>
      </c>
      <c r="G151" s="7">
        <v>39173</v>
      </c>
      <c r="H151" s="7">
        <v>39203</v>
      </c>
      <c r="I151" s="7">
        <v>39234</v>
      </c>
      <c r="J151" s="7">
        <v>39264</v>
      </c>
      <c r="K151" s="7">
        <v>39295</v>
      </c>
      <c r="L151" s="7">
        <v>39326</v>
      </c>
      <c r="M151" s="7">
        <v>39356</v>
      </c>
      <c r="N151" s="7">
        <v>39387</v>
      </c>
      <c r="O151" s="7">
        <v>39417</v>
      </c>
      <c r="P151" s="6" t="s">
        <v>5</v>
      </c>
      <c r="Q151" s="6" t="s">
        <v>7</v>
      </c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>
      <c r="A153" t="s">
        <v>0</v>
      </c>
      <c r="C153" s="2">
        <f>Q130</f>
        <v>258884881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2">
        <f>SUM(D153:O153)</f>
        <v>0</v>
      </c>
      <c r="Q153" s="2">
        <f>SUM(C153:O153)</f>
        <v>258884881</v>
      </c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>
      <c r="A154" t="s">
        <v>11</v>
      </c>
      <c r="C154" s="2">
        <f>Q131</f>
        <v>-252428182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2">
        <f>SUM(D154:O154)</f>
        <v>0</v>
      </c>
      <c r="Q154" s="2">
        <f>SUM(C154:O154)</f>
        <v>-252428182</v>
      </c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>
      <c r="A155" t="s">
        <v>10</v>
      </c>
      <c r="C155" s="2">
        <f>Q132</f>
        <v>-12412523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f>SUM(D155:O155)</f>
        <v>0</v>
      </c>
      <c r="Q155" s="2">
        <f>SUM(C155:O155)</f>
        <v>-12412523</v>
      </c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>
      <c r="A156" t="s">
        <v>4</v>
      </c>
      <c r="C156" s="2">
        <f>Q133</f>
        <v>-1069868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>
        <f>SUM(D156:O156)</f>
        <v>0</v>
      </c>
      <c r="Q156" s="2">
        <f>SUM(C156:O156)</f>
        <v>-1069868</v>
      </c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>
      <c r="A158" t="s">
        <v>5</v>
      </c>
      <c r="C158" s="2">
        <f t="shared" ref="C158:Q158" si="35">SUM(C153:C157)</f>
        <v>-7025692</v>
      </c>
      <c r="D158" s="2">
        <f t="shared" si="35"/>
        <v>0</v>
      </c>
      <c r="E158" s="2">
        <f t="shared" si="35"/>
        <v>0</v>
      </c>
      <c r="F158" s="2">
        <f t="shared" si="35"/>
        <v>0</v>
      </c>
      <c r="G158" s="2">
        <f t="shared" si="35"/>
        <v>0</v>
      </c>
      <c r="H158" s="2">
        <f t="shared" si="35"/>
        <v>0</v>
      </c>
      <c r="I158" s="2">
        <f t="shared" si="35"/>
        <v>0</v>
      </c>
      <c r="J158" s="2">
        <f t="shared" si="35"/>
        <v>0</v>
      </c>
      <c r="K158" s="2">
        <f t="shared" si="35"/>
        <v>0</v>
      </c>
      <c r="L158" s="2">
        <f t="shared" si="35"/>
        <v>0</v>
      </c>
      <c r="M158" s="2">
        <f t="shared" si="35"/>
        <v>0</v>
      </c>
      <c r="N158" s="2">
        <f t="shared" si="35"/>
        <v>0</v>
      </c>
      <c r="O158" s="2">
        <f t="shared" si="35"/>
        <v>0</v>
      </c>
      <c r="P158" s="2">
        <f t="shared" si="35"/>
        <v>0</v>
      </c>
      <c r="Q158" s="2">
        <f t="shared" si="35"/>
        <v>-7025692</v>
      </c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>
      <c r="A160" t="s">
        <v>6</v>
      </c>
      <c r="C160" s="2">
        <f>Q137</f>
        <v>931567.68941666617</v>
      </c>
      <c r="D160" s="2">
        <f t="shared" ref="D160:L160" si="36">C165*$O$4/12</f>
        <v>-26873.271900000003</v>
      </c>
      <c r="E160" s="2">
        <f t="shared" si="36"/>
        <v>-26873.271900000003</v>
      </c>
      <c r="F160" s="2">
        <f t="shared" si="36"/>
        <v>-26873.271900000003</v>
      </c>
      <c r="G160" s="2">
        <f t="shared" si="36"/>
        <v>-26873.271900000003</v>
      </c>
      <c r="H160" s="2">
        <f t="shared" si="36"/>
        <v>-26873.271900000003</v>
      </c>
      <c r="I160" s="2">
        <f t="shared" si="36"/>
        <v>-26873.271900000003</v>
      </c>
      <c r="J160" s="2">
        <f t="shared" si="36"/>
        <v>-26873.271900000003</v>
      </c>
      <c r="K160" s="2">
        <f t="shared" si="36"/>
        <v>-26873.271900000003</v>
      </c>
      <c r="L160" s="2">
        <f t="shared" si="36"/>
        <v>-26873.271900000003</v>
      </c>
      <c r="M160" s="2">
        <f>L165*$O$5/12</f>
        <v>-30093.380733333335</v>
      </c>
      <c r="N160" s="2">
        <f>M165*$O$5/12</f>
        <v>-30093.380733333335</v>
      </c>
      <c r="O160" s="2">
        <f>N165*$O$5/12</f>
        <v>-30093.380733333335</v>
      </c>
      <c r="P160" s="2">
        <f>SUM(D160:O160)</f>
        <v>-332139.58930000005</v>
      </c>
      <c r="Q160" s="2">
        <f>SUM(C160:O160)</f>
        <v>599428.10011666582</v>
      </c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thickBot="1">
      <c r="A162" t="s">
        <v>7</v>
      </c>
      <c r="C162" s="4">
        <f>C158+C160</f>
        <v>-6094124.3105833335</v>
      </c>
      <c r="D162" s="4">
        <f t="shared" ref="D162:Q162" si="37">D158+D160</f>
        <v>-26873.271900000003</v>
      </c>
      <c r="E162" s="4">
        <f t="shared" si="37"/>
        <v>-26873.271900000003</v>
      </c>
      <c r="F162" s="4">
        <f t="shared" si="37"/>
        <v>-26873.271900000003</v>
      </c>
      <c r="G162" s="4">
        <f t="shared" si="37"/>
        <v>-26873.271900000003</v>
      </c>
      <c r="H162" s="4">
        <f t="shared" si="37"/>
        <v>-26873.271900000003</v>
      </c>
      <c r="I162" s="4">
        <f t="shared" si="37"/>
        <v>-26873.271900000003</v>
      </c>
      <c r="J162" s="4">
        <f t="shared" si="37"/>
        <v>-26873.271900000003</v>
      </c>
      <c r="K162" s="4">
        <f t="shared" si="37"/>
        <v>-26873.271900000003</v>
      </c>
      <c r="L162" s="4">
        <f t="shared" si="37"/>
        <v>-26873.271900000003</v>
      </c>
      <c r="M162" s="4">
        <f t="shared" si="37"/>
        <v>-30093.380733333335</v>
      </c>
      <c r="N162" s="4">
        <f t="shared" si="37"/>
        <v>-30093.380733333335</v>
      </c>
      <c r="O162" s="4">
        <f t="shared" si="37"/>
        <v>-30093.380733333335</v>
      </c>
      <c r="P162" s="4">
        <f t="shared" si="37"/>
        <v>-332139.58930000005</v>
      </c>
      <c r="Q162" s="4">
        <f t="shared" si="37"/>
        <v>-6426263.8998833345</v>
      </c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thickTop="1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>
      <c r="A165" t="s">
        <v>12</v>
      </c>
      <c r="C165" s="2">
        <f>+C158</f>
        <v>-7025692</v>
      </c>
      <c r="D165" s="2">
        <f>+C165+D158</f>
        <v>-7025692</v>
      </c>
      <c r="E165" s="2">
        <f t="shared" ref="E165:O165" si="38">+D165+E158</f>
        <v>-7025692</v>
      </c>
      <c r="F165" s="2">
        <f t="shared" si="38"/>
        <v>-7025692</v>
      </c>
      <c r="G165" s="2">
        <f t="shared" si="38"/>
        <v>-7025692</v>
      </c>
      <c r="H165" s="2">
        <f t="shared" si="38"/>
        <v>-7025692</v>
      </c>
      <c r="I165" s="2">
        <f t="shared" si="38"/>
        <v>-7025692</v>
      </c>
      <c r="J165" s="2">
        <f t="shared" si="38"/>
        <v>-7025692</v>
      </c>
      <c r="K165" s="2">
        <f t="shared" si="38"/>
        <v>-7025692</v>
      </c>
      <c r="L165" s="2">
        <f t="shared" si="38"/>
        <v>-7025692</v>
      </c>
      <c r="M165" s="2">
        <f t="shared" si="38"/>
        <v>-7025692</v>
      </c>
      <c r="N165" s="2">
        <f t="shared" si="38"/>
        <v>-7025692</v>
      </c>
      <c r="O165" s="2">
        <f t="shared" si="38"/>
        <v>-7025692</v>
      </c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>
      <c r="A166" t="s">
        <v>9</v>
      </c>
      <c r="C166" s="2">
        <f>+C160</f>
        <v>931567.68941666617</v>
      </c>
      <c r="D166" s="2">
        <f>+C166+D160</f>
        <v>904694.41751666612</v>
      </c>
      <c r="E166" s="2">
        <f t="shared" ref="E166:O166" si="39">+D166+E160</f>
        <v>877821.14561666606</v>
      </c>
      <c r="F166" s="2">
        <f t="shared" si="39"/>
        <v>850947.87371666601</v>
      </c>
      <c r="G166" s="2">
        <f t="shared" si="39"/>
        <v>824074.60181666596</v>
      </c>
      <c r="H166" s="2">
        <f t="shared" si="39"/>
        <v>797201.32991666591</v>
      </c>
      <c r="I166" s="2">
        <f t="shared" si="39"/>
        <v>770328.05801666586</v>
      </c>
      <c r="J166" s="2">
        <f t="shared" si="39"/>
        <v>743454.78611666581</v>
      </c>
      <c r="K166" s="2">
        <f t="shared" si="39"/>
        <v>716581.51421666576</v>
      </c>
      <c r="L166" s="2">
        <f t="shared" si="39"/>
        <v>689708.24231666571</v>
      </c>
      <c r="M166" s="2">
        <f t="shared" si="39"/>
        <v>659614.86158333241</v>
      </c>
      <c r="N166" s="2">
        <f t="shared" si="39"/>
        <v>629521.48084999912</v>
      </c>
      <c r="O166" s="2">
        <f t="shared" si="39"/>
        <v>599428.10011666582</v>
      </c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thickBot="1">
      <c r="A167" t="s">
        <v>8</v>
      </c>
      <c r="C167" s="4">
        <f t="shared" ref="C167:O167" si="40">SUM(C165:C166)</f>
        <v>-6094124.3105833335</v>
      </c>
      <c r="D167" s="4">
        <f t="shared" si="40"/>
        <v>-6120997.5824833335</v>
      </c>
      <c r="E167" s="4">
        <f t="shared" si="40"/>
        <v>-6147870.8543833336</v>
      </c>
      <c r="F167" s="4">
        <f t="shared" si="40"/>
        <v>-6174744.1262833336</v>
      </c>
      <c r="G167" s="4">
        <f t="shared" si="40"/>
        <v>-6201617.3981833337</v>
      </c>
      <c r="H167" s="4">
        <f t="shared" si="40"/>
        <v>-6228490.6700833337</v>
      </c>
      <c r="I167" s="4">
        <f t="shared" si="40"/>
        <v>-6255363.9419833338</v>
      </c>
      <c r="J167" s="4">
        <f t="shared" si="40"/>
        <v>-6282237.2138833338</v>
      </c>
      <c r="K167" s="4">
        <f t="shared" si="40"/>
        <v>-6309110.4857833339</v>
      </c>
      <c r="L167" s="4">
        <f t="shared" si="40"/>
        <v>-6335983.7576833339</v>
      </c>
      <c r="M167" s="4">
        <f t="shared" si="40"/>
        <v>-6366077.1384166675</v>
      </c>
      <c r="N167" s="4">
        <f t="shared" si="40"/>
        <v>-6396170.519150001</v>
      </c>
      <c r="O167" s="4">
        <f t="shared" si="40"/>
        <v>-6426263.8998833345</v>
      </c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thickTop="1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3.25">
      <c r="C172" s="2"/>
      <c r="D172" s="36">
        <v>2008</v>
      </c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3.25">
      <c r="A173" s="12"/>
      <c r="C173" s="5"/>
      <c r="D173" s="5" t="s">
        <v>3</v>
      </c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 t="s">
        <v>14</v>
      </c>
      <c r="Q173" s="5" t="s">
        <v>15</v>
      </c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>
      <c r="C174" s="6" t="s">
        <v>13</v>
      </c>
      <c r="D174" s="7">
        <v>39448</v>
      </c>
      <c r="E174" s="7">
        <v>39479</v>
      </c>
      <c r="F174" s="7">
        <v>39508</v>
      </c>
      <c r="G174" s="7">
        <v>39539</v>
      </c>
      <c r="H174" s="7">
        <v>39569</v>
      </c>
      <c r="I174" s="7">
        <v>39600</v>
      </c>
      <c r="J174" s="7">
        <v>39630</v>
      </c>
      <c r="K174" s="7">
        <v>39661</v>
      </c>
      <c r="L174" s="7">
        <v>39692</v>
      </c>
      <c r="M174" s="7">
        <v>39722</v>
      </c>
      <c r="N174" s="7">
        <v>39753</v>
      </c>
      <c r="O174" s="7">
        <v>39783</v>
      </c>
      <c r="P174" s="6" t="s">
        <v>5</v>
      </c>
      <c r="Q174" s="6" t="s">
        <v>7</v>
      </c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>
      <c r="A176" t="s">
        <v>0</v>
      </c>
      <c r="C176" s="2">
        <f>Q153</f>
        <v>258884881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2">
        <f>SUM(D176:O176)</f>
        <v>0</v>
      </c>
      <c r="Q176" s="2">
        <f>SUM(C176:O176)</f>
        <v>258884881</v>
      </c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>
      <c r="A177" t="s">
        <v>11</v>
      </c>
      <c r="C177" s="2">
        <f>Q154</f>
        <v>-252428182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2">
        <f>SUM(D177:O177)</f>
        <v>0</v>
      </c>
      <c r="Q177" s="2">
        <f>SUM(C177:O177)</f>
        <v>-252428182</v>
      </c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>
      <c r="A178" t="s">
        <v>10</v>
      </c>
      <c r="C178" s="2">
        <f>Q155</f>
        <v>-12412523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f>SUM(D178:O178)</f>
        <v>0</v>
      </c>
      <c r="Q178" s="2">
        <f>SUM(C178:O178)</f>
        <v>-12412523</v>
      </c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>
      <c r="A179" t="s">
        <v>4</v>
      </c>
      <c r="C179" s="2">
        <f>Q156</f>
        <v>-1069868</v>
      </c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>
        <f>SUM(D179:O179)</f>
        <v>0</v>
      </c>
      <c r="Q179" s="2">
        <f>SUM(C179:O179)</f>
        <v>-1069868</v>
      </c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>
      <c r="A181" t="s">
        <v>5</v>
      </c>
      <c r="C181" s="2">
        <f t="shared" ref="C181:Q181" si="41">SUM(C176:C180)</f>
        <v>-7025692</v>
      </c>
      <c r="D181" s="2">
        <f t="shared" si="41"/>
        <v>0</v>
      </c>
      <c r="E181" s="2">
        <f t="shared" si="41"/>
        <v>0</v>
      </c>
      <c r="F181" s="2">
        <f t="shared" si="41"/>
        <v>0</v>
      </c>
      <c r="G181" s="2">
        <f t="shared" si="41"/>
        <v>0</v>
      </c>
      <c r="H181" s="2">
        <f t="shared" si="41"/>
        <v>0</v>
      </c>
      <c r="I181" s="2">
        <f t="shared" si="41"/>
        <v>0</v>
      </c>
      <c r="J181" s="2">
        <f t="shared" si="41"/>
        <v>0</v>
      </c>
      <c r="K181" s="2">
        <f t="shared" si="41"/>
        <v>0</v>
      </c>
      <c r="L181" s="2">
        <f t="shared" si="41"/>
        <v>0</v>
      </c>
      <c r="M181" s="2">
        <f t="shared" si="41"/>
        <v>0</v>
      </c>
      <c r="N181" s="2">
        <f t="shared" si="41"/>
        <v>0</v>
      </c>
      <c r="O181" s="2">
        <f t="shared" si="41"/>
        <v>0</v>
      </c>
      <c r="P181" s="2">
        <f t="shared" si="41"/>
        <v>0</v>
      </c>
      <c r="Q181" s="2">
        <f t="shared" si="41"/>
        <v>-7025692</v>
      </c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>
      <c r="A183" t="s">
        <v>6</v>
      </c>
      <c r="C183" s="2">
        <f>Q160</f>
        <v>599428.10011666582</v>
      </c>
      <c r="D183" s="33">
        <f>C188*$O$5/12</f>
        <v>-30093.380733333335</v>
      </c>
      <c r="E183" s="33">
        <f>D188*$O$5/12</f>
        <v>-30093.380733333335</v>
      </c>
      <c r="F183" s="33">
        <f>E188*$O$5/12</f>
        <v>-30093.380733333335</v>
      </c>
      <c r="G183" s="33">
        <f>F188*$O$6/12</f>
        <v>-23887.352800000004</v>
      </c>
      <c r="H183" s="33">
        <f>G188*$O$6/12</f>
        <v>-23887.352800000004</v>
      </c>
      <c r="I183" s="33">
        <f>H188*$O$6/12</f>
        <v>-23887.352800000004</v>
      </c>
      <c r="J183" s="33">
        <f t="shared" ref="J183:O183" si="42">I188*$O$7/12</f>
        <v>-19613.390166666668</v>
      </c>
      <c r="K183" s="33">
        <f t="shared" si="42"/>
        <v>-19613.390166666668</v>
      </c>
      <c r="L183" s="33">
        <f t="shared" si="42"/>
        <v>-19613.390166666668</v>
      </c>
      <c r="M183" s="33">
        <f t="shared" si="42"/>
        <v>-19613.390166666668</v>
      </c>
      <c r="N183" s="33">
        <f t="shared" si="42"/>
        <v>-19613.390166666668</v>
      </c>
      <c r="O183" s="33">
        <f t="shared" si="42"/>
        <v>-19613.390166666668</v>
      </c>
      <c r="P183" s="2">
        <f>SUM(D183:O183)</f>
        <v>-279622.54160000006</v>
      </c>
      <c r="Q183" s="2">
        <f>SUM(C183:O183)+1</f>
        <v>319806.558516666</v>
      </c>
    </row>
    <row r="184" spans="1:27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27" ht="15.75" thickBot="1">
      <c r="A185" t="s">
        <v>7</v>
      </c>
      <c r="C185" s="4">
        <f>C181+C183</f>
        <v>-6426263.8998833345</v>
      </c>
      <c r="D185" s="4">
        <f t="shared" ref="D185:Q185" si="43">D181+D183</f>
        <v>-30093.380733333335</v>
      </c>
      <c r="E185" s="4">
        <f t="shared" si="43"/>
        <v>-30093.380733333335</v>
      </c>
      <c r="F185" s="4">
        <f t="shared" si="43"/>
        <v>-30093.380733333335</v>
      </c>
      <c r="G185" s="4">
        <f t="shared" si="43"/>
        <v>-23887.352800000004</v>
      </c>
      <c r="H185" s="4">
        <f t="shared" si="43"/>
        <v>-23887.352800000004</v>
      </c>
      <c r="I185" s="4">
        <f t="shared" si="43"/>
        <v>-23887.352800000004</v>
      </c>
      <c r="J185" s="4">
        <f t="shared" si="43"/>
        <v>-19613.390166666668</v>
      </c>
      <c r="K185" s="4">
        <f t="shared" si="43"/>
        <v>-19613.390166666668</v>
      </c>
      <c r="L185" s="4">
        <f t="shared" si="43"/>
        <v>-19613.390166666668</v>
      </c>
      <c r="M185" s="4">
        <f t="shared" si="43"/>
        <v>-19613.390166666668</v>
      </c>
      <c r="N185" s="4">
        <f t="shared" si="43"/>
        <v>-19613.390166666668</v>
      </c>
      <c r="O185" s="4">
        <f t="shared" si="43"/>
        <v>-19613.390166666668</v>
      </c>
      <c r="P185" s="4">
        <f t="shared" si="43"/>
        <v>-279622.54160000006</v>
      </c>
      <c r="Q185" s="4">
        <f t="shared" si="43"/>
        <v>-6705885.4414833337</v>
      </c>
    </row>
    <row r="186" spans="1:27" ht="15.75" thickTop="1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27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27">
      <c r="A188" t="s">
        <v>12</v>
      </c>
      <c r="C188" s="2">
        <f>+C181</f>
        <v>-7025692</v>
      </c>
      <c r="D188" s="2">
        <f>+C188+D181</f>
        <v>-7025692</v>
      </c>
      <c r="E188" s="2">
        <f t="shared" ref="E188:O188" si="44">+D188+E181</f>
        <v>-7025692</v>
      </c>
      <c r="F188" s="2">
        <f t="shared" si="44"/>
        <v>-7025692</v>
      </c>
      <c r="G188" s="2">
        <f t="shared" si="44"/>
        <v>-7025692</v>
      </c>
      <c r="H188" s="2">
        <f t="shared" si="44"/>
        <v>-7025692</v>
      </c>
      <c r="I188" s="2">
        <f t="shared" si="44"/>
        <v>-7025692</v>
      </c>
      <c r="J188" s="2">
        <f t="shared" si="44"/>
        <v>-7025692</v>
      </c>
      <c r="K188" s="2">
        <f t="shared" si="44"/>
        <v>-7025692</v>
      </c>
      <c r="L188" s="2">
        <f t="shared" si="44"/>
        <v>-7025692</v>
      </c>
      <c r="M188" s="2">
        <f t="shared" si="44"/>
        <v>-7025692</v>
      </c>
      <c r="N188" s="2">
        <f t="shared" si="44"/>
        <v>-7025692</v>
      </c>
      <c r="O188" s="2">
        <f t="shared" si="44"/>
        <v>-7025692</v>
      </c>
      <c r="P188" s="2"/>
      <c r="Q188" s="2"/>
    </row>
    <row r="189" spans="1:27">
      <c r="A189" t="s">
        <v>9</v>
      </c>
      <c r="C189" s="2">
        <f>+C183</f>
        <v>599428.10011666582</v>
      </c>
      <c r="D189" s="2">
        <f>+C189+D183</f>
        <v>569334.71938333253</v>
      </c>
      <c r="E189" s="2">
        <f t="shared" ref="E189:O189" si="45">+D189+E183</f>
        <v>539241.33864999923</v>
      </c>
      <c r="F189" s="2">
        <f t="shared" si="45"/>
        <v>509147.95791666588</v>
      </c>
      <c r="G189" s="2">
        <f t="shared" si="45"/>
        <v>485260.60511666589</v>
      </c>
      <c r="H189" s="2">
        <f t="shared" si="45"/>
        <v>461373.25231666589</v>
      </c>
      <c r="I189" s="2">
        <f t="shared" si="45"/>
        <v>437485.8995166659</v>
      </c>
      <c r="J189" s="2">
        <f t="shared" si="45"/>
        <v>417872.50934999925</v>
      </c>
      <c r="K189" s="2">
        <f t="shared" si="45"/>
        <v>398259.1191833326</v>
      </c>
      <c r="L189" s="2">
        <f t="shared" si="45"/>
        <v>378645.72901666595</v>
      </c>
      <c r="M189" s="2">
        <f t="shared" si="45"/>
        <v>359032.3388499993</v>
      </c>
      <c r="N189" s="2">
        <f t="shared" si="45"/>
        <v>339418.94868333265</v>
      </c>
      <c r="O189" s="2">
        <f t="shared" si="45"/>
        <v>319805.558516666</v>
      </c>
      <c r="P189" s="2"/>
      <c r="Q189" s="2"/>
    </row>
    <row r="190" spans="1:27" ht="15.75" thickBot="1">
      <c r="A190" t="s">
        <v>8</v>
      </c>
      <c r="C190" s="4">
        <f t="shared" ref="C190:O190" si="46">SUM(C188:C189)</f>
        <v>-6426263.8998833345</v>
      </c>
      <c r="D190" s="4">
        <f t="shared" si="46"/>
        <v>-6456357.2806166671</v>
      </c>
      <c r="E190" s="4">
        <f t="shared" si="46"/>
        <v>-6486450.6613500006</v>
      </c>
      <c r="F190" s="4">
        <f t="shared" si="46"/>
        <v>-6516544.0420833342</v>
      </c>
      <c r="G190" s="4">
        <f t="shared" si="46"/>
        <v>-6540431.3948833337</v>
      </c>
      <c r="H190" s="4">
        <f t="shared" si="46"/>
        <v>-6564318.7476833342</v>
      </c>
      <c r="I190" s="4">
        <f t="shared" si="46"/>
        <v>-6588206.1004833337</v>
      </c>
      <c r="J190" s="4">
        <f t="shared" si="46"/>
        <v>-6607819.490650001</v>
      </c>
      <c r="K190" s="4">
        <f t="shared" si="46"/>
        <v>-6627432.8808166673</v>
      </c>
      <c r="L190" s="4">
        <f t="shared" si="46"/>
        <v>-6647046.2709833337</v>
      </c>
      <c r="M190" s="4">
        <f t="shared" si="46"/>
        <v>-6666659.661150001</v>
      </c>
      <c r="N190" s="4">
        <f t="shared" si="46"/>
        <v>-6686273.0513166673</v>
      </c>
      <c r="O190" s="4">
        <f t="shared" si="46"/>
        <v>-6705886.4414833337</v>
      </c>
      <c r="P190" s="2"/>
      <c r="Q190" s="2"/>
    </row>
    <row r="191" spans="1:27" ht="15.75" thickTop="1"/>
    <row r="196" spans="1:27" ht="23.25">
      <c r="C196" s="2"/>
      <c r="D196" s="36">
        <v>2009</v>
      </c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3.25">
      <c r="A197" s="12"/>
      <c r="C197" s="5"/>
      <c r="D197" s="5" t="s">
        <v>3</v>
      </c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 t="s">
        <v>14</v>
      </c>
      <c r="Q197" s="5" t="s">
        <v>15</v>
      </c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>
      <c r="C198" s="6" t="s">
        <v>13</v>
      </c>
      <c r="D198" s="7">
        <v>39814</v>
      </c>
      <c r="E198" s="7">
        <v>39845</v>
      </c>
      <c r="F198" s="7">
        <v>39873</v>
      </c>
      <c r="G198" s="7">
        <v>39904</v>
      </c>
      <c r="H198" s="7">
        <v>39934</v>
      </c>
      <c r="I198" s="7">
        <v>39965</v>
      </c>
      <c r="J198" s="7">
        <v>39995</v>
      </c>
      <c r="K198" s="7">
        <v>40026</v>
      </c>
      <c r="L198" s="7">
        <v>40057</v>
      </c>
      <c r="M198" s="7">
        <v>40087</v>
      </c>
      <c r="N198" s="7">
        <v>40118</v>
      </c>
      <c r="O198" s="7">
        <v>40148</v>
      </c>
      <c r="P198" s="6" t="s">
        <v>5</v>
      </c>
      <c r="Q198" s="6" t="s">
        <v>7</v>
      </c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>
      <c r="A200" t="s">
        <v>0</v>
      </c>
      <c r="C200" s="2">
        <f>Q176</f>
        <v>258884881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2">
        <f>SUM(D200:O200)</f>
        <v>0</v>
      </c>
      <c r="Q200" s="2">
        <f>SUM(C200:O200)</f>
        <v>258884881</v>
      </c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>
      <c r="A201" t="s">
        <v>11</v>
      </c>
      <c r="C201" s="2">
        <f>Q177</f>
        <v>-252428182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2">
        <f>SUM(D201:O201)</f>
        <v>0</v>
      </c>
      <c r="Q201" s="2">
        <f>SUM(C201:O201)</f>
        <v>-252428182</v>
      </c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>
      <c r="A202" t="s">
        <v>10</v>
      </c>
      <c r="C202" s="2">
        <f>Q178</f>
        <v>-12412523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f>SUM(D202:O202)</f>
        <v>0</v>
      </c>
      <c r="Q202" s="2">
        <f>SUM(C202:O202)</f>
        <v>-12412523</v>
      </c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>
      <c r="A203" t="s">
        <v>4</v>
      </c>
      <c r="C203" s="2">
        <f>Q179</f>
        <v>-1069868</v>
      </c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>
        <f>SUM(D203:O203)</f>
        <v>0</v>
      </c>
      <c r="Q203" s="2">
        <f>SUM(C203:O203)</f>
        <v>-1069868</v>
      </c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>
      <c r="A205" t="s">
        <v>5</v>
      </c>
      <c r="C205" s="2">
        <f t="shared" ref="C205:Q205" si="47">SUM(C200:C204)</f>
        <v>-7025692</v>
      </c>
      <c r="D205" s="2">
        <f t="shared" si="47"/>
        <v>0</v>
      </c>
      <c r="E205" s="2">
        <f t="shared" si="47"/>
        <v>0</v>
      </c>
      <c r="F205" s="2">
        <f t="shared" si="47"/>
        <v>0</v>
      </c>
      <c r="G205" s="2">
        <f t="shared" si="47"/>
        <v>0</v>
      </c>
      <c r="H205" s="2">
        <f t="shared" si="47"/>
        <v>0</v>
      </c>
      <c r="I205" s="2">
        <f t="shared" si="47"/>
        <v>0</v>
      </c>
      <c r="J205" s="2">
        <f t="shared" si="47"/>
        <v>0</v>
      </c>
      <c r="K205" s="2">
        <f t="shared" si="47"/>
        <v>0</v>
      </c>
      <c r="L205" s="2">
        <f t="shared" si="47"/>
        <v>0</v>
      </c>
      <c r="M205" s="2">
        <f t="shared" si="47"/>
        <v>0</v>
      </c>
      <c r="N205" s="2">
        <f t="shared" si="47"/>
        <v>0</v>
      </c>
      <c r="O205" s="2">
        <f t="shared" si="47"/>
        <v>0</v>
      </c>
      <c r="P205" s="2">
        <f t="shared" si="47"/>
        <v>0</v>
      </c>
      <c r="Q205" s="2">
        <f t="shared" si="47"/>
        <v>-7025692</v>
      </c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>
      <c r="A207" t="s">
        <v>6</v>
      </c>
      <c r="C207" s="2">
        <f>Q183</f>
        <v>319806.558516666</v>
      </c>
      <c r="D207" s="2">
        <f>C212*$O$8/12</f>
        <v>-14344.121166666666</v>
      </c>
      <c r="E207" s="2">
        <f>D212*$O$8/12</f>
        <v>-14344.121166666666</v>
      </c>
      <c r="F207" s="2">
        <f>E212*$O$8/12</f>
        <v>-14344.121166666666</v>
      </c>
      <c r="G207" s="2">
        <f>F212*$O$9/12</f>
        <v>-5854.7433333333329</v>
      </c>
      <c r="H207" s="2">
        <f>G212*$O$9/12</f>
        <v>-5854.7433333333329</v>
      </c>
      <c r="I207" s="2">
        <f>H212*$O$9/12</f>
        <v>-5854.7433333333329</v>
      </c>
      <c r="J207" s="2">
        <f t="shared" ref="J207:O207" si="48">I212*$O$10/12</f>
        <v>-3220.1088333333332</v>
      </c>
      <c r="K207" s="2">
        <f t="shared" si="48"/>
        <v>-3220.1088333333332</v>
      </c>
      <c r="L207" s="2">
        <f t="shared" si="48"/>
        <v>-3220.1088333333332</v>
      </c>
      <c r="M207" s="2">
        <f t="shared" si="48"/>
        <v>-3220.1088333333332</v>
      </c>
      <c r="N207" s="2">
        <f t="shared" si="48"/>
        <v>-3220.1088333333332</v>
      </c>
      <c r="O207" s="2">
        <f t="shared" si="48"/>
        <v>-3220.1088333333332</v>
      </c>
      <c r="P207" s="2">
        <f>SUM(D207:O207)</f>
        <v>-79917.246499999994</v>
      </c>
      <c r="Q207" s="2">
        <f>SUM(C207:O207)</f>
        <v>239889.31201666594</v>
      </c>
    </row>
    <row r="208" spans="1:27"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27" ht="15.75" thickBot="1">
      <c r="A209" t="s">
        <v>7</v>
      </c>
      <c r="C209" s="4">
        <f>C205+C207</f>
        <v>-6705885.4414833337</v>
      </c>
      <c r="D209" s="4">
        <f t="shared" ref="D209:Q209" si="49">D205+D207</f>
        <v>-14344.121166666666</v>
      </c>
      <c r="E209" s="4">
        <f t="shared" si="49"/>
        <v>-14344.121166666666</v>
      </c>
      <c r="F209" s="4">
        <f t="shared" si="49"/>
        <v>-14344.121166666666</v>
      </c>
      <c r="G209" s="4">
        <f t="shared" si="49"/>
        <v>-5854.7433333333329</v>
      </c>
      <c r="H209" s="4">
        <f t="shared" si="49"/>
        <v>-5854.7433333333329</v>
      </c>
      <c r="I209" s="4">
        <f t="shared" si="49"/>
        <v>-5854.7433333333329</v>
      </c>
      <c r="J209" s="4">
        <f t="shared" si="49"/>
        <v>-3220.1088333333332</v>
      </c>
      <c r="K209" s="4">
        <f t="shared" si="49"/>
        <v>-3220.1088333333332</v>
      </c>
      <c r="L209" s="4">
        <f t="shared" si="49"/>
        <v>-3220.1088333333332</v>
      </c>
      <c r="M209" s="4">
        <f t="shared" si="49"/>
        <v>-3220.1088333333332</v>
      </c>
      <c r="N209" s="4">
        <f t="shared" si="49"/>
        <v>-3220.1088333333332</v>
      </c>
      <c r="O209" s="4">
        <f t="shared" si="49"/>
        <v>-3220.1088333333332</v>
      </c>
      <c r="P209" s="4">
        <f t="shared" si="49"/>
        <v>-79917.246499999994</v>
      </c>
      <c r="Q209" s="4">
        <f t="shared" si="49"/>
        <v>-6785802.6879833341</v>
      </c>
    </row>
    <row r="210" spans="1:27" ht="15.75" thickTop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27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27">
      <c r="A212" t="s">
        <v>12</v>
      </c>
      <c r="C212" s="2">
        <f>+C205</f>
        <v>-7025692</v>
      </c>
      <c r="D212" s="2">
        <f t="shared" ref="D212:O212" si="50">+C212+D205</f>
        <v>-7025692</v>
      </c>
      <c r="E212" s="2">
        <f t="shared" si="50"/>
        <v>-7025692</v>
      </c>
      <c r="F212" s="2">
        <f t="shared" si="50"/>
        <v>-7025692</v>
      </c>
      <c r="G212" s="2">
        <f t="shared" si="50"/>
        <v>-7025692</v>
      </c>
      <c r="H212" s="2">
        <f t="shared" si="50"/>
        <v>-7025692</v>
      </c>
      <c r="I212" s="2">
        <f t="shared" si="50"/>
        <v>-7025692</v>
      </c>
      <c r="J212" s="2">
        <f t="shared" si="50"/>
        <v>-7025692</v>
      </c>
      <c r="K212" s="2">
        <f t="shared" si="50"/>
        <v>-7025692</v>
      </c>
      <c r="L212" s="2">
        <f t="shared" si="50"/>
        <v>-7025692</v>
      </c>
      <c r="M212" s="2">
        <f t="shared" si="50"/>
        <v>-7025692</v>
      </c>
      <c r="N212" s="2">
        <f t="shared" si="50"/>
        <v>-7025692</v>
      </c>
      <c r="O212" s="2">
        <f t="shared" si="50"/>
        <v>-7025692</v>
      </c>
      <c r="P212" s="2"/>
      <c r="Q212" s="2"/>
    </row>
    <row r="213" spans="1:27">
      <c r="A213" t="s">
        <v>9</v>
      </c>
      <c r="C213" s="2">
        <f>+C207</f>
        <v>319806.558516666</v>
      </c>
      <c r="D213" s="2">
        <f t="shared" ref="D213:O213" si="51">+C213+D207</f>
        <v>305462.43734999932</v>
      </c>
      <c r="E213" s="2">
        <f t="shared" si="51"/>
        <v>291118.31618333264</v>
      </c>
      <c r="F213" s="2">
        <f t="shared" si="51"/>
        <v>276774.19501666597</v>
      </c>
      <c r="G213" s="2">
        <f t="shared" si="51"/>
        <v>270919.45168333262</v>
      </c>
      <c r="H213" s="2">
        <f t="shared" si="51"/>
        <v>265064.70834999927</v>
      </c>
      <c r="I213" s="2">
        <f t="shared" si="51"/>
        <v>259209.96501666593</v>
      </c>
      <c r="J213" s="2">
        <f t="shared" si="51"/>
        <v>255989.85618333259</v>
      </c>
      <c r="K213" s="2">
        <f t="shared" si="51"/>
        <v>252769.74734999926</v>
      </c>
      <c r="L213" s="2">
        <f t="shared" si="51"/>
        <v>249549.63851666593</v>
      </c>
      <c r="M213" s="2">
        <f t="shared" si="51"/>
        <v>246329.5296833326</v>
      </c>
      <c r="N213" s="2">
        <f t="shared" si="51"/>
        <v>243109.42084999927</v>
      </c>
      <c r="O213" s="2">
        <f t="shared" si="51"/>
        <v>239889.31201666594</v>
      </c>
      <c r="P213" s="2"/>
      <c r="Q213" s="2"/>
    </row>
    <row r="214" spans="1:27" ht="15.75" thickBot="1">
      <c r="A214" t="s">
        <v>8</v>
      </c>
      <c r="C214" s="4">
        <f t="shared" ref="C214:O214" si="52">SUM(C212:C213)</f>
        <v>-6705885.4414833337</v>
      </c>
      <c r="D214" s="4">
        <f t="shared" si="52"/>
        <v>-6720229.5626500007</v>
      </c>
      <c r="E214" s="4">
        <f t="shared" si="52"/>
        <v>-6734573.6838166676</v>
      </c>
      <c r="F214" s="4">
        <f t="shared" si="52"/>
        <v>-6748917.8049833337</v>
      </c>
      <c r="G214" s="4">
        <f t="shared" si="52"/>
        <v>-6754772.5483166678</v>
      </c>
      <c r="H214" s="4">
        <f t="shared" si="52"/>
        <v>-6760627.291650001</v>
      </c>
      <c r="I214" s="4">
        <f t="shared" si="52"/>
        <v>-6766482.0349833341</v>
      </c>
      <c r="J214" s="4">
        <f t="shared" si="52"/>
        <v>-6769702.1438166676</v>
      </c>
      <c r="K214" s="4">
        <f t="shared" si="52"/>
        <v>-6772922.2526500011</v>
      </c>
      <c r="L214" s="4">
        <f t="shared" si="52"/>
        <v>-6776142.3614833336</v>
      </c>
      <c r="M214" s="4">
        <f t="shared" si="52"/>
        <v>-6779362.4703166671</v>
      </c>
      <c r="N214" s="4">
        <f t="shared" si="52"/>
        <v>-6782582.5791500006</v>
      </c>
      <c r="O214" s="4">
        <f t="shared" si="52"/>
        <v>-6785802.6879833341</v>
      </c>
      <c r="P214" s="2"/>
      <c r="Q214" s="2"/>
    </row>
    <row r="215" spans="1:27" ht="15.75" thickTop="1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2"/>
      <c r="Q215" s="2"/>
    </row>
    <row r="216" spans="1:27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2"/>
      <c r="Q216" s="2"/>
    </row>
    <row r="218" spans="1:27" ht="23.25">
      <c r="C218" s="2"/>
      <c r="D218" s="36">
        <v>2010</v>
      </c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3.25">
      <c r="A219" s="12"/>
      <c r="C219" s="5"/>
      <c r="D219" s="5" t="s">
        <v>3</v>
      </c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 t="s">
        <v>14</v>
      </c>
      <c r="Q219" s="5" t="s">
        <v>15</v>
      </c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>
      <c r="C220" s="6" t="s">
        <v>13</v>
      </c>
      <c r="D220" s="7">
        <v>40179</v>
      </c>
      <c r="E220" s="7">
        <v>40210</v>
      </c>
      <c r="F220" s="7">
        <v>40238</v>
      </c>
      <c r="G220" s="7">
        <v>40269</v>
      </c>
      <c r="H220" s="7">
        <v>40299</v>
      </c>
      <c r="I220" s="7">
        <v>40330</v>
      </c>
      <c r="J220" s="7">
        <v>40360</v>
      </c>
      <c r="K220" s="7">
        <v>40391</v>
      </c>
      <c r="L220" s="7">
        <v>40422</v>
      </c>
      <c r="M220" s="7">
        <v>40452</v>
      </c>
      <c r="N220" s="7">
        <v>40483</v>
      </c>
      <c r="O220" s="7">
        <v>40513</v>
      </c>
      <c r="P220" s="6" t="s">
        <v>5</v>
      </c>
      <c r="Q220" s="6" t="s">
        <v>7</v>
      </c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>
      <c r="A222" t="s">
        <v>0</v>
      </c>
      <c r="C222" s="2">
        <f>Q200</f>
        <v>258884881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2">
        <f>SUM(D222:O222)</f>
        <v>0</v>
      </c>
      <c r="Q222" s="2">
        <f>SUM(C222:O222)</f>
        <v>258884881</v>
      </c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>
      <c r="A223" t="s">
        <v>11</v>
      </c>
      <c r="C223" s="2">
        <f>Q201</f>
        <v>-252428182</v>
      </c>
      <c r="D223" s="16">
        <v>0</v>
      </c>
      <c r="E223" s="16">
        <v>0</v>
      </c>
      <c r="F223" s="16">
        <v>0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2">
        <f>SUM(D223:O223)</f>
        <v>0</v>
      </c>
      <c r="Q223" s="2">
        <f>SUM(C223:O223)</f>
        <v>-252428182</v>
      </c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>
      <c r="A224" t="s">
        <v>10</v>
      </c>
      <c r="C224" s="2">
        <f>Q202</f>
        <v>-12412523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f>SUM(D224:O224)</f>
        <v>0</v>
      </c>
      <c r="Q224" s="2">
        <f>SUM(C224:O224)</f>
        <v>-12412523</v>
      </c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>
      <c r="A225" t="s">
        <v>4</v>
      </c>
      <c r="C225" s="2">
        <f>Q203</f>
        <v>-1069868</v>
      </c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>
        <f>SUM(D225:O225)</f>
        <v>0</v>
      </c>
      <c r="Q225" s="2">
        <f>SUM(C225:O225)</f>
        <v>-1069868</v>
      </c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>
      <c r="A227" t="s">
        <v>5</v>
      </c>
      <c r="C227" s="2">
        <f t="shared" ref="C227:Q227" si="53">SUM(C222:C226)</f>
        <v>-7025692</v>
      </c>
      <c r="D227" s="2">
        <f t="shared" si="53"/>
        <v>0</v>
      </c>
      <c r="E227" s="2">
        <f t="shared" si="53"/>
        <v>0</v>
      </c>
      <c r="F227" s="2">
        <f t="shared" si="53"/>
        <v>0</v>
      </c>
      <c r="G227" s="2">
        <f t="shared" si="53"/>
        <v>0</v>
      </c>
      <c r="H227" s="2">
        <f t="shared" si="53"/>
        <v>0</v>
      </c>
      <c r="I227" s="2">
        <f t="shared" si="53"/>
        <v>0</v>
      </c>
      <c r="J227" s="2">
        <f t="shared" si="53"/>
        <v>0</v>
      </c>
      <c r="K227" s="2">
        <f t="shared" si="53"/>
        <v>0</v>
      </c>
      <c r="L227" s="2">
        <f t="shared" si="53"/>
        <v>0</v>
      </c>
      <c r="M227" s="2">
        <f t="shared" si="53"/>
        <v>0</v>
      </c>
      <c r="N227" s="2">
        <f t="shared" si="53"/>
        <v>0</v>
      </c>
      <c r="O227" s="2">
        <f t="shared" si="53"/>
        <v>0</v>
      </c>
      <c r="P227" s="2">
        <f t="shared" si="53"/>
        <v>0</v>
      </c>
      <c r="Q227" s="2">
        <f t="shared" si="53"/>
        <v>-7025692</v>
      </c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>
      <c r="A229" t="s">
        <v>6</v>
      </c>
      <c r="C229" s="2">
        <f>Q207</f>
        <v>239889.31201666594</v>
      </c>
      <c r="D229" s="2">
        <f t="shared" ref="D229:I229" si="54">C234*$O$10/12</f>
        <v>-3220.1088333333332</v>
      </c>
      <c r="E229" s="2">
        <f t="shared" si="54"/>
        <v>-3220.1088333333332</v>
      </c>
      <c r="F229" s="2">
        <f t="shared" si="54"/>
        <v>-3220.1088333333332</v>
      </c>
      <c r="G229" s="2">
        <f t="shared" si="54"/>
        <v>-3220.1088333333332</v>
      </c>
      <c r="H229" s="2">
        <f t="shared" si="54"/>
        <v>-3220.1088333333332</v>
      </c>
      <c r="I229" s="2">
        <f t="shared" si="54"/>
        <v>-3220.1088333333332</v>
      </c>
      <c r="J229" s="2">
        <f>I234*$O$11/12</f>
        <v>-5210.7215666666661</v>
      </c>
      <c r="K229" s="2">
        <f>J234*$O$11/12</f>
        <v>-5210.7215666666661</v>
      </c>
      <c r="L229" s="2">
        <f>K234*$O$11/12</f>
        <v>-5210.7215666666661</v>
      </c>
      <c r="M229" s="2">
        <f>L234*$O$12/12</f>
        <v>-7025.692</v>
      </c>
      <c r="N229" s="2">
        <f>M234*$O$12/12</f>
        <v>-7025.692</v>
      </c>
      <c r="O229" s="2">
        <f>N234*$O$12/12</f>
        <v>-7025.692</v>
      </c>
      <c r="P229" s="2">
        <f>SUM(D229:O229)</f>
        <v>-56029.893700000008</v>
      </c>
      <c r="Q229" s="2">
        <f>SUM(C229:O229)+1</f>
        <v>183860.41831666589</v>
      </c>
    </row>
    <row r="230" spans="1:27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27" ht="15.75" thickBot="1">
      <c r="A231" t="s">
        <v>7</v>
      </c>
      <c r="C231" s="4">
        <f>C227+C229</f>
        <v>-6785802.6879833341</v>
      </c>
      <c r="D231" s="4">
        <f t="shared" ref="D231:Q231" si="55">D227+D229</f>
        <v>-3220.1088333333332</v>
      </c>
      <c r="E231" s="4">
        <f t="shared" si="55"/>
        <v>-3220.1088333333332</v>
      </c>
      <c r="F231" s="4">
        <f t="shared" si="55"/>
        <v>-3220.1088333333332</v>
      </c>
      <c r="G231" s="4">
        <f t="shared" si="55"/>
        <v>-3220.1088333333332</v>
      </c>
      <c r="H231" s="4">
        <f t="shared" si="55"/>
        <v>-3220.1088333333332</v>
      </c>
      <c r="I231" s="4">
        <f t="shared" si="55"/>
        <v>-3220.1088333333332</v>
      </c>
      <c r="J231" s="4">
        <f t="shared" si="55"/>
        <v>-5210.7215666666661</v>
      </c>
      <c r="K231" s="4">
        <f t="shared" si="55"/>
        <v>-5210.7215666666661</v>
      </c>
      <c r="L231" s="4">
        <f t="shared" si="55"/>
        <v>-5210.7215666666661</v>
      </c>
      <c r="M231" s="4">
        <f t="shared" si="55"/>
        <v>-7025.692</v>
      </c>
      <c r="N231" s="4">
        <f t="shared" si="55"/>
        <v>-7025.692</v>
      </c>
      <c r="O231" s="4">
        <f t="shared" si="55"/>
        <v>-7025.692</v>
      </c>
      <c r="P231" s="4">
        <f t="shared" si="55"/>
        <v>-56029.893700000008</v>
      </c>
      <c r="Q231" s="4">
        <f t="shared" si="55"/>
        <v>-6841831.581683334</v>
      </c>
    </row>
    <row r="232" spans="1:27" ht="15.75" thickTop="1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27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27">
      <c r="A234" t="s">
        <v>12</v>
      </c>
      <c r="C234" s="2">
        <f>+C227</f>
        <v>-7025692</v>
      </c>
      <c r="D234" s="2">
        <f t="shared" ref="D234:O234" si="56">+C234+D227</f>
        <v>-7025692</v>
      </c>
      <c r="E234" s="2">
        <f t="shared" si="56"/>
        <v>-7025692</v>
      </c>
      <c r="F234" s="2">
        <f t="shared" si="56"/>
        <v>-7025692</v>
      </c>
      <c r="G234" s="2">
        <f t="shared" si="56"/>
        <v>-7025692</v>
      </c>
      <c r="H234" s="2">
        <f t="shared" si="56"/>
        <v>-7025692</v>
      </c>
      <c r="I234" s="2">
        <f t="shared" si="56"/>
        <v>-7025692</v>
      </c>
      <c r="J234" s="2">
        <f t="shared" si="56"/>
        <v>-7025692</v>
      </c>
      <c r="K234" s="2">
        <f t="shared" si="56"/>
        <v>-7025692</v>
      </c>
      <c r="L234" s="2">
        <f t="shared" si="56"/>
        <v>-7025692</v>
      </c>
      <c r="M234" s="2">
        <f t="shared" si="56"/>
        <v>-7025692</v>
      </c>
      <c r="N234" s="2">
        <f t="shared" si="56"/>
        <v>-7025692</v>
      </c>
      <c r="O234" s="2">
        <f t="shared" si="56"/>
        <v>-7025692</v>
      </c>
      <c r="P234" s="2"/>
      <c r="Q234" s="2"/>
    </row>
    <row r="235" spans="1:27">
      <c r="A235" t="s">
        <v>9</v>
      </c>
      <c r="C235" s="2">
        <f>+C229</f>
        <v>239889.31201666594</v>
      </c>
      <c r="D235" s="2">
        <f t="shared" ref="D235:O235" si="57">+C235+D229</f>
        <v>236669.2031833326</v>
      </c>
      <c r="E235" s="2">
        <f t="shared" si="57"/>
        <v>233449.09434999927</v>
      </c>
      <c r="F235" s="2">
        <f t="shared" si="57"/>
        <v>230228.98551666594</v>
      </c>
      <c r="G235" s="2">
        <f t="shared" si="57"/>
        <v>227008.87668333261</v>
      </c>
      <c r="H235" s="2">
        <f t="shared" si="57"/>
        <v>223788.76784999928</v>
      </c>
      <c r="I235" s="2">
        <f t="shared" si="57"/>
        <v>220568.65901666594</v>
      </c>
      <c r="J235" s="2">
        <f t="shared" si="57"/>
        <v>215357.93744999927</v>
      </c>
      <c r="K235" s="2">
        <f t="shared" si="57"/>
        <v>210147.2158833326</v>
      </c>
      <c r="L235" s="2">
        <f t="shared" si="57"/>
        <v>204936.49431666592</v>
      </c>
      <c r="M235" s="2">
        <f t="shared" si="57"/>
        <v>197910.80231666591</v>
      </c>
      <c r="N235" s="2">
        <f t="shared" si="57"/>
        <v>190885.1103166659</v>
      </c>
      <c r="O235" s="2">
        <f t="shared" si="57"/>
        <v>183859.41831666589</v>
      </c>
      <c r="P235" s="2"/>
      <c r="Q235" s="2"/>
    </row>
    <row r="236" spans="1:27" ht="15.75" thickBot="1">
      <c r="A236" t="s">
        <v>8</v>
      </c>
      <c r="C236" s="4">
        <f t="shared" ref="C236:O236" si="58">SUM(C234:C235)</f>
        <v>-6785802.6879833341</v>
      </c>
      <c r="D236" s="4">
        <f t="shared" si="58"/>
        <v>-6789022.7968166675</v>
      </c>
      <c r="E236" s="4">
        <f t="shared" si="58"/>
        <v>-6792242.905650001</v>
      </c>
      <c r="F236" s="4">
        <f t="shared" si="58"/>
        <v>-6795463.0144833345</v>
      </c>
      <c r="G236" s="4">
        <f t="shared" si="58"/>
        <v>-6798683.123316667</v>
      </c>
      <c r="H236" s="4">
        <f t="shared" si="58"/>
        <v>-6801903.2321500005</v>
      </c>
      <c r="I236" s="4">
        <f t="shared" si="58"/>
        <v>-6805123.340983334</v>
      </c>
      <c r="J236" s="4">
        <f t="shared" si="58"/>
        <v>-6810334.0625500008</v>
      </c>
      <c r="K236" s="4">
        <f t="shared" si="58"/>
        <v>-6815544.7841166677</v>
      </c>
      <c r="L236" s="4">
        <f t="shared" si="58"/>
        <v>-6820755.5056833345</v>
      </c>
      <c r="M236" s="4">
        <f t="shared" si="58"/>
        <v>-6827781.1976833344</v>
      </c>
      <c r="N236" s="4">
        <f t="shared" si="58"/>
        <v>-6834806.8896833342</v>
      </c>
      <c r="O236" s="4">
        <f t="shared" si="58"/>
        <v>-6841832.581683334</v>
      </c>
      <c r="P236" s="2"/>
      <c r="Q236" s="2"/>
    </row>
    <row r="237" spans="1:27" ht="15.75" thickTop="1"/>
    <row r="240" spans="1:27" ht="20.25" customHeight="1">
      <c r="D240" s="36">
        <v>2011</v>
      </c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</row>
    <row r="241" spans="1:17">
      <c r="D241" t="s">
        <v>3</v>
      </c>
      <c r="P241" s="28" t="s">
        <v>14</v>
      </c>
      <c r="Q241" s="28" t="s">
        <v>15</v>
      </c>
    </row>
    <row r="242" spans="1:17">
      <c r="C242" s="31" t="s">
        <v>13</v>
      </c>
      <c r="D242" s="7">
        <v>40544</v>
      </c>
      <c r="E242" s="7">
        <v>40575</v>
      </c>
      <c r="F242" s="7">
        <v>40603</v>
      </c>
      <c r="G242" s="7">
        <v>40634</v>
      </c>
      <c r="H242" s="7">
        <v>40664</v>
      </c>
      <c r="I242" s="7">
        <v>40695</v>
      </c>
      <c r="J242" s="7">
        <v>40725</v>
      </c>
      <c r="K242" s="7">
        <v>40756</v>
      </c>
      <c r="L242" s="7">
        <v>40787</v>
      </c>
      <c r="M242" s="7">
        <v>40817</v>
      </c>
      <c r="N242" s="7">
        <v>40848</v>
      </c>
      <c r="O242" s="7">
        <v>40878</v>
      </c>
      <c r="P242" s="31" t="s">
        <v>5</v>
      </c>
      <c r="Q242" s="31" t="s">
        <v>7</v>
      </c>
    </row>
    <row r="244" spans="1:17">
      <c r="A244" t="s">
        <v>0</v>
      </c>
      <c r="C244" s="15">
        <f>Q222</f>
        <v>258884881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15">
        <f>SUM(D244:O244)</f>
        <v>0</v>
      </c>
      <c r="Q244" s="15">
        <f>SUM(C244:O244)</f>
        <v>258884881</v>
      </c>
    </row>
    <row r="245" spans="1:17">
      <c r="A245" t="s">
        <v>11</v>
      </c>
      <c r="C245" s="15">
        <f>Q223</f>
        <v>-252428182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15">
        <f>SUM(D245:O245)</f>
        <v>0</v>
      </c>
      <c r="Q245" s="15">
        <f>SUM(C245:O245)</f>
        <v>-252428182</v>
      </c>
    </row>
    <row r="246" spans="1:17">
      <c r="A246" t="s">
        <v>10</v>
      </c>
      <c r="C246" s="15">
        <f>Q224</f>
        <v>-12412523</v>
      </c>
      <c r="D246" s="15">
        <v>0</v>
      </c>
      <c r="E246" s="1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f>SUM(D246:O246)</f>
        <v>0</v>
      </c>
      <c r="Q246" s="15">
        <f>SUM(C246:O246)</f>
        <v>-12412523</v>
      </c>
    </row>
    <row r="247" spans="1:17">
      <c r="A247" t="s">
        <v>4</v>
      </c>
      <c r="C247" s="15">
        <f>Q225</f>
        <v>-1069868</v>
      </c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>
        <f>SUM(D247:O247)</f>
        <v>0</v>
      </c>
      <c r="Q247" s="15">
        <f>SUM(C247:O247)</f>
        <v>-1069868</v>
      </c>
    </row>
    <row r="248" spans="1:17"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</row>
    <row r="249" spans="1:17">
      <c r="A249" t="s">
        <v>5</v>
      </c>
      <c r="C249" s="15">
        <f t="shared" ref="C249:Q249" si="59">SUM(C244:C248)</f>
        <v>-7025692</v>
      </c>
      <c r="D249" s="15">
        <f t="shared" si="59"/>
        <v>0</v>
      </c>
      <c r="E249" s="15">
        <f t="shared" si="59"/>
        <v>0</v>
      </c>
      <c r="F249" s="15">
        <f t="shared" si="59"/>
        <v>0</v>
      </c>
      <c r="G249" s="15">
        <f t="shared" si="59"/>
        <v>0</v>
      </c>
      <c r="H249" s="15">
        <f t="shared" si="59"/>
        <v>0</v>
      </c>
      <c r="I249" s="15">
        <f t="shared" si="59"/>
        <v>0</v>
      </c>
      <c r="J249" s="15">
        <f t="shared" si="59"/>
        <v>0</v>
      </c>
      <c r="K249" s="15">
        <f t="shared" si="59"/>
        <v>0</v>
      </c>
      <c r="L249" s="15">
        <f t="shared" si="59"/>
        <v>0</v>
      </c>
      <c r="M249" s="15">
        <f t="shared" si="59"/>
        <v>0</v>
      </c>
      <c r="N249" s="15">
        <f t="shared" si="59"/>
        <v>0</v>
      </c>
      <c r="O249" s="15">
        <f t="shared" si="59"/>
        <v>0</v>
      </c>
      <c r="P249" s="15">
        <f t="shared" si="59"/>
        <v>0</v>
      </c>
      <c r="Q249" s="15">
        <f t="shared" si="59"/>
        <v>-7025692</v>
      </c>
    </row>
    <row r="250" spans="1:17"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</row>
    <row r="251" spans="1:17">
      <c r="A251" t="s">
        <v>6</v>
      </c>
      <c r="C251" s="15">
        <f>Q229</f>
        <v>183860.41831666589</v>
      </c>
      <c r="D251" s="15">
        <f t="shared" ref="D251:O251" si="60">C256*$O$13/12</f>
        <v>-8606.4727000000003</v>
      </c>
      <c r="E251" s="15">
        <f t="shared" si="60"/>
        <v>-8606.4727000000003</v>
      </c>
      <c r="F251" s="15">
        <f t="shared" si="60"/>
        <v>-8606.4727000000003</v>
      </c>
      <c r="G251" s="15">
        <f t="shared" si="60"/>
        <v>-8606.4727000000003</v>
      </c>
      <c r="H251" s="15">
        <f t="shared" si="60"/>
        <v>-8606.4727000000003</v>
      </c>
      <c r="I251" s="15">
        <f t="shared" si="60"/>
        <v>-8606.4727000000003</v>
      </c>
      <c r="J251" s="15">
        <f t="shared" si="60"/>
        <v>-8606.4727000000003</v>
      </c>
      <c r="K251" s="15">
        <f t="shared" si="60"/>
        <v>-8606.4727000000003</v>
      </c>
      <c r="L251" s="15">
        <f t="shared" si="60"/>
        <v>-8606.4727000000003</v>
      </c>
      <c r="M251" s="15">
        <f t="shared" si="60"/>
        <v>-8606.4727000000003</v>
      </c>
      <c r="N251" s="15">
        <f t="shared" si="60"/>
        <v>-8606.4727000000003</v>
      </c>
      <c r="O251" s="15">
        <f t="shared" si="60"/>
        <v>-8606.4727000000003</v>
      </c>
      <c r="P251" s="15">
        <f>SUM(D251:O251)</f>
        <v>-103277.6724</v>
      </c>
      <c r="Q251" s="15">
        <f>SUM(C251:O251)-1</f>
        <v>80581.745916665823</v>
      </c>
    </row>
    <row r="252" spans="1:17"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</row>
    <row r="253" spans="1:17" ht="15.75" thickBot="1">
      <c r="A253" t="s">
        <v>7</v>
      </c>
      <c r="C253" s="30">
        <f>C249+C251</f>
        <v>-6841831.581683334</v>
      </c>
      <c r="D253" s="30">
        <f t="shared" ref="D253:Q253" si="61">D249+D251</f>
        <v>-8606.4727000000003</v>
      </c>
      <c r="E253" s="30">
        <f t="shared" si="61"/>
        <v>-8606.4727000000003</v>
      </c>
      <c r="F253" s="30">
        <f t="shared" si="61"/>
        <v>-8606.4727000000003</v>
      </c>
      <c r="G253" s="30">
        <f t="shared" si="61"/>
        <v>-8606.4727000000003</v>
      </c>
      <c r="H253" s="30">
        <f t="shared" si="61"/>
        <v>-8606.4727000000003</v>
      </c>
      <c r="I253" s="30">
        <f t="shared" si="61"/>
        <v>-8606.4727000000003</v>
      </c>
      <c r="J253" s="30">
        <f t="shared" si="61"/>
        <v>-8606.4727000000003</v>
      </c>
      <c r="K253" s="30">
        <f t="shared" si="61"/>
        <v>-8606.4727000000003</v>
      </c>
      <c r="L253" s="30">
        <f t="shared" si="61"/>
        <v>-8606.4727000000003</v>
      </c>
      <c r="M253" s="30">
        <f t="shared" si="61"/>
        <v>-8606.4727000000003</v>
      </c>
      <c r="N253" s="30">
        <f t="shared" si="61"/>
        <v>-8606.4727000000003</v>
      </c>
      <c r="O253" s="30">
        <f t="shared" si="61"/>
        <v>-8606.4727000000003</v>
      </c>
      <c r="P253" s="30">
        <f t="shared" si="61"/>
        <v>-103277.6724</v>
      </c>
      <c r="Q253" s="30">
        <f t="shared" si="61"/>
        <v>-6945110.2540833345</v>
      </c>
    </row>
    <row r="254" spans="1:17" ht="15.75" thickTop="1"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</row>
    <row r="255" spans="1:17"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</row>
    <row r="256" spans="1:17">
      <c r="A256" t="s">
        <v>12</v>
      </c>
      <c r="C256" s="15">
        <f>+C249</f>
        <v>-7025692</v>
      </c>
      <c r="D256" s="15">
        <f t="shared" ref="D256:O256" si="62">+C256+D249</f>
        <v>-7025692</v>
      </c>
      <c r="E256" s="15">
        <f t="shared" si="62"/>
        <v>-7025692</v>
      </c>
      <c r="F256" s="15">
        <f t="shared" si="62"/>
        <v>-7025692</v>
      </c>
      <c r="G256" s="15">
        <f t="shared" si="62"/>
        <v>-7025692</v>
      </c>
      <c r="H256" s="15">
        <f t="shared" si="62"/>
        <v>-7025692</v>
      </c>
      <c r="I256" s="15">
        <f t="shared" si="62"/>
        <v>-7025692</v>
      </c>
      <c r="J256" s="15">
        <f t="shared" si="62"/>
        <v>-7025692</v>
      </c>
      <c r="K256" s="15">
        <f t="shared" si="62"/>
        <v>-7025692</v>
      </c>
      <c r="L256" s="15">
        <f t="shared" si="62"/>
        <v>-7025692</v>
      </c>
      <c r="M256" s="15">
        <f t="shared" si="62"/>
        <v>-7025692</v>
      </c>
      <c r="N256" s="15">
        <f t="shared" si="62"/>
        <v>-7025692</v>
      </c>
      <c r="O256" s="15">
        <f t="shared" si="62"/>
        <v>-7025692</v>
      </c>
      <c r="P256" s="15"/>
      <c r="Q256" s="15"/>
    </row>
    <row r="257" spans="1:17">
      <c r="A257" t="s">
        <v>9</v>
      </c>
      <c r="C257" s="29">
        <f>+C251</f>
        <v>183860.41831666589</v>
      </c>
      <c r="D257" s="29">
        <f t="shared" ref="D257:O257" si="63">+C257+D251</f>
        <v>175253.94561666588</v>
      </c>
      <c r="E257" s="29">
        <f t="shared" si="63"/>
        <v>166647.47291666587</v>
      </c>
      <c r="F257" s="29">
        <f t="shared" si="63"/>
        <v>158041.00021666585</v>
      </c>
      <c r="G257" s="29">
        <f t="shared" si="63"/>
        <v>149434.52751666584</v>
      </c>
      <c r="H257" s="29">
        <f t="shared" si="63"/>
        <v>140828.05481666583</v>
      </c>
      <c r="I257" s="29">
        <f t="shared" si="63"/>
        <v>132221.58211666581</v>
      </c>
      <c r="J257" s="29">
        <f t="shared" si="63"/>
        <v>123615.10941666581</v>
      </c>
      <c r="K257" s="29">
        <f t="shared" si="63"/>
        <v>115008.63671666582</v>
      </c>
      <c r="L257" s="29">
        <f t="shared" si="63"/>
        <v>106402.16401666582</v>
      </c>
      <c r="M257" s="29">
        <f t="shared" si="63"/>
        <v>97795.69131666582</v>
      </c>
      <c r="N257" s="29">
        <f t="shared" si="63"/>
        <v>89189.218616665821</v>
      </c>
      <c r="O257" s="29">
        <f t="shared" si="63"/>
        <v>80582.745916665823</v>
      </c>
      <c r="P257" s="15"/>
      <c r="Q257" s="15"/>
    </row>
    <row r="258" spans="1:17" ht="15.75" thickBot="1">
      <c r="A258" t="s">
        <v>8</v>
      </c>
      <c r="C258" s="30">
        <f t="shared" ref="C258:O258" si="64">SUM(C256:C257)</f>
        <v>-6841831.581683334</v>
      </c>
      <c r="D258" s="30">
        <f t="shared" si="64"/>
        <v>-6850438.0543833338</v>
      </c>
      <c r="E258" s="30">
        <f t="shared" si="64"/>
        <v>-6859044.5270833345</v>
      </c>
      <c r="F258" s="30">
        <f t="shared" si="64"/>
        <v>-6867650.9997833343</v>
      </c>
      <c r="G258" s="30">
        <f t="shared" si="64"/>
        <v>-6876257.4724833341</v>
      </c>
      <c r="H258" s="30">
        <f t="shared" si="64"/>
        <v>-6884863.9451833339</v>
      </c>
      <c r="I258" s="30">
        <f t="shared" si="64"/>
        <v>-6893470.4178833338</v>
      </c>
      <c r="J258" s="30">
        <f t="shared" si="64"/>
        <v>-6902076.8905833345</v>
      </c>
      <c r="K258" s="30">
        <f t="shared" si="64"/>
        <v>-6910683.3632833343</v>
      </c>
      <c r="L258" s="30">
        <f t="shared" si="64"/>
        <v>-6919289.8359833341</v>
      </c>
      <c r="M258" s="30">
        <f t="shared" si="64"/>
        <v>-6927896.3086833339</v>
      </c>
      <c r="N258" s="30">
        <f t="shared" si="64"/>
        <v>-6936502.7813833337</v>
      </c>
      <c r="O258" s="30">
        <f t="shared" si="64"/>
        <v>-6945109.2540833345</v>
      </c>
      <c r="P258" s="15"/>
      <c r="Q258" s="15"/>
    </row>
    <row r="259" spans="1:17" ht="15.75" thickTop="1"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</row>
    <row r="261" spans="1:17" ht="20.25" customHeight="1">
      <c r="D261" s="36">
        <v>2012</v>
      </c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</row>
    <row r="262" spans="1:17">
      <c r="D262" t="s">
        <v>3</v>
      </c>
      <c r="P262" s="28" t="s">
        <v>14</v>
      </c>
      <c r="Q262" s="28" t="s">
        <v>15</v>
      </c>
    </row>
    <row r="263" spans="1:17">
      <c r="C263" s="31" t="s">
        <v>13</v>
      </c>
      <c r="D263" s="7">
        <v>40909</v>
      </c>
      <c r="E263" s="7">
        <v>40940</v>
      </c>
      <c r="F263" s="7">
        <v>40969</v>
      </c>
      <c r="G263" s="7">
        <v>41000</v>
      </c>
      <c r="H263" s="7">
        <v>41030</v>
      </c>
      <c r="I263" s="7">
        <v>41061</v>
      </c>
      <c r="J263" s="7">
        <v>41091</v>
      </c>
      <c r="K263" s="7">
        <v>41122</v>
      </c>
      <c r="L263" s="7">
        <v>41153</v>
      </c>
      <c r="M263" s="7">
        <v>41183</v>
      </c>
      <c r="N263" s="7">
        <v>41214</v>
      </c>
      <c r="O263" s="7">
        <v>41244</v>
      </c>
      <c r="P263" s="31" t="s">
        <v>5</v>
      </c>
      <c r="Q263" s="31" t="s">
        <v>7</v>
      </c>
    </row>
    <row r="265" spans="1:17">
      <c r="A265" t="s">
        <v>11</v>
      </c>
      <c r="C265" s="15">
        <f>Q244</f>
        <v>258884881</v>
      </c>
      <c r="D265" s="15">
        <v>0</v>
      </c>
      <c r="E265" s="1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f>SUM(D265:O265)</f>
        <v>0</v>
      </c>
      <c r="Q265" s="15">
        <f>SUM(C265:O265)</f>
        <v>258884881</v>
      </c>
    </row>
    <row r="266" spans="1:17">
      <c r="A266" t="s">
        <v>10</v>
      </c>
      <c r="C266" s="15">
        <f>Q245</f>
        <v>-252428182</v>
      </c>
      <c r="D266" s="15">
        <v>0</v>
      </c>
      <c r="E266" s="1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f>SUM(D266:O266)</f>
        <v>0</v>
      </c>
      <c r="Q266" s="15">
        <f>SUM(C266:O266)</f>
        <v>-252428182</v>
      </c>
    </row>
    <row r="267" spans="1:17">
      <c r="A267" t="s">
        <v>4</v>
      </c>
      <c r="C267" s="15">
        <f>Q246</f>
        <v>-12412523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>
        <f>SUM(D267:O267)</f>
        <v>0</v>
      </c>
      <c r="Q267" s="15">
        <f>SUM(C267:O267)</f>
        <v>-12412523</v>
      </c>
    </row>
    <row r="268" spans="1:17">
      <c r="C268" s="15">
        <f>Q247</f>
        <v>-1069868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>
        <f>SUM(D268:O268)</f>
        <v>0</v>
      </c>
      <c r="Q268" s="15">
        <f>SUM(C268:O268)</f>
        <v>-1069868</v>
      </c>
    </row>
    <row r="269" spans="1:17"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</row>
    <row r="270" spans="1:17">
      <c r="A270" t="s">
        <v>5</v>
      </c>
      <c r="C270" s="15">
        <f t="shared" ref="C270:Q270" si="65">SUM(C265:C269)</f>
        <v>-7025692</v>
      </c>
      <c r="D270" s="15">
        <f t="shared" si="65"/>
        <v>0</v>
      </c>
      <c r="E270" s="15">
        <f t="shared" si="65"/>
        <v>0</v>
      </c>
      <c r="F270" s="15">
        <f t="shared" si="65"/>
        <v>0</v>
      </c>
      <c r="G270" s="15">
        <f t="shared" si="65"/>
        <v>0</v>
      </c>
      <c r="H270" s="15">
        <f t="shared" si="65"/>
        <v>0</v>
      </c>
      <c r="I270" s="15">
        <f t="shared" si="65"/>
        <v>0</v>
      </c>
      <c r="J270" s="15">
        <f t="shared" si="65"/>
        <v>0</v>
      </c>
      <c r="K270" s="15">
        <f t="shared" si="65"/>
        <v>0</v>
      </c>
      <c r="L270" s="15">
        <f t="shared" si="65"/>
        <v>0</v>
      </c>
      <c r="M270" s="15">
        <f t="shared" si="65"/>
        <v>0</v>
      </c>
      <c r="N270" s="15">
        <f t="shared" si="65"/>
        <v>0</v>
      </c>
      <c r="O270" s="15">
        <f t="shared" si="65"/>
        <v>0</v>
      </c>
      <c r="P270" s="15">
        <f t="shared" si="65"/>
        <v>0</v>
      </c>
      <c r="Q270" s="15">
        <f t="shared" si="65"/>
        <v>-7025692</v>
      </c>
    </row>
    <row r="271" spans="1:17"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</row>
    <row r="272" spans="1:17">
      <c r="A272" t="s">
        <v>6</v>
      </c>
      <c r="C272" s="15">
        <f>Q251</f>
        <v>80581.745916665823</v>
      </c>
      <c r="D272" s="15">
        <f>C277*$O$13/12</f>
        <v>-8606.4727000000003</v>
      </c>
      <c r="E272" s="15">
        <f>D277*$O$13/12</f>
        <v>-8606.4727000000003</v>
      </c>
      <c r="F272" s="15">
        <f>E277*$O$13/12</f>
        <v>-8606.4727000000003</v>
      </c>
      <c r="G272" s="15">
        <f>F277*$O$13/12</f>
        <v>-8606.4727000000003</v>
      </c>
      <c r="H272" s="15"/>
      <c r="I272" s="15"/>
      <c r="J272" s="15"/>
      <c r="K272" s="15"/>
      <c r="L272" s="15"/>
      <c r="M272" s="15"/>
      <c r="N272" s="15"/>
      <c r="O272" s="15"/>
      <c r="P272" s="15">
        <f>SUM(D272:O272)</f>
        <v>-34425.890800000001</v>
      </c>
      <c r="Q272" s="15">
        <f>SUM(C272:O272)+1</f>
        <v>46156.855116665829</v>
      </c>
    </row>
    <row r="273" spans="1:17"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</row>
    <row r="274" spans="1:17" ht="15.75" thickBot="1">
      <c r="A274" t="s">
        <v>7</v>
      </c>
      <c r="C274" s="30">
        <f>C270+C272</f>
        <v>-6945110.2540833345</v>
      </c>
      <c r="D274" s="30">
        <f t="shared" ref="D274:Q274" si="66">D270+D272</f>
        <v>-8606.4727000000003</v>
      </c>
      <c r="E274" s="30">
        <f t="shared" si="66"/>
        <v>-8606.4727000000003</v>
      </c>
      <c r="F274" s="30">
        <f t="shared" si="66"/>
        <v>-8606.4727000000003</v>
      </c>
      <c r="G274" s="30">
        <f t="shared" si="66"/>
        <v>-8606.4727000000003</v>
      </c>
      <c r="H274" s="30">
        <f t="shared" si="66"/>
        <v>0</v>
      </c>
      <c r="I274" s="30">
        <f t="shared" si="66"/>
        <v>0</v>
      </c>
      <c r="J274" s="30">
        <f t="shared" si="66"/>
        <v>0</v>
      </c>
      <c r="K274" s="30">
        <f t="shared" si="66"/>
        <v>0</v>
      </c>
      <c r="L274" s="30">
        <f t="shared" si="66"/>
        <v>0</v>
      </c>
      <c r="M274" s="30">
        <f t="shared" si="66"/>
        <v>0</v>
      </c>
      <c r="N274" s="30">
        <f t="shared" si="66"/>
        <v>0</v>
      </c>
      <c r="O274" s="30">
        <f t="shared" si="66"/>
        <v>0</v>
      </c>
      <c r="P274" s="30">
        <f t="shared" si="66"/>
        <v>-34425.890800000001</v>
      </c>
      <c r="Q274" s="30">
        <f t="shared" si="66"/>
        <v>-6979535.1448833346</v>
      </c>
    </row>
    <row r="275" spans="1:17" ht="15.75" thickTop="1"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</row>
    <row r="276" spans="1:17"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</row>
    <row r="277" spans="1:17">
      <c r="A277" t="s">
        <v>12</v>
      </c>
      <c r="C277" s="15">
        <f>+C270</f>
        <v>-7025692</v>
      </c>
      <c r="D277" s="15">
        <f t="shared" ref="D277:O277" si="67">+C277+D270</f>
        <v>-7025692</v>
      </c>
      <c r="E277" s="15">
        <f t="shared" si="67"/>
        <v>-7025692</v>
      </c>
      <c r="F277" s="15">
        <f t="shared" si="67"/>
        <v>-7025692</v>
      </c>
      <c r="G277" s="15">
        <f t="shared" si="67"/>
        <v>-7025692</v>
      </c>
      <c r="H277" s="15">
        <f t="shared" si="67"/>
        <v>-7025692</v>
      </c>
      <c r="I277" s="15">
        <f t="shared" si="67"/>
        <v>-7025692</v>
      </c>
      <c r="J277" s="15">
        <f t="shared" si="67"/>
        <v>-7025692</v>
      </c>
      <c r="K277" s="15">
        <f t="shared" si="67"/>
        <v>-7025692</v>
      </c>
      <c r="L277" s="15">
        <f t="shared" si="67"/>
        <v>-7025692</v>
      </c>
      <c r="M277" s="15">
        <f t="shared" si="67"/>
        <v>-7025692</v>
      </c>
      <c r="N277" s="15">
        <f t="shared" si="67"/>
        <v>-7025692</v>
      </c>
      <c r="O277" s="15">
        <f t="shared" si="67"/>
        <v>-7025692</v>
      </c>
      <c r="P277" s="15"/>
      <c r="Q277" s="15"/>
    </row>
    <row r="278" spans="1:17">
      <c r="A278" t="s">
        <v>9</v>
      </c>
      <c r="C278" s="29">
        <f>+C272</f>
        <v>80581.745916665823</v>
      </c>
      <c r="D278" s="29">
        <f t="shared" ref="D278:O278" si="68">+C278+D272</f>
        <v>71975.273216665824</v>
      </c>
      <c r="E278" s="29">
        <f t="shared" si="68"/>
        <v>63368.800516665826</v>
      </c>
      <c r="F278" s="29">
        <f t="shared" si="68"/>
        <v>54762.327816665827</v>
      </c>
      <c r="G278" s="29">
        <f t="shared" si="68"/>
        <v>46155.855116665829</v>
      </c>
      <c r="H278" s="29">
        <f t="shared" si="68"/>
        <v>46155.855116665829</v>
      </c>
      <c r="I278" s="29">
        <f t="shared" si="68"/>
        <v>46155.855116665829</v>
      </c>
      <c r="J278" s="29">
        <f t="shared" si="68"/>
        <v>46155.855116665829</v>
      </c>
      <c r="K278" s="29">
        <f t="shared" si="68"/>
        <v>46155.855116665829</v>
      </c>
      <c r="L278" s="29">
        <f t="shared" si="68"/>
        <v>46155.855116665829</v>
      </c>
      <c r="M278" s="29">
        <f t="shared" si="68"/>
        <v>46155.855116665829</v>
      </c>
      <c r="N278" s="29">
        <f t="shared" si="68"/>
        <v>46155.855116665829</v>
      </c>
      <c r="O278" s="29">
        <f t="shared" si="68"/>
        <v>46155.855116665829</v>
      </c>
      <c r="P278" s="15"/>
      <c r="Q278" s="15"/>
    </row>
    <row r="279" spans="1:17" ht="15.75" thickBot="1">
      <c r="A279" t="s">
        <v>8</v>
      </c>
      <c r="C279" s="30">
        <f t="shared" ref="C279:O279" si="69">SUM(C277:C278)</f>
        <v>-6945110.2540833345</v>
      </c>
      <c r="D279" s="30">
        <f t="shared" si="69"/>
        <v>-6953716.7267833343</v>
      </c>
      <c r="E279" s="30">
        <f t="shared" si="69"/>
        <v>-6962323.1994833341</v>
      </c>
      <c r="F279" s="30">
        <f t="shared" si="69"/>
        <v>-6970929.6721833339</v>
      </c>
      <c r="G279" s="30">
        <f t="shared" si="69"/>
        <v>-6979536.1448833346</v>
      </c>
      <c r="H279" s="30">
        <f t="shared" si="69"/>
        <v>-6979536.1448833346</v>
      </c>
      <c r="I279" s="30">
        <f t="shared" si="69"/>
        <v>-6979536.1448833346</v>
      </c>
      <c r="J279" s="30">
        <f t="shared" si="69"/>
        <v>-6979536.1448833346</v>
      </c>
      <c r="K279" s="30">
        <f t="shared" si="69"/>
        <v>-6979536.1448833346</v>
      </c>
      <c r="L279" s="30">
        <f t="shared" si="69"/>
        <v>-6979536.1448833346</v>
      </c>
      <c r="M279" s="30">
        <f t="shared" si="69"/>
        <v>-6979536.1448833346</v>
      </c>
      <c r="N279" s="30">
        <f t="shared" si="69"/>
        <v>-6979536.1448833346</v>
      </c>
      <c r="O279" s="30">
        <f t="shared" si="69"/>
        <v>-6979536.1448833346</v>
      </c>
      <c r="P279" s="15"/>
      <c r="Q279" s="15"/>
    </row>
    <row r="280" spans="1:17" ht="15.75" thickTop="1"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</row>
  </sheetData>
  <mergeCells count="12">
    <mergeCell ref="D126:O126"/>
    <mergeCell ref="D261:O261"/>
    <mergeCell ref="D240:O240"/>
    <mergeCell ref="D218:O218"/>
    <mergeCell ref="D196:O196"/>
    <mergeCell ref="D149:O149"/>
    <mergeCell ref="D172:O172"/>
    <mergeCell ref="D16:O16"/>
    <mergeCell ref="D38:O38"/>
    <mergeCell ref="D60:O60"/>
    <mergeCell ref="D82:O82"/>
    <mergeCell ref="D104:O104"/>
  </mergeCells>
  <phoneticPr fontId="0" type="noConversion"/>
  <printOptions headings="1"/>
  <pageMargins left="0.70866141732283505" right="0.70866141732283505" top="0.74803149606299202" bottom="0.74803149606299202" header="0.31496062992126" footer="0.31496062992126"/>
  <pageSetup scale="45" fitToHeight="7" orientation="landscape" r:id="rId1"/>
  <rowBreaks count="5" manualBreakCount="5">
    <brk id="56" max="18" man="1"/>
    <brk id="101" max="18" man="1"/>
    <brk id="146" max="18" man="1"/>
    <brk id="195" max="18" man="1"/>
    <brk id="237" max="18" man="1"/>
  </rowBreaks>
  <ignoredErrors>
    <ignoredError sqref="P20:P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1562 Continuity</vt:lpstr>
      <vt:lpstr>'Revised 1562 Continuity'!Print_Area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2012-11-30T22:12:37Z</dcterms:modified>
</cp:coreProperties>
</file>