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 tabRatio="824"/>
  </bookViews>
  <sheets>
    <sheet name="Summary_Carrying_Charges" sheetId="5" r:id="rId1"/>
    <sheet name="Opex_Int_Mthly_Res&amp;GS&lt;50kW" sheetId="1" r:id="rId2"/>
    <sheet name="Funding_Adder_Res&amp;GS&lt;50kW " sheetId="2" r:id="rId3"/>
    <sheet name="Opex_Int_GS&gt;50kW" sheetId="3" r:id="rId4"/>
    <sheet name="Funding_Adder_GS&gt;50kW" sheetId="4" r:id="rId5"/>
  </sheets>
  <externalReferences>
    <externalReference r:id="rId6"/>
  </externalReferences>
  <definedNames>
    <definedName name="_xlnm.Print_Area" localSheetId="4">'Funding_Adder_GS&gt;50kW'!$B$5:$P$102</definedName>
    <definedName name="_xlnm.Print_Area" localSheetId="2">'Funding_Adder_Res&amp;GS&lt;50kW '!$B$5:$P$102</definedName>
    <definedName name="_xlnm.Print_Area" localSheetId="3">'Opex_Int_GS&gt;50kW'!$B$5:$P$102</definedName>
    <definedName name="_xlnm.Print_Area" localSheetId="1">'Opex_Int_Mthly_Res&amp;GS&lt;50kW'!$C$5:$P$102</definedName>
    <definedName name="_xlnm.Print_Titles" localSheetId="4">'Funding_Adder_GS&gt;50kW'!$1:$4</definedName>
    <definedName name="_xlnm.Print_Titles" localSheetId="2">'Funding_Adder_Res&amp;GS&lt;50kW '!$1:$4</definedName>
    <definedName name="_xlnm.Print_Titles" localSheetId="3">'Opex_Int_GS&gt;50kW'!$1:$4</definedName>
    <definedName name="_xlnm.Print_Titles" localSheetId="1">'Opex_Int_Mthly_Res&amp;GS&lt;50kW'!$1:$4</definedName>
  </definedNames>
  <calcPr calcId="125725"/>
</workbook>
</file>

<file path=xl/calcChain.xml><?xml version="1.0" encoding="utf-8"?>
<calcChain xmlns="http://schemas.openxmlformats.org/spreadsheetml/2006/main">
  <c r="H100" i="4"/>
  <c r="G100"/>
  <c r="I100" s="1"/>
  <c r="L100" s="1"/>
  <c r="H99"/>
  <c r="G99"/>
  <c r="I99" s="1"/>
  <c r="L99" s="1"/>
  <c r="H98"/>
  <c r="G98"/>
  <c r="I98" s="1"/>
  <c r="L98" s="1"/>
  <c r="H97"/>
  <c r="G97"/>
  <c r="I97" s="1"/>
  <c r="L97" s="1"/>
  <c r="H96"/>
  <c r="G96"/>
  <c r="I96" s="1"/>
  <c r="L96" s="1"/>
  <c r="H95"/>
  <c r="G95"/>
  <c r="I95" s="1"/>
  <c r="L95" s="1"/>
  <c r="H94"/>
  <c r="G94"/>
  <c r="I94" s="1"/>
  <c r="H93"/>
  <c r="G93"/>
  <c r="I93" s="1"/>
  <c r="H92"/>
  <c r="G92"/>
  <c r="I92" s="1"/>
  <c r="L92" s="1"/>
  <c r="H91"/>
  <c r="G91"/>
  <c r="I91" s="1"/>
  <c r="L91" s="1"/>
  <c r="H90"/>
  <c r="G90"/>
  <c r="I90" s="1"/>
  <c r="L90" s="1"/>
  <c r="H89"/>
  <c r="G89"/>
  <c r="I89" s="1"/>
  <c r="L89" s="1"/>
  <c r="K88"/>
  <c r="H88"/>
  <c r="G88"/>
  <c r="I88" s="1"/>
  <c r="L88" s="1"/>
  <c r="K87"/>
  <c r="H87"/>
  <c r="G87"/>
  <c r="I87" s="1"/>
  <c r="L87" s="1"/>
  <c r="K86"/>
  <c r="H86"/>
  <c r="G86"/>
  <c r="I86" s="1"/>
  <c r="L86" s="1"/>
  <c r="K85"/>
  <c r="H85"/>
  <c r="G85"/>
  <c r="I85" s="1"/>
  <c r="L85" s="1"/>
  <c r="K84"/>
  <c r="H84"/>
  <c r="G84"/>
  <c r="I84" s="1"/>
  <c r="L84" s="1"/>
  <c r="K83"/>
  <c r="H83"/>
  <c r="G83"/>
  <c r="I83" s="1"/>
  <c r="L83" s="1"/>
  <c r="K82"/>
  <c r="H82"/>
  <c r="G82"/>
  <c r="I82" s="1"/>
  <c r="L82" s="1"/>
  <c r="K81"/>
  <c r="H81"/>
  <c r="G81"/>
  <c r="I81" s="1"/>
  <c r="L81" s="1"/>
  <c r="K80"/>
  <c r="H80"/>
  <c r="G80"/>
  <c r="I80" s="1"/>
  <c r="L80" s="1"/>
  <c r="K79"/>
  <c r="H79"/>
  <c r="G79"/>
  <c r="I79" s="1"/>
  <c r="L79" s="1"/>
  <c r="K78"/>
  <c r="H78"/>
  <c r="G78"/>
  <c r="I78" s="1"/>
  <c r="L78" s="1"/>
  <c r="K77"/>
  <c r="H77"/>
  <c r="G77"/>
  <c r="I77" s="1"/>
  <c r="L77" s="1"/>
  <c r="K76"/>
  <c r="H76"/>
  <c r="G76"/>
  <c r="I76" s="1"/>
  <c r="K75"/>
  <c r="H75"/>
  <c r="G75"/>
  <c r="I75" s="1"/>
  <c r="K74"/>
  <c r="H74"/>
  <c r="G74"/>
  <c r="I74" s="1"/>
  <c r="K73"/>
  <c r="H73"/>
  <c r="G73"/>
  <c r="I73" s="1"/>
  <c r="L73" s="1"/>
  <c r="K72"/>
  <c r="H72"/>
  <c r="G72"/>
  <c r="I72" s="1"/>
  <c r="L72" s="1"/>
  <c r="K71"/>
  <c r="H71"/>
  <c r="G71"/>
  <c r="I71" s="1"/>
  <c r="L71" s="1"/>
  <c r="K70"/>
  <c r="H70"/>
  <c r="G70"/>
  <c r="I70" s="1"/>
  <c r="L70" s="1"/>
  <c r="K69"/>
  <c r="H69"/>
  <c r="G69"/>
  <c r="I69" s="1"/>
  <c r="L69" s="1"/>
  <c r="K68"/>
  <c r="H68"/>
  <c r="G68"/>
  <c r="I68" s="1"/>
  <c r="L68" s="1"/>
  <c r="K67"/>
  <c r="H67"/>
  <c r="G67"/>
  <c r="I67" s="1"/>
  <c r="L67" s="1"/>
  <c r="K66"/>
  <c r="H66"/>
  <c r="G66"/>
  <c r="I66" s="1"/>
  <c r="L66" s="1"/>
  <c r="K65"/>
  <c r="H65"/>
  <c r="G65"/>
  <c r="I65" s="1"/>
  <c r="L65" s="1"/>
  <c r="K64"/>
  <c r="H64"/>
  <c r="G64"/>
  <c r="I64" s="1"/>
  <c r="L64" s="1"/>
  <c r="K63"/>
  <c r="H63"/>
  <c r="G63"/>
  <c r="I63" s="1"/>
  <c r="L63" s="1"/>
  <c r="K62"/>
  <c r="H62"/>
  <c r="G62"/>
  <c r="I62" s="1"/>
  <c r="L62" s="1"/>
  <c r="K61"/>
  <c r="H61"/>
  <c r="G61"/>
  <c r="I61" s="1"/>
  <c r="L61" s="1"/>
  <c r="K60"/>
  <c r="H60"/>
  <c r="G60"/>
  <c r="I60" s="1"/>
  <c r="L60" s="1"/>
  <c r="K59"/>
  <c r="H59"/>
  <c r="G59"/>
  <c r="I59" s="1"/>
  <c r="L59" s="1"/>
  <c r="K58"/>
  <c r="H58"/>
  <c r="G58"/>
  <c r="I58" s="1"/>
  <c r="L58" s="1"/>
  <c r="K57"/>
  <c r="H57"/>
  <c r="G57"/>
  <c r="I57" s="1"/>
  <c r="L57" s="1"/>
  <c r="K56"/>
  <c r="H56"/>
  <c r="G56"/>
  <c r="I56" s="1"/>
  <c r="L56" s="1"/>
  <c r="K55"/>
  <c r="H55"/>
  <c r="G55"/>
  <c r="I55" s="1"/>
  <c r="L55" s="1"/>
  <c r="K54"/>
  <c r="H54"/>
  <c r="G54"/>
  <c r="I54" s="1"/>
  <c r="L54" s="1"/>
  <c r="K53"/>
  <c r="K102" s="1"/>
  <c r="H53"/>
  <c r="G53"/>
  <c r="I53" s="1"/>
  <c r="L53" s="1"/>
  <c r="H52"/>
  <c r="G52"/>
  <c r="I52" s="1"/>
  <c r="L52" s="1"/>
  <c r="H51"/>
  <c r="G51"/>
  <c r="I51" s="1"/>
  <c r="L51" s="1"/>
  <c r="H50"/>
  <c r="G50"/>
  <c r="I50" s="1"/>
  <c r="L50" s="1"/>
  <c r="H49"/>
  <c r="G49"/>
  <c r="I49" s="1"/>
  <c r="L49" s="1"/>
  <c r="H48"/>
  <c r="G48"/>
  <c r="I48" s="1"/>
  <c r="L48" s="1"/>
  <c r="H47"/>
  <c r="G47"/>
  <c r="I47" s="1"/>
  <c r="L47" s="1"/>
  <c r="H46"/>
  <c r="G46"/>
  <c r="I46" s="1"/>
  <c r="L46" s="1"/>
  <c r="H45"/>
  <c r="G45"/>
  <c r="I45" s="1"/>
  <c r="L45" s="1"/>
  <c r="H44"/>
  <c r="G44"/>
  <c r="I44" s="1"/>
  <c r="L44" s="1"/>
  <c r="H43"/>
  <c r="G43"/>
  <c r="I43" s="1"/>
  <c r="L43" s="1"/>
  <c r="H42"/>
  <c r="G42"/>
  <c r="I42" s="1"/>
  <c r="L42" s="1"/>
  <c r="H41"/>
  <c r="G41"/>
  <c r="I41" s="1"/>
  <c r="L41" s="1"/>
  <c r="H40"/>
  <c r="G40"/>
  <c r="I40" s="1"/>
  <c r="L40" s="1"/>
  <c r="H39"/>
  <c r="G39"/>
  <c r="I39" s="1"/>
  <c r="L39" s="1"/>
  <c r="H38"/>
  <c r="G38"/>
  <c r="I38" s="1"/>
  <c r="L38" s="1"/>
  <c r="H37"/>
  <c r="G37"/>
  <c r="I37" s="1"/>
  <c r="L37" s="1"/>
  <c r="H36"/>
  <c r="G36"/>
  <c r="I36" s="1"/>
  <c r="L36" s="1"/>
  <c r="H35"/>
  <c r="G35"/>
  <c r="I35" s="1"/>
  <c r="L35" s="1"/>
  <c r="H34"/>
  <c r="G34"/>
  <c r="I34" s="1"/>
  <c r="L34" s="1"/>
  <c r="H33"/>
  <c r="G33"/>
  <c r="I33" s="1"/>
  <c r="L33" s="1"/>
  <c r="H32"/>
  <c r="G32"/>
  <c r="I32" s="1"/>
  <c r="L32" s="1"/>
  <c r="H31"/>
  <c r="G31"/>
  <c r="I31" s="1"/>
  <c r="L31" s="1"/>
  <c r="H30"/>
  <c r="G30"/>
  <c r="I30" s="1"/>
  <c r="L30" s="1"/>
  <c r="H29"/>
  <c r="G29"/>
  <c r="I29" s="1"/>
  <c r="L29" s="1"/>
  <c r="H28"/>
  <c r="G28"/>
  <c r="I28" s="1"/>
  <c r="L28" s="1"/>
  <c r="C28"/>
  <c r="H27"/>
  <c r="G27"/>
  <c r="I27" s="1"/>
  <c r="L27" s="1"/>
  <c r="H26"/>
  <c r="G26"/>
  <c r="I26" s="1"/>
  <c r="L26" s="1"/>
  <c r="H25"/>
  <c r="G25"/>
  <c r="I25" s="1"/>
  <c r="L25" s="1"/>
  <c r="H24"/>
  <c r="G24"/>
  <c r="I24" s="1"/>
  <c r="L24" s="1"/>
  <c r="H23"/>
  <c r="G23"/>
  <c r="I23" s="1"/>
  <c r="L23" s="1"/>
  <c r="H22"/>
  <c r="G22"/>
  <c r="I22" s="1"/>
  <c r="L22" s="1"/>
  <c r="H21"/>
  <c r="G21"/>
  <c r="I21" s="1"/>
  <c r="L21" s="1"/>
  <c r="H20"/>
  <c r="G20"/>
  <c r="I20" s="1"/>
  <c r="L20" s="1"/>
  <c r="H19"/>
  <c r="G19"/>
  <c r="I19" s="1"/>
  <c r="L19" s="1"/>
  <c r="H18"/>
  <c r="G18"/>
  <c r="I18" s="1"/>
  <c r="L18" s="1"/>
  <c r="H17"/>
  <c r="G17"/>
  <c r="I17" s="1"/>
  <c r="L17" s="1"/>
  <c r="H16"/>
  <c r="G16"/>
  <c r="I16" s="1"/>
  <c r="L16" s="1"/>
  <c r="H15"/>
  <c r="G15"/>
  <c r="I15" s="1"/>
  <c r="L15" s="1"/>
  <c r="H14"/>
  <c r="G14"/>
  <c r="I14" s="1"/>
  <c r="L14" s="1"/>
  <c r="H13"/>
  <c r="G13"/>
  <c r="I13" s="1"/>
  <c r="L13" s="1"/>
  <c r="H12"/>
  <c r="G12"/>
  <c r="I12" s="1"/>
  <c r="L12" s="1"/>
  <c r="H11"/>
  <c r="G11"/>
  <c r="I11" s="1"/>
  <c r="L11" s="1"/>
  <c r="H10"/>
  <c r="G10"/>
  <c r="I10" s="1"/>
  <c r="L10" s="1"/>
  <c r="H9"/>
  <c r="G9"/>
  <c r="I9" s="1"/>
  <c r="L9" s="1"/>
  <c r="H8"/>
  <c r="G8"/>
  <c r="I8" s="1"/>
  <c r="L8" s="1"/>
  <c r="H7"/>
  <c r="G7"/>
  <c r="I7" s="1"/>
  <c r="L7" s="1"/>
  <c r="J6"/>
  <c r="J7" s="1"/>
  <c r="H6"/>
  <c r="G6"/>
  <c r="I6" s="1"/>
  <c r="L6" s="1"/>
  <c r="H5"/>
  <c r="G5"/>
  <c r="I5" s="1"/>
  <c r="L5" s="1"/>
  <c r="M5" s="1"/>
  <c r="L92" i="3"/>
  <c r="K92"/>
  <c r="L91"/>
  <c r="K91"/>
  <c r="L90"/>
  <c r="K90"/>
  <c r="L89"/>
  <c r="K89"/>
  <c r="L88"/>
  <c r="K88"/>
  <c r="L87"/>
  <c r="K87"/>
  <c r="L86"/>
  <c r="K86"/>
  <c r="L85"/>
  <c r="K85"/>
  <c r="L84"/>
  <c r="K84"/>
  <c r="L83"/>
  <c r="K83"/>
  <c r="L82"/>
  <c r="K82"/>
  <c r="L81"/>
  <c r="K81"/>
  <c r="L80"/>
  <c r="K80"/>
  <c r="L79"/>
  <c r="K79"/>
  <c r="L78"/>
  <c r="K78"/>
  <c r="L77"/>
  <c r="K77"/>
  <c r="L76"/>
  <c r="K76"/>
  <c r="L75"/>
  <c r="K75"/>
  <c r="L74"/>
  <c r="K74"/>
  <c r="L73"/>
  <c r="K73"/>
  <c r="L72"/>
  <c r="K72"/>
  <c r="L71"/>
  <c r="K71"/>
  <c r="L70"/>
  <c r="K70"/>
  <c r="L69"/>
  <c r="K69"/>
  <c r="L68"/>
  <c r="K68"/>
  <c r="L67"/>
  <c r="K67"/>
  <c r="L66"/>
  <c r="K66"/>
  <c r="L65"/>
  <c r="K65"/>
  <c r="L64"/>
  <c r="K64"/>
  <c r="L63"/>
  <c r="K63"/>
  <c r="L62"/>
  <c r="K62"/>
  <c r="L61"/>
  <c r="K61"/>
  <c r="L60"/>
  <c r="K60"/>
  <c r="L59"/>
  <c r="K59"/>
  <c r="L58"/>
  <c r="K58"/>
  <c r="L57"/>
  <c r="K57"/>
  <c r="L56"/>
  <c r="K56"/>
  <c r="L55"/>
  <c r="K55"/>
  <c r="L54"/>
  <c r="K54"/>
  <c r="L53"/>
  <c r="L102" s="1"/>
  <c r="K53"/>
  <c r="O5"/>
  <c r="M5"/>
  <c r="J6" s="1"/>
  <c r="K54" i="2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53"/>
  <c r="K102" i="3" l="1"/>
  <c r="M102" s="1"/>
  <c r="N5" i="4"/>
  <c r="J8"/>
  <c r="M7"/>
  <c r="N7" s="1"/>
  <c r="M6"/>
  <c r="N6"/>
  <c r="L74"/>
  <c r="L75"/>
  <c r="L76"/>
  <c r="O6" i="3"/>
  <c r="M6"/>
  <c r="J7" s="1"/>
  <c r="P5"/>
  <c r="J9" i="4" l="1"/>
  <c r="M8"/>
  <c r="O7" i="3"/>
  <c r="M7"/>
  <c r="J8" s="1"/>
  <c r="P6"/>
  <c r="J10" i="4" l="1"/>
  <c r="M9"/>
  <c r="N8"/>
  <c r="O8" i="3"/>
  <c r="M8"/>
  <c r="J9" s="1"/>
  <c r="P7"/>
  <c r="J11" i="4" l="1"/>
  <c r="M10"/>
  <c r="N10" s="1"/>
  <c r="N9"/>
  <c r="O9" i="3"/>
  <c r="M9"/>
  <c r="J10" s="1"/>
  <c r="P8"/>
  <c r="J12" i="4" l="1"/>
  <c r="M11"/>
  <c r="O10" i="3"/>
  <c r="M10"/>
  <c r="J11" s="1"/>
  <c r="P9"/>
  <c r="J13" i="4" l="1"/>
  <c r="M12"/>
  <c r="N12" s="1"/>
  <c r="N11"/>
  <c r="O11" i="3"/>
  <c r="M11"/>
  <c r="J12" s="1"/>
  <c r="P10"/>
  <c r="J14" i="4" l="1"/>
  <c r="M13"/>
  <c r="N13" s="1"/>
  <c r="O12" i="3"/>
  <c r="M12"/>
  <c r="J13" s="1"/>
  <c r="P11"/>
  <c r="J15" i="4" l="1"/>
  <c r="M14"/>
  <c r="N14" s="1"/>
  <c r="O13" i="3"/>
  <c r="M13"/>
  <c r="J14" s="1"/>
  <c r="P12"/>
  <c r="J16" i="4" l="1"/>
  <c r="M15"/>
  <c r="N15" s="1"/>
  <c r="O14" i="3"/>
  <c r="M14"/>
  <c r="J15" s="1"/>
  <c r="P13"/>
  <c r="J17" i="4" l="1"/>
  <c r="M16"/>
  <c r="O16" s="1"/>
  <c r="O15" i="3"/>
  <c r="M15"/>
  <c r="J16" s="1"/>
  <c r="P14"/>
  <c r="J18" i="4" l="1"/>
  <c r="M17"/>
  <c r="N16"/>
  <c r="O16" i="3"/>
  <c r="M16"/>
  <c r="J17" s="1"/>
  <c r="P15"/>
  <c r="J19" i="4" l="1"/>
  <c r="M18"/>
  <c r="N18" s="1"/>
  <c r="N17"/>
  <c r="O17" i="3"/>
  <c r="M17"/>
  <c r="J18" s="1"/>
  <c r="P16"/>
  <c r="J20" i="4" l="1"/>
  <c r="M19"/>
  <c r="O18" i="3"/>
  <c r="M18"/>
  <c r="J19" s="1"/>
  <c r="P17"/>
  <c r="J21" i="4" l="1"/>
  <c r="M20"/>
  <c r="N20" s="1"/>
  <c r="N19"/>
  <c r="O19" i="3"/>
  <c r="M19"/>
  <c r="J20" s="1"/>
  <c r="P18"/>
  <c r="J22" i="4" l="1"/>
  <c r="M21"/>
  <c r="O20" i="3"/>
  <c r="M20"/>
  <c r="J21" s="1"/>
  <c r="P19"/>
  <c r="J23" i="4" l="1"/>
  <c r="M22"/>
  <c r="N22" s="1"/>
  <c r="N21"/>
  <c r="O21" i="3"/>
  <c r="M21"/>
  <c r="J22" s="1"/>
  <c r="P20"/>
  <c r="J24" i="4" l="1"/>
  <c r="M23"/>
  <c r="N23" s="1"/>
  <c r="O22" i="3"/>
  <c r="M22"/>
  <c r="J23" s="1"/>
  <c r="P21"/>
  <c r="J25" i="4" l="1"/>
  <c r="M24"/>
  <c r="N24" s="1"/>
  <c r="O23" i="3"/>
  <c r="M23"/>
  <c r="J24" s="1"/>
  <c r="P22"/>
  <c r="J26" i="4" l="1"/>
  <c r="M25"/>
  <c r="N25" s="1"/>
  <c r="O24" i="3"/>
  <c r="M24"/>
  <c r="J25" s="1"/>
  <c r="P23"/>
  <c r="J27" i="4" l="1"/>
  <c r="M26"/>
  <c r="N26" s="1"/>
  <c r="O25" i="3"/>
  <c r="M25"/>
  <c r="J26" s="1"/>
  <c r="P24"/>
  <c r="J28" i="4" l="1"/>
  <c r="M27"/>
  <c r="N27" s="1"/>
  <c r="O26" i="3"/>
  <c r="M26"/>
  <c r="J27" s="1"/>
  <c r="P25"/>
  <c r="J29" i="4" l="1"/>
  <c r="M28"/>
  <c r="O28" s="1"/>
  <c r="O27" i="3"/>
  <c r="M27"/>
  <c r="J28" s="1"/>
  <c r="P26"/>
  <c r="J30" i="4" l="1"/>
  <c r="M29"/>
  <c r="N28"/>
  <c r="O28" i="3"/>
  <c r="M28"/>
  <c r="J29" s="1"/>
  <c r="P27"/>
  <c r="J31" i="4" l="1"/>
  <c r="M30"/>
  <c r="N30" s="1"/>
  <c r="N29"/>
  <c r="O29" i="3"/>
  <c r="M29"/>
  <c r="J30" s="1"/>
  <c r="P28"/>
  <c r="J32" i="4" l="1"/>
  <c r="M31"/>
  <c r="O30" i="3"/>
  <c r="M30"/>
  <c r="J31" s="1"/>
  <c r="P29"/>
  <c r="J33" i="4" l="1"/>
  <c r="M32"/>
  <c r="N32" s="1"/>
  <c r="N31"/>
  <c r="O31" i="3"/>
  <c r="M31"/>
  <c r="J32" s="1"/>
  <c r="P30"/>
  <c r="J34" i="4" l="1"/>
  <c r="M33"/>
  <c r="O32" i="3"/>
  <c r="M32"/>
  <c r="J33" s="1"/>
  <c r="P31"/>
  <c r="J35" i="4" l="1"/>
  <c r="M34"/>
  <c r="N34" s="1"/>
  <c r="N33"/>
  <c r="O33" i="3"/>
  <c r="M33"/>
  <c r="J34" s="1"/>
  <c r="P32"/>
  <c r="J36" i="4" l="1"/>
  <c r="M35"/>
  <c r="N35" s="1"/>
  <c r="O34" i="3"/>
  <c r="M34"/>
  <c r="J35" s="1"/>
  <c r="P33"/>
  <c r="J37" i="4" l="1"/>
  <c r="M36"/>
  <c r="N36" s="1"/>
  <c r="O35" i="3"/>
  <c r="M35"/>
  <c r="J36" s="1"/>
  <c r="P34"/>
  <c r="J38" i="4" l="1"/>
  <c r="M37"/>
  <c r="N37" s="1"/>
  <c r="O36" i="3"/>
  <c r="M36"/>
  <c r="J37" s="1"/>
  <c r="P35"/>
  <c r="J39" i="4" l="1"/>
  <c r="M38"/>
  <c r="N38" s="1"/>
  <c r="O37" i="3"/>
  <c r="M37"/>
  <c r="J38" s="1"/>
  <c r="P36"/>
  <c r="J40" i="4" l="1"/>
  <c r="M39"/>
  <c r="N39" s="1"/>
  <c r="O38" i="3"/>
  <c r="M38"/>
  <c r="J39" s="1"/>
  <c r="P37"/>
  <c r="J41" i="4" l="1"/>
  <c r="M40"/>
  <c r="O40" s="1"/>
  <c r="O39" i="3"/>
  <c r="M39"/>
  <c r="J40" s="1"/>
  <c r="P38"/>
  <c r="J42" i="4" l="1"/>
  <c r="M41"/>
  <c r="N40"/>
  <c r="O40" i="3"/>
  <c r="M40"/>
  <c r="J41" s="1"/>
  <c r="P39"/>
  <c r="J43" i="4" l="1"/>
  <c r="M42"/>
  <c r="N42" s="1"/>
  <c r="N41"/>
  <c r="O41" i="3"/>
  <c r="M41"/>
  <c r="J42" s="1"/>
  <c r="P40"/>
  <c r="J44" i="4" l="1"/>
  <c r="M43"/>
  <c r="O42" i="3"/>
  <c r="M42"/>
  <c r="J43" s="1"/>
  <c r="P41"/>
  <c r="J45" i="4" l="1"/>
  <c r="M44"/>
  <c r="N44" s="1"/>
  <c r="N43"/>
  <c r="O43" i="3"/>
  <c r="M43"/>
  <c r="J44" s="1"/>
  <c r="P42"/>
  <c r="J46" i="4" l="1"/>
  <c r="M45"/>
  <c r="O44" i="3"/>
  <c r="M44"/>
  <c r="J45" s="1"/>
  <c r="P43"/>
  <c r="J47" i="4" l="1"/>
  <c r="M46"/>
  <c r="N46" s="1"/>
  <c r="N45"/>
  <c r="O45" i="3"/>
  <c r="M45"/>
  <c r="J46" s="1"/>
  <c r="P44"/>
  <c r="J48" i="4" l="1"/>
  <c r="M47"/>
  <c r="N47" s="1"/>
  <c r="O46" i="3"/>
  <c r="M46"/>
  <c r="J47" s="1"/>
  <c r="P45"/>
  <c r="J49" i="4" l="1"/>
  <c r="M48"/>
  <c r="N48" s="1"/>
  <c r="O47" i="3"/>
  <c r="M47"/>
  <c r="J48" s="1"/>
  <c r="P46"/>
  <c r="J50" i="4" l="1"/>
  <c r="M49"/>
  <c r="N49" s="1"/>
  <c r="O48" i="3"/>
  <c r="M48"/>
  <c r="J49" s="1"/>
  <c r="P47"/>
  <c r="J51" i="4" l="1"/>
  <c r="M50"/>
  <c r="N50" s="1"/>
  <c r="O49" i="3"/>
  <c r="M49"/>
  <c r="J50" s="1"/>
  <c r="P48"/>
  <c r="J52" i="4" l="1"/>
  <c r="M51"/>
  <c r="N51" s="1"/>
  <c r="O50" i="3"/>
  <c r="M50"/>
  <c r="J51" s="1"/>
  <c r="P49"/>
  <c r="J53" i="4" l="1"/>
  <c r="M52"/>
  <c r="O52" s="1"/>
  <c r="O51" i="3"/>
  <c r="M51"/>
  <c r="J52" s="1"/>
  <c r="P50"/>
  <c r="J54" i="4" l="1"/>
  <c r="M53"/>
  <c r="N52"/>
  <c r="O52" i="3"/>
  <c r="M52"/>
  <c r="J53" s="1"/>
  <c r="P51"/>
  <c r="J55" i="4" l="1"/>
  <c r="M54"/>
  <c r="N53"/>
  <c r="O53" i="3"/>
  <c r="M53"/>
  <c r="J54" s="1"/>
  <c r="P52"/>
  <c r="N54" i="4" l="1"/>
  <c r="J56"/>
  <c r="M55"/>
  <c r="O54" i="3"/>
  <c r="M54"/>
  <c r="J55" s="1"/>
  <c r="P53"/>
  <c r="J57" i="4" l="1"/>
  <c r="M56"/>
  <c r="N56" s="1"/>
  <c r="N55"/>
  <c r="O55" i="3"/>
  <c r="M55"/>
  <c r="J56" s="1"/>
  <c r="P54"/>
  <c r="J58" i="4" l="1"/>
  <c r="M57"/>
  <c r="N57" s="1"/>
  <c r="O56" i="3"/>
  <c r="M56"/>
  <c r="J57" s="1"/>
  <c r="P55"/>
  <c r="J59" i="4" l="1"/>
  <c r="M58"/>
  <c r="N58" s="1"/>
  <c r="O57" i="3"/>
  <c r="M57"/>
  <c r="J58" s="1"/>
  <c r="P56"/>
  <c r="J60" i="4" l="1"/>
  <c r="M59"/>
  <c r="N59" s="1"/>
  <c r="O58" i="3"/>
  <c r="M58"/>
  <c r="J59" s="1"/>
  <c r="P57"/>
  <c r="J61" i="4" l="1"/>
  <c r="M60"/>
  <c r="N60" s="1"/>
  <c r="O59" i="3"/>
  <c r="M59"/>
  <c r="J60" s="1"/>
  <c r="P58"/>
  <c r="J62" i="4" l="1"/>
  <c r="M61"/>
  <c r="N61" s="1"/>
  <c r="O60" i="3"/>
  <c r="M60"/>
  <c r="J61" s="1"/>
  <c r="P59"/>
  <c r="J63" i="4" l="1"/>
  <c r="M62"/>
  <c r="N62" s="1"/>
  <c r="O61" i="3"/>
  <c r="M61"/>
  <c r="J62" s="1"/>
  <c r="P60"/>
  <c r="J64" i="4" l="1"/>
  <c r="M63"/>
  <c r="N63" s="1"/>
  <c r="O62" i="3"/>
  <c r="M62"/>
  <c r="J63" s="1"/>
  <c r="P61"/>
  <c r="J65" i="4" l="1"/>
  <c r="M64"/>
  <c r="O64" s="1"/>
  <c r="O63" i="3"/>
  <c r="M63"/>
  <c r="J64" s="1"/>
  <c r="P62"/>
  <c r="J66" i="4" l="1"/>
  <c r="M65"/>
  <c r="N64"/>
  <c r="O64" i="3"/>
  <c r="M64"/>
  <c r="J65" s="1"/>
  <c r="P63"/>
  <c r="J67" i="4" l="1"/>
  <c r="M66"/>
  <c r="N66" s="1"/>
  <c r="N65"/>
  <c r="O65" i="3"/>
  <c r="M65"/>
  <c r="J66" s="1"/>
  <c r="P64"/>
  <c r="J68" i="4" l="1"/>
  <c r="M67"/>
  <c r="O66" i="3"/>
  <c r="M66"/>
  <c r="J67" s="1"/>
  <c r="P65"/>
  <c r="J69" i="4" l="1"/>
  <c r="M68"/>
  <c r="N68" s="1"/>
  <c r="N67"/>
  <c r="O67" i="3"/>
  <c r="M67"/>
  <c r="J68" s="1"/>
  <c r="P66"/>
  <c r="J70" i="4" l="1"/>
  <c r="M69"/>
  <c r="N69" s="1"/>
  <c r="O68" i="3"/>
  <c r="M68"/>
  <c r="J69" s="1"/>
  <c r="P67"/>
  <c r="J71" i="4" l="1"/>
  <c r="M70"/>
  <c r="N70" s="1"/>
  <c r="O69" i="3"/>
  <c r="M69"/>
  <c r="J70" s="1"/>
  <c r="P68"/>
  <c r="J72" i="4" l="1"/>
  <c r="M71"/>
  <c r="N71" s="1"/>
  <c r="O70" i="3"/>
  <c r="M70"/>
  <c r="J71" s="1"/>
  <c r="P69"/>
  <c r="J73" i="4" l="1"/>
  <c r="M72"/>
  <c r="N72" s="1"/>
  <c r="O71" i="3"/>
  <c r="M71"/>
  <c r="J72" s="1"/>
  <c r="P70"/>
  <c r="J74" i="4" l="1"/>
  <c r="M73"/>
  <c r="N73" s="1"/>
  <c r="O72" i="3"/>
  <c r="M72"/>
  <c r="J73" s="1"/>
  <c r="P71"/>
  <c r="J75" i="4" l="1"/>
  <c r="M74"/>
  <c r="N74" s="1"/>
  <c r="O73" i="3"/>
  <c r="M73"/>
  <c r="J74" s="1"/>
  <c r="P72"/>
  <c r="J76" i="4" l="1"/>
  <c r="M75"/>
  <c r="N75" s="1"/>
  <c r="O74" i="3"/>
  <c r="M74"/>
  <c r="J75" s="1"/>
  <c r="P73"/>
  <c r="J77" i="4" l="1"/>
  <c r="M76"/>
  <c r="O76" s="1"/>
  <c r="O75" i="3"/>
  <c r="M75"/>
  <c r="J76" s="1"/>
  <c r="P74"/>
  <c r="J78" i="4" l="1"/>
  <c r="M77"/>
  <c r="N76"/>
  <c r="O76" i="3"/>
  <c r="M76"/>
  <c r="J77" s="1"/>
  <c r="P75"/>
  <c r="J79" i="4" l="1"/>
  <c r="M78"/>
  <c r="N78" s="1"/>
  <c r="N77"/>
  <c r="O77" i="3"/>
  <c r="M77"/>
  <c r="J78" s="1"/>
  <c r="P76"/>
  <c r="J80" i="4" l="1"/>
  <c r="M79"/>
  <c r="O78" i="3"/>
  <c r="M78"/>
  <c r="J79" s="1"/>
  <c r="P77"/>
  <c r="J81" i="4" l="1"/>
  <c r="M80"/>
  <c r="N80" s="1"/>
  <c r="N79"/>
  <c r="O79" i="3"/>
  <c r="M79"/>
  <c r="J80" s="1"/>
  <c r="P78"/>
  <c r="J82" i="4" l="1"/>
  <c r="M81"/>
  <c r="N81" s="1"/>
  <c r="O80" i="3"/>
  <c r="M80"/>
  <c r="J81" s="1"/>
  <c r="P79"/>
  <c r="J83" i="4" l="1"/>
  <c r="M82"/>
  <c r="N82" s="1"/>
  <c r="O81" i="3"/>
  <c r="M81"/>
  <c r="J82" s="1"/>
  <c r="P80"/>
  <c r="J84" i="4" l="1"/>
  <c r="M83"/>
  <c r="N83" s="1"/>
  <c r="O82" i="3"/>
  <c r="M82"/>
  <c r="J83" s="1"/>
  <c r="P81"/>
  <c r="J85" i="4" l="1"/>
  <c r="M84"/>
  <c r="N84" s="1"/>
  <c r="O83" i="3"/>
  <c r="M83"/>
  <c r="J84" s="1"/>
  <c r="P82"/>
  <c r="J86" i="4" l="1"/>
  <c r="M85"/>
  <c r="N85" s="1"/>
  <c r="O84" i="3"/>
  <c r="M84"/>
  <c r="J85" s="1"/>
  <c r="P83"/>
  <c r="J87" i="4" l="1"/>
  <c r="M86"/>
  <c r="N86" s="1"/>
  <c r="O85" i="3"/>
  <c r="M85"/>
  <c r="J86" s="1"/>
  <c r="P84"/>
  <c r="J88" i="4" l="1"/>
  <c r="M87"/>
  <c r="N87" s="1"/>
  <c r="O86" i="3"/>
  <c r="M86"/>
  <c r="J87" s="1"/>
  <c r="P85"/>
  <c r="J89" i="4" l="1"/>
  <c r="M88"/>
  <c r="O88" s="1"/>
  <c r="O87" i="3"/>
  <c r="M87"/>
  <c r="J88" s="1"/>
  <c r="P86"/>
  <c r="J90" i="4" l="1"/>
  <c r="M89"/>
  <c r="N88"/>
  <c r="O88" i="3"/>
  <c r="M88"/>
  <c r="J89" s="1"/>
  <c r="P87"/>
  <c r="J91" i="4" l="1"/>
  <c r="M90"/>
  <c r="N90" s="1"/>
  <c r="N89"/>
  <c r="O89" i="3"/>
  <c r="M89"/>
  <c r="J90" s="1"/>
  <c r="P88"/>
  <c r="J92" i="4" l="1"/>
  <c r="M91"/>
  <c r="O90" i="3"/>
  <c r="M90"/>
  <c r="J91" s="1"/>
  <c r="P89"/>
  <c r="J93" i="4" l="1"/>
  <c r="M92"/>
  <c r="N91"/>
  <c r="O91" i="3"/>
  <c r="M91"/>
  <c r="J92" s="1"/>
  <c r="P90"/>
  <c r="J94" i="4" l="1"/>
  <c r="M93"/>
  <c r="N92"/>
  <c r="O92" i="3"/>
  <c r="C4" i="5" s="1"/>
  <c r="M92" i="3"/>
  <c r="J93" s="1"/>
  <c r="P91"/>
  <c r="J95" i="4" l="1"/>
  <c r="M94"/>
  <c r="N94" s="1"/>
  <c r="N93"/>
  <c r="O93" i="3"/>
  <c r="M93"/>
  <c r="J94" s="1"/>
  <c r="P92"/>
  <c r="J96" i="4" l="1"/>
  <c r="M95"/>
  <c r="N95" s="1"/>
  <c r="O94" i="3"/>
  <c r="M94"/>
  <c r="J95" s="1"/>
  <c r="P93"/>
  <c r="J97" i="4" l="1"/>
  <c r="M96"/>
  <c r="N96" s="1"/>
  <c r="O95" i="3"/>
  <c r="M95"/>
  <c r="J96" s="1"/>
  <c r="P94"/>
  <c r="J98" i="4" l="1"/>
  <c r="M97"/>
  <c r="N97" s="1"/>
  <c r="O96" i="3"/>
  <c r="M96"/>
  <c r="J97" s="1"/>
  <c r="P95"/>
  <c r="J99" i="4" l="1"/>
  <c r="M98"/>
  <c r="N98" s="1"/>
  <c r="O97" i="3"/>
  <c r="M97"/>
  <c r="J98" s="1"/>
  <c r="P96"/>
  <c r="J100" i="4" l="1"/>
  <c r="M99"/>
  <c r="N99" s="1"/>
  <c r="O98" i="3"/>
  <c r="M98"/>
  <c r="J99" s="1"/>
  <c r="P97"/>
  <c r="M100" i="4" l="1"/>
  <c r="O99" i="3"/>
  <c r="M99"/>
  <c r="J100" s="1"/>
  <c r="P98"/>
  <c r="O100" i="4" l="1"/>
  <c r="O102" s="1"/>
  <c r="M102"/>
  <c r="N102" s="1"/>
  <c r="N100"/>
  <c r="O100" i="3"/>
  <c r="O102" s="1"/>
  <c r="M100"/>
  <c r="P99"/>
  <c r="P100" l="1"/>
  <c r="H100" i="2" l="1"/>
  <c r="G100"/>
  <c r="I100" s="1"/>
  <c r="L100" s="1"/>
  <c r="H99"/>
  <c r="G99"/>
  <c r="I99" s="1"/>
  <c r="L99" s="1"/>
  <c r="H98"/>
  <c r="G98"/>
  <c r="I98" s="1"/>
  <c r="L98" s="1"/>
  <c r="H97"/>
  <c r="G97"/>
  <c r="I97" s="1"/>
  <c r="L97" s="1"/>
  <c r="H96"/>
  <c r="G96"/>
  <c r="I96" s="1"/>
  <c r="L96" s="1"/>
  <c r="H95"/>
  <c r="G95"/>
  <c r="I95" s="1"/>
  <c r="L95" s="1"/>
  <c r="H94"/>
  <c r="G94"/>
  <c r="I94" s="1"/>
  <c r="H93"/>
  <c r="G93"/>
  <c r="I93" s="1"/>
  <c r="H92"/>
  <c r="G92"/>
  <c r="I92" s="1"/>
  <c r="L92" s="1"/>
  <c r="H91"/>
  <c r="G91"/>
  <c r="I91" s="1"/>
  <c r="L91" s="1"/>
  <c r="H90"/>
  <c r="G90"/>
  <c r="I90" s="1"/>
  <c r="L90" s="1"/>
  <c r="H89"/>
  <c r="G89"/>
  <c r="I89" s="1"/>
  <c r="L89" s="1"/>
  <c r="H88"/>
  <c r="G88"/>
  <c r="I88" s="1"/>
  <c r="L88" s="1"/>
  <c r="H87"/>
  <c r="G87"/>
  <c r="I87" s="1"/>
  <c r="L87" s="1"/>
  <c r="H86"/>
  <c r="G86"/>
  <c r="I86" s="1"/>
  <c r="L86" s="1"/>
  <c r="H85"/>
  <c r="G85"/>
  <c r="I85" s="1"/>
  <c r="L85" s="1"/>
  <c r="H84"/>
  <c r="G84"/>
  <c r="I84" s="1"/>
  <c r="L84" s="1"/>
  <c r="H83"/>
  <c r="G83"/>
  <c r="I83" s="1"/>
  <c r="L83" s="1"/>
  <c r="H82"/>
  <c r="G82"/>
  <c r="I82" s="1"/>
  <c r="L82" s="1"/>
  <c r="H81"/>
  <c r="G81"/>
  <c r="I81" s="1"/>
  <c r="L81" s="1"/>
  <c r="H80"/>
  <c r="G80"/>
  <c r="I80" s="1"/>
  <c r="L80" s="1"/>
  <c r="H79"/>
  <c r="G79"/>
  <c r="I79" s="1"/>
  <c r="L79" s="1"/>
  <c r="H78"/>
  <c r="G78"/>
  <c r="I78" s="1"/>
  <c r="L78" s="1"/>
  <c r="H77"/>
  <c r="G77"/>
  <c r="I77" s="1"/>
  <c r="L77" s="1"/>
  <c r="H76"/>
  <c r="G76"/>
  <c r="I76" s="1"/>
  <c r="H75"/>
  <c r="G75"/>
  <c r="I75" s="1"/>
  <c r="H74"/>
  <c r="G74"/>
  <c r="I74" s="1"/>
  <c r="H73"/>
  <c r="G73"/>
  <c r="I73" s="1"/>
  <c r="L73" s="1"/>
  <c r="H72"/>
  <c r="G72"/>
  <c r="I72" s="1"/>
  <c r="L72" s="1"/>
  <c r="H71"/>
  <c r="G71"/>
  <c r="I71" s="1"/>
  <c r="L71" s="1"/>
  <c r="H70"/>
  <c r="G70"/>
  <c r="I70" s="1"/>
  <c r="L70" s="1"/>
  <c r="H69"/>
  <c r="G69"/>
  <c r="I69" s="1"/>
  <c r="L69" s="1"/>
  <c r="H68"/>
  <c r="G68"/>
  <c r="I68" s="1"/>
  <c r="L68" s="1"/>
  <c r="H67"/>
  <c r="G67"/>
  <c r="I67" s="1"/>
  <c r="L67" s="1"/>
  <c r="H66"/>
  <c r="G66"/>
  <c r="I66" s="1"/>
  <c r="L66" s="1"/>
  <c r="H65"/>
  <c r="G65"/>
  <c r="I65" s="1"/>
  <c r="L65" s="1"/>
  <c r="H64"/>
  <c r="G64"/>
  <c r="I64" s="1"/>
  <c r="L64" s="1"/>
  <c r="H63"/>
  <c r="G63"/>
  <c r="I63" s="1"/>
  <c r="L63" s="1"/>
  <c r="H62"/>
  <c r="G62"/>
  <c r="I62" s="1"/>
  <c r="L62" s="1"/>
  <c r="H61"/>
  <c r="G61"/>
  <c r="I61" s="1"/>
  <c r="L61" s="1"/>
  <c r="H60"/>
  <c r="G60"/>
  <c r="I60" s="1"/>
  <c r="L60" s="1"/>
  <c r="H59"/>
  <c r="G59"/>
  <c r="I59" s="1"/>
  <c r="L59" s="1"/>
  <c r="H58"/>
  <c r="G58"/>
  <c r="I58" s="1"/>
  <c r="L58" s="1"/>
  <c r="H57"/>
  <c r="G57"/>
  <c r="I57" s="1"/>
  <c r="L57" s="1"/>
  <c r="H56"/>
  <c r="G56"/>
  <c r="I56" s="1"/>
  <c r="L56" s="1"/>
  <c r="H55"/>
  <c r="G55"/>
  <c r="I55" s="1"/>
  <c r="L55" s="1"/>
  <c r="H54"/>
  <c r="G54"/>
  <c r="I54" s="1"/>
  <c r="L54" s="1"/>
  <c r="K102"/>
  <c r="H53"/>
  <c r="G53"/>
  <c r="I53" s="1"/>
  <c r="L53" s="1"/>
  <c r="H52"/>
  <c r="G52"/>
  <c r="I52" s="1"/>
  <c r="L52" s="1"/>
  <c r="H51"/>
  <c r="G51"/>
  <c r="I51" s="1"/>
  <c r="L51" s="1"/>
  <c r="H50"/>
  <c r="G50"/>
  <c r="I50" s="1"/>
  <c r="L50" s="1"/>
  <c r="H49"/>
  <c r="G49"/>
  <c r="I49" s="1"/>
  <c r="L49" s="1"/>
  <c r="H48"/>
  <c r="G48"/>
  <c r="I48" s="1"/>
  <c r="L48" s="1"/>
  <c r="H47"/>
  <c r="G47"/>
  <c r="I47" s="1"/>
  <c r="L47" s="1"/>
  <c r="H46"/>
  <c r="G46"/>
  <c r="I46" s="1"/>
  <c r="L46" s="1"/>
  <c r="H45"/>
  <c r="G45"/>
  <c r="I45" s="1"/>
  <c r="L45" s="1"/>
  <c r="H44"/>
  <c r="G44"/>
  <c r="I44" s="1"/>
  <c r="L44" s="1"/>
  <c r="H43"/>
  <c r="G43"/>
  <c r="I43" s="1"/>
  <c r="L43" s="1"/>
  <c r="H42"/>
  <c r="G42"/>
  <c r="I42" s="1"/>
  <c r="L42" s="1"/>
  <c r="H41"/>
  <c r="G41"/>
  <c r="I41" s="1"/>
  <c r="L41" s="1"/>
  <c r="H40"/>
  <c r="G40"/>
  <c r="I40" s="1"/>
  <c r="L40" s="1"/>
  <c r="H39"/>
  <c r="G39"/>
  <c r="I39" s="1"/>
  <c r="L39" s="1"/>
  <c r="H38"/>
  <c r="G38"/>
  <c r="I38" s="1"/>
  <c r="L38" s="1"/>
  <c r="H37"/>
  <c r="G37"/>
  <c r="I37" s="1"/>
  <c r="L37" s="1"/>
  <c r="H36"/>
  <c r="G36"/>
  <c r="I36" s="1"/>
  <c r="L36" s="1"/>
  <c r="H35"/>
  <c r="G35"/>
  <c r="I35" s="1"/>
  <c r="L35" s="1"/>
  <c r="H34"/>
  <c r="G34"/>
  <c r="I34" s="1"/>
  <c r="L34" s="1"/>
  <c r="H33"/>
  <c r="G33"/>
  <c r="I33" s="1"/>
  <c r="L33" s="1"/>
  <c r="H32"/>
  <c r="G32"/>
  <c r="I32" s="1"/>
  <c r="L32" s="1"/>
  <c r="H31"/>
  <c r="G31"/>
  <c r="I31" s="1"/>
  <c r="L31" s="1"/>
  <c r="H30"/>
  <c r="G30"/>
  <c r="I30" s="1"/>
  <c r="L30" s="1"/>
  <c r="H29"/>
  <c r="G29"/>
  <c r="I29" s="1"/>
  <c r="L29" s="1"/>
  <c r="H28"/>
  <c r="G28"/>
  <c r="I28" s="1"/>
  <c r="L28" s="1"/>
  <c r="C28"/>
  <c r="H27"/>
  <c r="G27"/>
  <c r="I27" s="1"/>
  <c r="L27" s="1"/>
  <c r="H26"/>
  <c r="G26"/>
  <c r="I26" s="1"/>
  <c r="L26" s="1"/>
  <c r="H25"/>
  <c r="G25"/>
  <c r="I25" s="1"/>
  <c r="L25" s="1"/>
  <c r="H24"/>
  <c r="G24"/>
  <c r="I24" s="1"/>
  <c r="L24" s="1"/>
  <c r="H23"/>
  <c r="G23"/>
  <c r="I23" s="1"/>
  <c r="L23" s="1"/>
  <c r="H22"/>
  <c r="G22"/>
  <c r="I22" s="1"/>
  <c r="L22" s="1"/>
  <c r="H21"/>
  <c r="G21"/>
  <c r="I21" s="1"/>
  <c r="L21" s="1"/>
  <c r="H20"/>
  <c r="G20"/>
  <c r="I20" s="1"/>
  <c r="L20" s="1"/>
  <c r="H19"/>
  <c r="G19"/>
  <c r="I19" s="1"/>
  <c r="L19" s="1"/>
  <c r="H18"/>
  <c r="G18"/>
  <c r="I18" s="1"/>
  <c r="L18" s="1"/>
  <c r="H17"/>
  <c r="G17"/>
  <c r="I17" s="1"/>
  <c r="L17" s="1"/>
  <c r="H16"/>
  <c r="G16"/>
  <c r="I16" s="1"/>
  <c r="L16" s="1"/>
  <c r="H15"/>
  <c r="G15"/>
  <c r="I15" s="1"/>
  <c r="L15" s="1"/>
  <c r="H14"/>
  <c r="G14"/>
  <c r="I14" s="1"/>
  <c r="L14" s="1"/>
  <c r="H13"/>
  <c r="G13"/>
  <c r="I13" s="1"/>
  <c r="L13" s="1"/>
  <c r="H12"/>
  <c r="G12"/>
  <c r="I12" s="1"/>
  <c r="L12" s="1"/>
  <c r="H11"/>
  <c r="G11"/>
  <c r="I11" s="1"/>
  <c r="L11" s="1"/>
  <c r="H10"/>
  <c r="G10"/>
  <c r="I10" s="1"/>
  <c r="L10" s="1"/>
  <c r="H9"/>
  <c r="G9"/>
  <c r="I9" s="1"/>
  <c r="L9" s="1"/>
  <c r="H8"/>
  <c r="G8"/>
  <c r="I8" s="1"/>
  <c r="L8" s="1"/>
  <c r="H7"/>
  <c r="G7"/>
  <c r="I7" s="1"/>
  <c r="L7" s="1"/>
  <c r="J6"/>
  <c r="J7" s="1"/>
  <c r="H6"/>
  <c r="G6"/>
  <c r="I6" s="1"/>
  <c r="L6" s="1"/>
  <c r="H5"/>
  <c r="G5"/>
  <c r="I5" s="1"/>
  <c r="L5" s="1"/>
  <c r="M5" s="1"/>
  <c r="L92" i="1"/>
  <c r="K92"/>
  <c r="L91"/>
  <c r="K91"/>
  <c r="L90"/>
  <c r="K90"/>
  <c r="L89"/>
  <c r="K89"/>
  <c r="L88"/>
  <c r="K88"/>
  <c r="L87"/>
  <c r="K87"/>
  <c r="L86"/>
  <c r="K86"/>
  <c r="L85"/>
  <c r="K85"/>
  <c r="L84"/>
  <c r="K84"/>
  <c r="L83"/>
  <c r="K83"/>
  <c r="L82"/>
  <c r="K82"/>
  <c r="L81"/>
  <c r="K81"/>
  <c r="L80"/>
  <c r="K80"/>
  <c r="L79"/>
  <c r="K79"/>
  <c r="L78"/>
  <c r="K78"/>
  <c r="L77"/>
  <c r="K77"/>
  <c r="L76"/>
  <c r="K76"/>
  <c r="L75"/>
  <c r="K75"/>
  <c r="L74"/>
  <c r="K74"/>
  <c r="L73"/>
  <c r="K73"/>
  <c r="L72"/>
  <c r="K72"/>
  <c r="L71"/>
  <c r="K71"/>
  <c r="L70"/>
  <c r="K70"/>
  <c r="L69"/>
  <c r="K69"/>
  <c r="L68"/>
  <c r="K68"/>
  <c r="L67"/>
  <c r="K67"/>
  <c r="L66"/>
  <c r="K66"/>
  <c r="L65"/>
  <c r="K65"/>
  <c r="L64"/>
  <c r="K64"/>
  <c r="L63"/>
  <c r="K63"/>
  <c r="L62"/>
  <c r="K62"/>
  <c r="L61"/>
  <c r="K61"/>
  <c r="L60"/>
  <c r="K60"/>
  <c r="L59"/>
  <c r="K59"/>
  <c r="L58"/>
  <c r="K58"/>
  <c r="L57"/>
  <c r="K57"/>
  <c r="L56"/>
  <c r="K56"/>
  <c r="L55"/>
  <c r="K55"/>
  <c r="L54"/>
  <c r="K54"/>
  <c r="L53"/>
  <c r="L102" s="1"/>
  <c r="K53"/>
  <c r="K102" s="1"/>
  <c r="M102" s="1"/>
  <c r="O5"/>
  <c r="P5" s="1"/>
  <c r="M5"/>
  <c r="J6" s="1"/>
  <c r="N5" i="2" l="1"/>
  <c r="J8"/>
  <c r="M7"/>
  <c r="M6"/>
  <c r="N6"/>
  <c r="L74"/>
  <c r="L75"/>
  <c r="L76"/>
  <c r="O6" i="1"/>
  <c r="P6" s="1"/>
  <c r="M6"/>
  <c r="J7" s="1"/>
  <c r="N7" i="2" l="1"/>
  <c r="J9"/>
  <c r="M8"/>
  <c r="O7" i="1"/>
  <c r="P7" s="1"/>
  <c r="M7"/>
  <c r="J8" s="1"/>
  <c r="J10" i="2" l="1"/>
  <c r="M9"/>
  <c r="N8"/>
  <c r="O8" i="1"/>
  <c r="P8" s="1"/>
  <c r="M8"/>
  <c r="J9" s="1"/>
  <c r="J11" i="2" l="1"/>
  <c r="M10"/>
  <c r="N10" s="1"/>
  <c r="N9"/>
  <c r="O9" i="1"/>
  <c r="P9" s="1"/>
  <c r="M9"/>
  <c r="J10" s="1"/>
  <c r="J12" i="2" l="1"/>
  <c r="M11"/>
  <c r="O10" i="1"/>
  <c r="P10" s="1"/>
  <c r="M10"/>
  <c r="J11" s="1"/>
  <c r="J13" i="2" l="1"/>
  <c r="M12"/>
  <c r="N12" s="1"/>
  <c r="N11"/>
  <c r="O11" i="1"/>
  <c r="P11" s="1"/>
  <c r="M11"/>
  <c r="J12" s="1"/>
  <c r="J14" i="2" l="1"/>
  <c r="M13"/>
  <c r="N13" s="1"/>
  <c r="O12" i="1"/>
  <c r="P12" s="1"/>
  <c r="M12"/>
  <c r="J13" s="1"/>
  <c r="J15" i="2" l="1"/>
  <c r="M14"/>
  <c r="N14" s="1"/>
  <c r="O13" i="1"/>
  <c r="P13" s="1"/>
  <c r="M13"/>
  <c r="J14" s="1"/>
  <c r="J16" i="2" l="1"/>
  <c r="M15"/>
  <c r="N15" s="1"/>
  <c r="O14" i="1"/>
  <c r="P14" s="1"/>
  <c r="M14"/>
  <c r="J15" s="1"/>
  <c r="J17" i="2" l="1"/>
  <c r="M16"/>
  <c r="O16" s="1"/>
  <c r="O15" i="1"/>
  <c r="P15" s="1"/>
  <c r="M15"/>
  <c r="J16" s="1"/>
  <c r="J18" i="2" l="1"/>
  <c r="M17"/>
  <c r="N16"/>
  <c r="O16" i="1"/>
  <c r="P16" s="1"/>
  <c r="M16"/>
  <c r="J17" s="1"/>
  <c r="J19" i="2" l="1"/>
  <c r="M18"/>
  <c r="N18" s="1"/>
  <c r="N17"/>
  <c r="O17" i="1"/>
  <c r="P17" s="1"/>
  <c r="M17"/>
  <c r="J18" s="1"/>
  <c r="J20" i="2" l="1"/>
  <c r="M19"/>
  <c r="O18" i="1"/>
  <c r="P18" s="1"/>
  <c r="M18"/>
  <c r="J19" s="1"/>
  <c r="J21" i="2" l="1"/>
  <c r="M20"/>
  <c r="N20" s="1"/>
  <c r="N19"/>
  <c r="O19" i="1"/>
  <c r="P19" s="1"/>
  <c r="M19"/>
  <c r="J20" s="1"/>
  <c r="J22" i="2" l="1"/>
  <c r="M21"/>
  <c r="O20" i="1"/>
  <c r="P20" s="1"/>
  <c r="M20"/>
  <c r="J21" s="1"/>
  <c r="J23" i="2" l="1"/>
  <c r="M22"/>
  <c r="N22" s="1"/>
  <c r="N21"/>
  <c r="O21" i="1"/>
  <c r="P21" s="1"/>
  <c r="M21"/>
  <c r="J22" s="1"/>
  <c r="J24" i="2" l="1"/>
  <c r="M23"/>
  <c r="N23" s="1"/>
  <c r="O22" i="1"/>
  <c r="P22" s="1"/>
  <c r="M22"/>
  <c r="J23" s="1"/>
  <c r="J25" i="2" l="1"/>
  <c r="M24"/>
  <c r="N24" s="1"/>
  <c r="O23" i="1"/>
  <c r="P23" s="1"/>
  <c r="M23"/>
  <c r="J24" s="1"/>
  <c r="J26" i="2" l="1"/>
  <c r="M25"/>
  <c r="N25" s="1"/>
  <c r="O24" i="1"/>
  <c r="P24" s="1"/>
  <c r="M24"/>
  <c r="J25" s="1"/>
  <c r="J27" i="2" l="1"/>
  <c r="M26"/>
  <c r="N26" s="1"/>
  <c r="O25" i="1"/>
  <c r="P25" s="1"/>
  <c r="M25"/>
  <c r="J26" s="1"/>
  <c r="J28" i="2" l="1"/>
  <c r="M27"/>
  <c r="N27" s="1"/>
  <c r="O26" i="1"/>
  <c r="P26" s="1"/>
  <c r="M26"/>
  <c r="J27" s="1"/>
  <c r="J29" i="2" l="1"/>
  <c r="M28"/>
  <c r="O28" s="1"/>
  <c r="O27" i="1"/>
  <c r="P27" s="1"/>
  <c r="M27"/>
  <c r="J28" s="1"/>
  <c r="J30" i="2" l="1"/>
  <c r="M29"/>
  <c r="N28"/>
  <c r="O28" i="1"/>
  <c r="P28" s="1"/>
  <c r="M28"/>
  <c r="J29" s="1"/>
  <c r="J31" i="2" l="1"/>
  <c r="M30"/>
  <c r="N30" s="1"/>
  <c r="N29"/>
  <c r="O29" i="1"/>
  <c r="P29" s="1"/>
  <c r="M29"/>
  <c r="J30" s="1"/>
  <c r="J32" i="2" l="1"/>
  <c r="M31"/>
  <c r="O30" i="1"/>
  <c r="P30" s="1"/>
  <c r="M30"/>
  <c r="J31" s="1"/>
  <c r="J33" i="2" l="1"/>
  <c r="M32"/>
  <c r="N32" s="1"/>
  <c r="N31"/>
  <c r="O31" i="1"/>
  <c r="P31" s="1"/>
  <c r="M31"/>
  <c r="J32" s="1"/>
  <c r="J34" i="2" l="1"/>
  <c r="M33"/>
  <c r="O32" i="1"/>
  <c r="P32" s="1"/>
  <c r="M32"/>
  <c r="J33" s="1"/>
  <c r="J35" i="2" l="1"/>
  <c r="M34"/>
  <c r="N34" s="1"/>
  <c r="N33"/>
  <c r="O33" i="1"/>
  <c r="P33" s="1"/>
  <c r="M33"/>
  <c r="J34" s="1"/>
  <c r="J36" i="2" l="1"/>
  <c r="M35"/>
  <c r="N35" s="1"/>
  <c r="O34" i="1"/>
  <c r="P34" s="1"/>
  <c r="M34"/>
  <c r="J35" s="1"/>
  <c r="J37" i="2" l="1"/>
  <c r="M36"/>
  <c r="N36" s="1"/>
  <c r="O35" i="1"/>
  <c r="P35" s="1"/>
  <c r="M35"/>
  <c r="J36" s="1"/>
  <c r="J38" i="2" l="1"/>
  <c r="M37"/>
  <c r="N37" s="1"/>
  <c r="O36" i="1"/>
  <c r="P36" s="1"/>
  <c r="M36"/>
  <c r="J37" s="1"/>
  <c r="J39" i="2" l="1"/>
  <c r="M38"/>
  <c r="N38" s="1"/>
  <c r="O37" i="1"/>
  <c r="P37" s="1"/>
  <c r="M37"/>
  <c r="J38" s="1"/>
  <c r="J40" i="2" l="1"/>
  <c r="M39"/>
  <c r="N39" s="1"/>
  <c r="O38" i="1"/>
  <c r="P38" s="1"/>
  <c r="M38"/>
  <c r="J39" s="1"/>
  <c r="J41" i="2" l="1"/>
  <c r="M40"/>
  <c r="O40" s="1"/>
  <c r="O39" i="1"/>
  <c r="P39" s="1"/>
  <c r="M39"/>
  <c r="J40" s="1"/>
  <c r="J42" i="2" l="1"/>
  <c r="M41"/>
  <c r="N40"/>
  <c r="O40" i="1"/>
  <c r="P40" s="1"/>
  <c r="M40"/>
  <c r="J41" s="1"/>
  <c r="J43" i="2" l="1"/>
  <c r="M42"/>
  <c r="N42" s="1"/>
  <c r="N41"/>
  <c r="O41" i="1"/>
  <c r="P41" s="1"/>
  <c r="M41"/>
  <c r="J42" s="1"/>
  <c r="J44" i="2" l="1"/>
  <c r="M43"/>
  <c r="O42" i="1"/>
  <c r="P42" s="1"/>
  <c r="M42"/>
  <c r="J43" s="1"/>
  <c r="J45" i="2" l="1"/>
  <c r="M44"/>
  <c r="N44" s="1"/>
  <c r="N43"/>
  <c r="O43" i="1"/>
  <c r="P43" s="1"/>
  <c r="M43"/>
  <c r="J44" s="1"/>
  <c r="J46" i="2" l="1"/>
  <c r="M45"/>
  <c r="O44" i="1"/>
  <c r="P44" s="1"/>
  <c r="M44"/>
  <c r="J45" s="1"/>
  <c r="J47" i="2" l="1"/>
  <c r="M46"/>
  <c r="N46" s="1"/>
  <c r="N45"/>
  <c r="O45" i="1"/>
  <c r="P45" s="1"/>
  <c r="M45"/>
  <c r="J46" s="1"/>
  <c r="J48" i="2" l="1"/>
  <c r="M47"/>
  <c r="N47" s="1"/>
  <c r="O46" i="1"/>
  <c r="P46" s="1"/>
  <c r="M46"/>
  <c r="J47" s="1"/>
  <c r="J49" i="2" l="1"/>
  <c r="M48"/>
  <c r="N48" s="1"/>
  <c r="O47" i="1"/>
  <c r="P47" s="1"/>
  <c r="M47"/>
  <c r="J48" s="1"/>
  <c r="J50" i="2" l="1"/>
  <c r="M49"/>
  <c r="N49" s="1"/>
  <c r="O48" i="1"/>
  <c r="P48" s="1"/>
  <c r="M48"/>
  <c r="J49" s="1"/>
  <c r="J51" i="2" l="1"/>
  <c r="M50"/>
  <c r="N50" s="1"/>
  <c r="O49" i="1"/>
  <c r="P49" s="1"/>
  <c r="M49"/>
  <c r="J50" s="1"/>
  <c r="J52" i="2" l="1"/>
  <c r="M51"/>
  <c r="N51" s="1"/>
  <c r="O50" i="1"/>
  <c r="P50" s="1"/>
  <c r="M50"/>
  <c r="J51" s="1"/>
  <c r="J53" i="2" l="1"/>
  <c r="M52"/>
  <c r="O52" s="1"/>
  <c r="O51" i="1"/>
  <c r="P51" s="1"/>
  <c r="M51"/>
  <c r="J52" s="1"/>
  <c r="J54" i="2" l="1"/>
  <c r="M53"/>
  <c r="N52"/>
  <c r="O52" i="1"/>
  <c r="P52" s="1"/>
  <c r="M52"/>
  <c r="J53" s="1"/>
  <c r="J55" i="2" l="1"/>
  <c r="M54"/>
  <c r="N53"/>
  <c r="O53" i="1"/>
  <c r="M53"/>
  <c r="J54" s="1"/>
  <c r="N54" i="2" l="1"/>
  <c r="J56"/>
  <c r="M55"/>
  <c r="O54" i="1"/>
  <c r="M54"/>
  <c r="J55" s="1"/>
  <c r="P53"/>
  <c r="J57" i="2" l="1"/>
  <c r="M56"/>
  <c r="N56" s="1"/>
  <c r="N55"/>
  <c r="O55" i="1"/>
  <c r="M55"/>
  <c r="J56" s="1"/>
  <c r="P54"/>
  <c r="J58" i="2" l="1"/>
  <c r="M57"/>
  <c r="N57" s="1"/>
  <c r="O56" i="1"/>
  <c r="M56"/>
  <c r="J57" s="1"/>
  <c r="P55"/>
  <c r="J59" i="2" l="1"/>
  <c r="M58"/>
  <c r="N58" s="1"/>
  <c r="O57" i="1"/>
  <c r="M57"/>
  <c r="J58" s="1"/>
  <c r="P56"/>
  <c r="J60" i="2" l="1"/>
  <c r="M59"/>
  <c r="N59" s="1"/>
  <c r="O58" i="1"/>
  <c r="M58"/>
  <c r="J59" s="1"/>
  <c r="P57"/>
  <c r="J61" i="2" l="1"/>
  <c r="M60"/>
  <c r="N60" s="1"/>
  <c r="O59" i="1"/>
  <c r="M59"/>
  <c r="J60" s="1"/>
  <c r="P58"/>
  <c r="J62" i="2" l="1"/>
  <c r="M61"/>
  <c r="N61" s="1"/>
  <c r="O60" i="1"/>
  <c r="M60"/>
  <c r="J61" s="1"/>
  <c r="P59"/>
  <c r="J63" i="2" l="1"/>
  <c r="M62"/>
  <c r="N62" s="1"/>
  <c r="O61" i="1"/>
  <c r="M61"/>
  <c r="J62" s="1"/>
  <c r="P60"/>
  <c r="J64" i="2" l="1"/>
  <c r="M63"/>
  <c r="N63" s="1"/>
  <c r="O62" i="1"/>
  <c r="M62"/>
  <c r="J63" s="1"/>
  <c r="P61"/>
  <c r="J65" i="2" l="1"/>
  <c r="M64"/>
  <c r="O64" s="1"/>
  <c r="O63" i="1"/>
  <c r="M63"/>
  <c r="J64" s="1"/>
  <c r="P62"/>
  <c r="J66" i="2" l="1"/>
  <c r="M65"/>
  <c r="N64"/>
  <c r="O64" i="1"/>
  <c r="M64"/>
  <c r="J65" s="1"/>
  <c r="P63"/>
  <c r="J67" i="2" l="1"/>
  <c r="M66"/>
  <c r="N66" s="1"/>
  <c r="N65"/>
  <c r="O65" i="1"/>
  <c r="M65"/>
  <c r="J66" s="1"/>
  <c r="P64"/>
  <c r="J68" i="2" l="1"/>
  <c r="M67"/>
  <c r="O66" i="1"/>
  <c r="M66"/>
  <c r="J67" s="1"/>
  <c r="P65"/>
  <c r="J69" i="2" l="1"/>
  <c r="M68"/>
  <c r="N68" s="1"/>
  <c r="N67"/>
  <c r="O67" i="1"/>
  <c r="M67"/>
  <c r="J68" s="1"/>
  <c r="P66"/>
  <c r="J70" i="2" l="1"/>
  <c r="M69"/>
  <c r="N69" s="1"/>
  <c r="O68" i="1"/>
  <c r="M68"/>
  <c r="J69" s="1"/>
  <c r="P67"/>
  <c r="J71" i="2" l="1"/>
  <c r="M70"/>
  <c r="N70" s="1"/>
  <c r="O69" i="1"/>
  <c r="M69"/>
  <c r="J70" s="1"/>
  <c r="P68"/>
  <c r="J72" i="2" l="1"/>
  <c r="M71"/>
  <c r="N71" s="1"/>
  <c r="O70" i="1"/>
  <c r="M70"/>
  <c r="J71" s="1"/>
  <c r="P69"/>
  <c r="J73" i="2" l="1"/>
  <c r="M72"/>
  <c r="N72" s="1"/>
  <c r="O71" i="1"/>
  <c r="M71"/>
  <c r="J72" s="1"/>
  <c r="P70"/>
  <c r="J74" i="2" l="1"/>
  <c r="M73"/>
  <c r="N73" s="1"/>
  <c r="O72" i="1"/>
  <c r="M72"/>
  <c r="J73" s="1"/>
  <c r="P71"/>
  <c r="J75" i="2" l="1"/>
  <c r="M74"/>
  <c r="N74" s="1"/>
  <c r="O73" i="1"/>
  <c r="M73"/>
  <c r="J74" s="1"/>
  <c r="P72"/>
  <c r="J76" i="2" l="1"/>
  <c r="M75"/>
  <c r="N75" s="1"/>
  <c r="O74" i="1"/>
  <c r="M74"/>
  <c r="J75" s="1"/>
  <c r="P73"/>
  <c r="J77" i="2" l="1"/>
  <c r="M76"/>
  <c r="O76" s="1"/>
  <c r="O75" i="1"/>
  <c r="M75"/>
  <c r="J76" s="1"/>
  <c r="P74"/>
  <c r="J78" i="2" l="1"/>
  <c r="M77"/>
  <c r="N76"/>
  <c r="O76" i="1"/>
  <c r="M76"/>
  <c r="J77" s="1"/>
  <c r="P75"/>
  <c r="J79" i="2" l="1"/>
  <c r="M78"/>
  <c r="N78" s="1"/>
  <c r="N77"/>
  <c r="O77" i="1"/>
  <c r="M77"/>
  <c r="J78" s="1"/>
  <c r="P76"/>
  <c r="J80" i="2" l="1"/>
  <c r="M79"/>
  <c r="O78" i="1"/>
  <c r="M78"/>
  <c r="J79" s="1"/>
  <c r="P77"/>
  <c r="J81" i="2" l="1"/>
  <c r="M80"/>
  <c r="N80" s="1"/>
  <c r="N79"/>
  <c r="O79" i="1"/>
  <c r="M79"/>
  <c r="J80" s="1"/>
  <c r="P78"/>
  <c r="J82" i="2" l="1"/>
  <c r="M81"/>
  <c r="N81" s="1"/>
  <c r="O80" i="1"/>
  <c r="M80"/>
  <c r="J81" s="1"/>
  <c r="P79"/>
  <c r="J83" i="2" l="1"/>
  <c r="M82"/>
  <c r="N82" s="1"/>
  <c r="O81" i="1"/>
  <c r="M81"/>
  <c r="J82" s="1"/>
  <c r="P80"/>
  <c r="J84" i="2" l="1"/>
  <c r="M83"/>
  <c r="N83" s="1"/>
  <c r="O82" i="1"/>
  <c r="M82"/>
  <c r="J83" s="1"/>
  <c r="P81"/>
  <c r="J85" i="2" l="1"/>
  <c r="M84"/>
  <c r="N84" s="1"/>
  <c r="O83" i="1"/>
  <c r="M83"/>
  <c r="J84" s="1"/>
  <c r="P82"/>
  <c r="J86" i="2" l="1"/>
  <c r="M85"/>
  <c r="N85" s="1"/>
  <c r="O84" i="1"/>
  <c r="M84"/>
  <c r="J85" s="1"/>
  <c r="P83"/>
  <c r="J87" i="2" l="1"/>
  <c r="M86"/>
  <c r="N86" s="1"/>
  <c r="O85" i="1"/>
  <c r="M85"/>
  <c r="J86" s="1"/>
  <c r="P84"/>
  <c r="J88" i="2" l="1"/>
  <c r="M87"/>
  <c r="N87" s="1"/>
  <c r="O86" i="1"/>
  <c r="M86"/>
  <c r="J87" s="1"/>
  <c r="P85"/>
  <c r="J89" i="2" l="1"/>
  <c r="M88"/>
  <c r="O88" s="1"/>
  <c r="O87" i="1"/>
  <c r="M87"/>
  <c r="J88" s="1"/>
  <c r="P86"/>
  <c r="J90" i="2" l="1"/>
  <c r="M89"/>
  <c r="N88"/>
  <c r="O88" i="1"/>
  <c r="M88"/>
  <c r="J89" s="1"/>
  <c r="O89" s="1"/>
  <c r="P87"/>
  <c r="J91" i="2" l="1"/>
  <c r="M90"/>
  <c r="N90" s="1"/>
  <c r="N89"/>
  <c r="M89" i="1"/>
  <c r="J90" s="1"/>
  <c r="O90" s="1"/>
  <c r="P88"/>
  <c r="J92" i="2" l="1"/>
  <c r="M91"/>
  <c r="M90" i="1"/>
  <c r="J91" s="1"/>
  <c r="O91" s="1"/>
  <c r="P89"/>
  <c r="J93" i="2" l="1"/>
  <c r="M92"/>
  <c r="N92" s="1"/>
  <c r="N91"/>
  <c r="M91" i="1"/>
  <c r="J92" s="1"/>
  <c r="O92" s="1"/>
  <c r="B4" i="5" s="1"/>
  <c r="D4" s="1"/>
  <c r="P90" i="1"/>
  <c r="J94" i="2" l="1"/>
  <c r="M93"/>
  <c r="M92" i="1"/>
  <c r="J93" s="1"/>
  <c r="P91"/>
  <c r="J95" i="2" l="1"/>
  <c r="M94"/>
  <c r="N94" s="1"/>
  <c r="N93"/>
  <c r="O93" i="1"/>
  <c r="M93"/>
  <c r="J94" s="1"/>
  <c r="P92"/>
  <c r="J96" i="2" l="1"/>
  <c r="M95"/>
  <c r="N95" s="1"/>
  <c r="O94" i="1"/>
  <c r="M94"/>
  <c r="J95" s="1"/>
  <c r="P93"/>
  <c r="J97" i="2" l="1"/>
  <c r="M96"/>
  <c r="N96" s="1"/>
  <c r="O95" i="1"/>
  <c r="M95"/>
  <c r="J96" s="1"/>
  <c r="P94"/>
  <c r="J98" i="2" l="1"/>
  <c r="M97"/>
  <c r="N97" s="1"/>
  <c r="O96" i="1"/>
  <c r="M96"/>
  <c r="J97" s="1"/>
  <c r="P95"/>
  <c r="J99" i="2" l="1"/>
  <c r="M98"/>
  <c r="N98" s="1"/>
  <c r="O97" i="1"/>
  <c r="M97"/>
  <c r="J98" s="1"/>
  <c r="P96"/>
  <c r="J100" i="2" l="1"/>
  <c r="M99"/>
  <c r="N99" s="1"/>
  <c r="O98" i="1"/>
  <c r="M98"/>
  <c r="J99" s="1"/>
  <c r="P97"/>
  <c r="M100" i="2" l="1"/>
  <c r="M102" s="1"/>
  <c r="O99" i="1"/>
  <c r="M99"/>
  <c r="J100" s="1"/>
  <c r="P98"/>
  <c r="N102" i="2" l="1"/>
  <c r="O100"/>
  <c r="O102" s="1"/>
  <c r="N100"/>
  <c r="O100" i="1"/>
  <c r="O102" s="1"/>
  <c r="M100"/>
  <c r="P99"/>
  <c r="P100" l="1"/>
</calcChain>
</file>

<file path=xl/comments1.xml><?xml version="1.0" encoding="utf-8"?>
<comments xmlns="http://schemas.openxmlformats.org/spreadsheetml/2006/main">
  <authors>
    <author>Keith C. Ritchie</author>
  </authors>
  <commentList>
    <comment ref="L80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April 2012 if SMFA in effect to April 30, 2012.</t>
        </r>
      </text>
    </comment>
    <comment ref="L81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May 2012 if SMFA in effect to May 31, 2012.</t>
        </r>
      </text>
    </comment>
    <comment ref="L82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June 2012 if SMFA in effect to June 30, 2012.</t>
        </r>
      </text>
    </comment>
    <comment ref="L83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July 2012 if SMFA in effect to July 31, 2012.</t>
        </r>
      </text>
    </comment>
    <comment ref="L84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August 2012 if SMFA in effect to August 31, 2012.</t>
        </r>
      </text>
    </comment>
    <comment ref="L85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September 2012 if SMFA in effect to September 30, 2012.</t>
        </r>
      </text>
    </comment>
    <comment ref="L86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October 2012 if SMFA in effect to October 31, 2012.</t>
        </r>
      </text>
    </comment>
    <comment ref="L87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November 2012 if SMFA in effect to November 30, 2012.</t>
        </r>
      </text>
    </comment>
    <comment ref="L88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December 2012 if SMFA in effect to December 31, 2012.</t>
        </r>
      </text>
    </comment>
    <comment ref="L89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January 2013 if SMFA in effect to January 31, 2013.</t>
        </r>
      </text>
    </comment>
    <comment ref="L90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February 2013 if SMFA in effect to February 28, 2013.</t>
        </r>
      </text>
    </comment>
    <comment ref="L91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March 2012 if SMFA in effect to March 31, 2012.</t>
        </r>
      </text>
    </comment>
    <comment ref="L92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April 2013 if SMFA in effect to April 30, 2013.</t>
        </r>
      </text>
    </comment>
    <comment ref="L93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May 2013 if SMFA in effect to May 31, 2013.</t>
        </r>
      </text>
    </comment>
    <comment ref="L94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June 2013 if SMFA in effect to June 30, 2013.</t>
        </r>
      </text>
    </comment>
    <comment ref="L95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July 2013 if SMFA in effect to July 31, 2013.</t>
        </r>
      </text>
    </comment>
    <comment ref="L96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August 2013 if SMFA in effect to August 31, 2013.</t>
        </r>
      </text>
    </comment>
    <comment ref="L97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September 2013 if SMFA in effect to September 30, 2013.</t>
        </r>
      </text>
    </comment>
    <comment ref="L98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October 2013 if SMFA in effect to October 31, 2013.</t>
        </r>
      </text>
    </comment>
    <comment ref="L99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November 2013 if SMFA in effect to November 30, 2013.</t>
        </r>
      </text>
    </comment>
    <comment ref="L100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December 2013 if SMFA in effect to December 31, 2013.</t>
        </r>
      </text>
    </comment>
  </commentList>
</comments>
</file>

<file path=xl/comments2.xml><?xml version="1.0" encoding="utf-8"?>
<comments xmlns="http://schemas.openxmlformats.org/spreadsheetml/2006/main">
  <authors>
    <author>Keith C. Ritchie</author>
  </authors>
  <commentList>
    <comment ref="L80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April 2012 if SMFA in effect to April 30, 2012.</t>
        </r>
      </text>
    </comment>
    <comment ref="L81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May 2012 if SMFA in effect to May 31, 2012.</t>
        </r>
      </text>
    </comment>
    <comment ref="L82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June 2012 if SMFA in effect to June 30, 2012.</t>
        </r>
      </text>
    </comment>
    <comment ref="L83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July 2012 if SMFA in effect to July 31, 2012.</t>
        </r>
      </text>
    </comment>
    <comment ref="L84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August 2012 if SMFA in effect to August 31, 2012.</t>
        </r>
      </text>
    </comment>
    <comment ref="L85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September 2012 if SMFA in effect to September 30, 2012.</t>
        </r>
      </text>
    </comment>
    <comment ref="L86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October 2012 if SMFA in effect to October 31, 2012.</t>
        </r>
      </text>
    </comment>
    <comment ref="L87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November 2012 if SMFA in effect to November 30, 2012.</t>
        </r>
      </text>
    </comment>
    <comment ref="L88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December 2012 if SMFA in effect to December 31, 2012.</t>
        </r>
      </text>
    </comment>
    <comment ref="L89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January 2013 if SMFA in effect to January 31, 2013.</t>
        </r>
      </text>
    </comment>
    <comment ref="L90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February 2013 if SMFA in effect to February 28, 2013.</t>
        </r>
      </text>
    </comment>
    <comment ref="L91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March 2012 if SMFA in effect to March 31, 2012.</t>
        </r>
      </text>
    </comment>
    <comment ref="L92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April 2013 if SMFA in effect to April 30, 2013.</t>
        </r>
      </text>
    </comment>
    <comment ref="L93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May 2013 if SMFA in effect to May 31, 2013.</t>
        </r>
      </text>
    </comment>
    <comment ref="L94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June 2013 if SMFA in effect to June 30, 2013.</t>
        </r>
      </text>
    </comment>
    <comment ref="L95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July 2013 if SMFA in effect to July 31, 2013.</t>
        </r>
      </text>
    </comment>
    <comment ref="L96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August 2013 if SMFA in effect to August 31, 2013.</t>
        </r>
      </text>
    </comment>
    <comment ref="L97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September 2013 if SMFA in effect to September 30, 2013.</t>
        </r>
      </text>
    </comment>
    <comment ref="L98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October 2013 if SMFA in effect to October 31, 2013.</t>
        </r>
      </text>
    </comment>
    <comment ref="L99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November 2013 if SMFA in effect to November 30, 2013.</t>
        </r>
      </text>
    </comment>
    <comment ref="L100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December 2013 if SMFA in effect to December 31, 2013.</t>
        </r>
      </text>
    </comment>
  </commentList>
</comments>
</file>

<file path=xl/sharedStrings.xml><?xml version="1.0" encoding="utf-8"?>
<sst xmlns="http://schemas.openxmlformats.org/spreadsheetml/2006/main" count="383" uniqueCount="66">
  <si>
    <t>Prescribed Interest Rates</t>
  </si>
  <si>
    <t>Approved Deferral and Variance Accounts</t>
  </si>
  <si>
    <t>CWIP</t>
  </si>
  <si>
    <t>Date</t>
  </si>
  <si>
    <t>Year</t>
  </si>
  <si>
    <t>Quarter</t>
  </si>
  <si>
    <t>Opening Balance (Principal)</t>
  </si>
  <si>
    <t>OM&amp;A Expenses</t>
  </si>
  <si>
    <t>Amortization / Depreciation Expense</t>
  </si>
  <si>
    <t>Closing Balance (Principal)</t>
  </si>
  <si>
    <t>(Annual) Interest Rate</t>
  </si>
  <si>
    <t>Interest (on opening balance)</t>
  </si>
  <si>
    <t>Cumulative Interest</t>
  </si>
  <si>
    <t>2006 Q1</t>
  </si>
  <si>
    <t>Q1</t>
  </si>
  <si>
    <t>2006 Q2</t>
  </si>
  <si>
    <t>2006 Q3</t>
  </si>
  <si>
    <t>2006 Q4</t>
  </si>
  <si>
    <t>Q2</t>
  </si>
  <si>
    <t>2007 Q1</t>
  </si>
  <si>
    <t>2007 Q2</t>
  </si>
  <si>
    <t>2007 Q3</t>
  </si>
  <si>
    <t>Q3</t>
  </si>
  <si>
    <t>2007 Q4</t>
  </si>
  <si>
    <t>2008 Q1</t>
  </si>
  <si>
    <t>2008 Q2</t>
  </si>
  <si>
    <t>Q4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</si>
  <si>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</si>
  <si>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</si>
  <si>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</si>
  <si>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</si>
  <si>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</si>
  <si>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</si>
  <si>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</si>
  <si>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</si>
  <si>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</si>
  <si>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</si>
  <si>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</si>
  <si>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</si>
  <si>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</si>
  <si>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</si>
  <si>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</si>
  <si>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</si>
  <si>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</si>
  <si>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</si>
  <si>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</si>
  <si>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</si>
  <si>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</si>
  <si>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</si>
  <si>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Interest Rates</t>
  </si>
  <si>
    <t>Funding Adder Revenues</t>
  </si>
  <si>
    <t>Interest Rate</t>
  </si>
  <si>
    <t>Interest</t>
  </si>
  <si>
    <t>Closing Balance</t>
  </si>
  <si>
    <t>Annual amounts</t>
  </si>
  <si>
    <t>Board Approved Smart Meter Funding Adder (from Tariff)</t>
  </si>
  <si>
    <t>Total Funding Adder Revenues Collected</t>
  </si>
  <si>
    <t>Account 1555 - Sub-account Funding Adder Revenues for Residential &amp; General Service Less Than 50 kW</t>
  </si>
  <si>
    <t>Account 1556 - Sub-accounts Operating Expenses, Amortization Expenses, Carrying Charges for Residential &amp; General Service Less Than 50 kW</t>
  </si>
  <si>
    <t>Account 1556 - Sub-accounts Operating Expenses, Amortization Expenses, Carrying Charges for General Service Greater Than 50 kW</t>
  </si>
  <si>
    <t>Account 1555 - Sub-account Funding Adder Revenues - General Service Greater Than 50 kW</t>
  </si>
  <si>
    <t>Carrying Charges From January 2013 to April 2013</t>
  </si>
  <si>
    <t>GS&gt;50</t>
  </si>
  <si>
    <t>Total</t>
  </si>
  <si>
    <t>Residential &amp; GS&lt;50 (Incremental)</t>
  </si>
  <si>
    <t>Summary of Carrying Charges for OM&amp;A, Depreciation and Funding Adders for Jan to Apr 2013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</si>
</sst>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-* #,##0.00_-;\-* #,##0.00_-;_-* &quot;-&quot;??_-;_-@_-"/>
    <numFmt numFmtId="167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55"/>
      <name val="Arial"/>
      <family val="2"/>
    </font>
    <font>
      <sz val="10"/>
      <color indexed="12"/>
      <name val="Arial"/>
      <family val="2"/>
    </font>
    <font>
      <b/>
      <i/>
      <sz val="8"/>
      <name val="Arial"/>
      <family val="2"/>
    </font>
    <font>
      <b/>
      <sz val="10"/>
      <color indexed="55"/>
      <name val="Arial"/>
      <family val="2"/>
    </font>
    <font>
      <i/>
      <sz val="8"/>
      <color indexed="55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color indexed="55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/>
      <bottom style="medium">
        <color indexed="22"/>
      </bottom>
      <diagonal/>
    </border>
    <border>
      <left style="thin">
        <color indexed="22"/>
      </left>
      <right/>
      <top/>
      <bottom style="thin">
        <color indexed="55"/>
      </bottom>
      <diagonal/>
    </border>
    <border>
      <left style="thin">
        <color indexed="22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55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55"/>
      </right>
      <top style="thin">
        <color indexed="55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3"/>
    <xf numFmtId="0" fontId="4" fillId="0" borderId="0" xfId="3" applyFont="1" applyBorder="1" applyAlignment="1" applyProtection="1">
      <alignment horizontal="center" wrapText="1"/>
    </xf>
    <xf numFmtId="0" fontId="3" fillId="0" borderId="0" xfId="3" applyFill="1" applyBorder="1" applyProtection="1"/>
    <xf numFmtId="0" fontId="4" fillId="0" borderId="0" xfId="3" applyFont="1" applyBorder="1" applyAlignment="1" applyProtection="1">
      <alignment horizontal="center"/>
    </xf>
    <xf numFmtId="0" fontId="5" fillId="0" borderId="0" xfId="3" applyFont="1" applyBorder="1" applyAlignment="1" applyProtection="1">
      <alignment horizontal="center"/>
    </xf>
    <xf numFmtId="0" fontId="4" fillId="0" borderId="0" xfId="3" applyFont="1" applyBorder="1" applyAlignment="1" applyProtection="1">
      <alignment wrapText="1"/>
    </xf>
    <xf numFmtId="0" fontId="3" fillId="0" borderId="0" xfId="3" applyBorder="1" applyAlignment="1" applyProtection="1">
      <alignment horizontal="center"/>
    </xf>
    <xf numFmtId="0" fontId="6" fillId="2" borderId="0" xfId="3" applyFont="1" applyFill="1" applyBorder="1" applyProtection="1"/>
    <xf numFmtId="0" fontId="7" fillId="0" borderId="0" xfId="3" applyFont="1" applyBorder="1" applyAlignment="1" applyProtection="1">
      <alignment horizontal="center"/>
    </xf>
    <xf numFmtId="0" fontId="8" fillId="0" borderId="0" xfId="3" applyFont="1" applyBorder="1" applyProtection="1"/>
    <xf numFmtId="0" fontId="3" fillId="0" borderId="0" xfId="3" applyProtection="1"/>
    <xf numFmtId="10" fontId="3" fillId="0" borderId="0" xfId="4" applyNumberFormat="1" applyFont="1" applyAlignment="1" applyProtection="1">
      <alignment horizontal="center"/>
    </xf>
    <xf numFmtId="17" fontId="3" fillId="0" borderId="0" xfId="3" applyNumberFormat="1" applyProtection="1"/>
    <xf numFmtId="1" fontId="9" fillId="0" borderId="0" xfId="3" applyNumberFormat="1" applyFont="1" applyProtection="1"/>
    <xf numFmtId="17" fontId="9" fillId="0" borderId="0" xfId="3" applyNumberFormat="1" applyFont="1" applyAlignment="1" applyProtection="1">
      <alignment horizontal="center"/>
    </xf>
    <xf numFmtId="165" fontId="3" fillId="0" borderId="0" xfId="5" applyNumberFormat="1" applyFont="1" applyProtection="1"/>
    <xf numFmtId="164" fontId="3" fillId="3" borderId="1" xfId="5" applyNumberFormat="1" applyFont="1" applyFill="1" applyBorder="1" applyProtection="1">
      <protection locked="0"/>
    </xf>
    <xf numFmtId="166" fontId="3" fillId="0" borderId="0" xfId="3" applyNumberFormat="1" applyProtection="1"/>
    <xf numFmtId="10" fontId="3" fillId="0" borderId="0" xfId="3" applyNumberFormat="1" applyProtection="1"/>
    <xf numFmtId="166" fontId="0" fillId="0" borderId="0" xfId="0" applyNumberFormat="1"/>
    <xf numFmtId="0" fontId="6" fillId="0" borderId="0" xfId="3" applyFont="1" applyFill="1" applyBorder="1" applyProtection="1"/>
    <xf numFmtId="1" fontId="3" fillId="0" borderId="0" xfId="3" applyNumberForma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0" fontId="10" fillId="0" borderId="0" xfId="0" applyFont="1" applyProtection="1"/>
    <xf numFmtId="0" fontId="4" fillId="0" borderId="0" xfId="0" applyFont="1" applyProtection="1"/>
    <xf numFmtId="0" fontId="8" fillId="0" borderId="0" xfId="0" applyFont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4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8" fillId="0" borderId="0" xfId="0" applyFont="1" applyBorder="1" applyProtection="1"/>
    <xf numFmtId="0" fontId="0" fillId="0" borderId="0" xfId="0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0" fontId="6" fillId="2" borderId="0" xfId="0" applyFont="1" applyFill="1" applyBorder="1" applyProtection="1"/>
    <xf numFmtId="0" fontId="7" fillId="0" borderId="0" xfId="0" applyFont="1" applyBorder="1" applyAlignment="1" applyProtection="1">
      <alignment horizontal="center"/>
    </xf>
    <xf numFmtId="0" fontId="6" fillId="2" borderId="0" xfId="0" applyFont="1" applyFill="1" applyProtection="1"/>
    <xf numFmtId="17" fontId="0" fillId="0" borderId="0" xfId="0" applyNumberFormat="1" applyProtection="1"/>
    <xf numFmtId="0" fontId="11" fillId="0" borderId="0" xfId="0" applyFont="1" applyAlignment="1" applyProtection="1">
      <alignment horizontal="center"/>
    </xf>
    <xf numFmtId="0" fontId="12" fillId="0" borderId="0" xfId="0" applyFont="1" applyProtection="1"/>
    <xf numFmtId="164" fontId="0" fillId="0" borderId="0" xfId="5" applyNumberFormat="1" applyFont="1" applyProtection="1"/>
    <xf numFmtId="10" fontId="0" fillId="0" borderId="0" xfId="4" applyNumberFormat="1" applyFont="1" applyFill="1" applyProtection="1"/>
    <xf numFmtId="164" fontId="0" fillId="0" borderId="0" xfId="5" applyNumberFormat="1" applyFont="1" applyBorder="1" applyProtection="1"/>
    <xf numFmtId="164" fontId="3" fillId="3" borderId="1" xfId="5" applyFont="1" applyFill="1" applyBorder="1" applyProtection="1">
      <protection locked="0"/>
    </xf>
    <xf numFmtId="10" fontId="0" fillId="0" borderId="0" xfId="0" applyNumberFormat="1" applyAlignment="1" applyProtection="1">
      <alignment horizontal="center"/>
    </xf>
    <xf numFmtId="10" fontId="3" fillId="3" borderId="1" xfId="4" applyNumberFormat="1" applyFont="1" applyFill="1" applyBorder="1" applyAlignment="1" applyProtection="1">
      <alignment horizontal="center"/>
      <protection locked="0"/>
    </xf>
    <xf numFmtId="10" fontId="3" fillId="3" borderId="2" xfId="4" applyNumberFormat="1" applyFont="1" applyFill="1" applyBorder="1" applyAlignment="1" applyProtection="1">
      <alignment horizontal="center"/>
      <protection locked="0"/>
    </xf>
    <xf numFmtId="10" fontId="0" fillId="0" borderId="3" xfId="4" applyNumberFormat="1" applyFont="1" applyFill="1" applyBorder="1" applyProtection="1"/>
    <xf numFmtId="10" fontId="3" fillId="3" borderId="4" xfId="4" applyNumberFormat="1" applyFont="1" applyFill="1" applyBorder="1" applyProtection="1">
      <protection locked="0"/>
    </xf>
    <xf numFmtId="164" fontId="0" fillId="0" borderId="5" xfId="5" applyNumberFormat="1" applyFont="1" applyBorder="1" applyProtection="1"/>
    <xf numFmtId="164" fontId="3" fillId="3" borderId="6" xfId="5" applyFont="1" applyFill="1" applyBorder="1" applyProtection="1">
      <protection locked="0"/>
    </xf>
    <xf numFmtId="164" fontId="3" fillId="3" borderId="6" xfId="5" applyNumberFormat="1" applyFont="1" applyFill="1" applyBorder="1" applyProtection="1">
      <protection locked="0"/>
    </xf>
    <xf numFmtId="0" fontId="0" fillId="0" borderId="0" xfId="0" applyBorder="1" applyProtection="1"/>
    <xf numFmtId="164" fontId="0" fillId="0" borderId="0" xfId="0" applyNumberFormat="1" applyProtection="1"/>
    <xf numFmtId="0" fontId="4" fillId="0" borderId="0" xfId="0" applyFont="1" applyBorder="1" applyProtection="1"/>
    <xf numFmtId="10" fontId="0" fillId="0" borderId="0" xfId="0" applyNumberFormat="1" applyProtection="1"/>
    <xf numFmtId="10" fontId="0" fillId="0" borderId="0" xfId="0" applyNumberFormat="1" applyFill="1" applyProtection="1"/>
    <xf numFmtId="10" fontId="0" fillId="0" borderId="5" xfId="0" applyNumberFormat="1" applyFill="1" applyBorder="1" applyProtection="1"/>
    <xf numFmtId="0" fontId="10" fillId="0" borderId="8" xfId="0" applyFont="1" applyBorder="1" applyProtection="1"/>
    <xf numFmtId="44" fontId="0" fillId="0" borderId="0" xfId="0" applyNumberFormat="1" applyProtection="1"/>
    <xf numFmtId="0" fontId="5" fillId="0" borderId="0" xfId="0" applyFont="1" applyBorder="1" applyAlignment="1" applyProtection="1">
      <alignment horizontal="center"/>
    </xf>
    <xf numFmtId="10" fontId="0" fillId="0" borderId="0" xfId="4" applyNumberFormat="1" applyFont="1" applyAlignment="1" applyProtection="1">
      <alignment horizontal="center"/>
    </xf>
    <xf numFmtId="1" fontId="9" fillId="0" borderId="0" xfId="0" applyNumberFormat="1" applyFont="1" applyProtection="1"/>
    <xf numFmtId="17" fontId="9" fillId="0" borderId="0" xfId="0" applyNumberFormat="1" applyFont="1" applyAlignment="1" applyProtection="1">
      <alignment horizontal="center"/>
    </xf>
    <xf numFmtId="165" fontId="0" fillId="0" borderId="0" xfId="2" applyNumberFormat="1" applyFont="1" applyProtection="1"/>
    <xf numFmtId="164" fontId="3" fillId="3" borderId="1" xfId="2" applyNumberFormat="1" applyFont="1" applyFill="1" applyBorder="1" applyProtection="1">
      <protection locked="0"/>
    </xf>
    <xf numFmtId="166" fontId="0" fillId="0" borderId="0" xfId="0" applyNumberFormat="1" applyProtection="1"/>
    <xf numFmtId="0" fontId="6" fillId="0" borderId="0" xfId="0" applyFont="1" applyFill="1" applyBorder="1" applyProtection="1"/>
    <xf numFmtId="1" fontId="0" fillId="0" borderId="0" xfId="0" applyNumberFormat="1" applyProtection="1"/>
    <xf numFmtId="164" fontId="0" fillId="0" borderId="0" xfId="2" applyNumberFormat="1" applyFont="1" applyProtection="1"/>
    <xf numFmtId="164" fontId="0" fillId="0" borderId="0" xfId="2" applyNumberFormat="1" applyFont="1" applyBorder="1" applyProtection="1"/>
    <xf numFmtId="164" fontId="0" fillId="0" borderId="5" xfId="2" applyNumberFormat="1" applyFont="1" applyBorder="1" applyProtection="1"/>
    <xf numFmtId="164" fontId="3" fillId="3" borderId="6" xfId="2" applyNumberFormat="1" applyFont="1" applyFill="1" applyBorder="1" applyProtection="1">
      <protection locked="0"/>
    </xf>
    <xf numFmtId="0" fontId="4" fillId="0" borderId="0" xfId="3" applyFont="1" applyAlignment="1" applyProtection="1">
      <alignment vertical="center" wrapText="1"/>
    </xf>
    <xf numFmtId="0" fontId="4" fillId="0" borderId="0" xfId="0" applyFont="1"/>
    <xf numFmtId="0" fontId="0" fillId="4" borderId="9" xfId="0" applyFill="1" applyBorder="1" applyAlignment="1">
      <alignment horizontal="center" vertical="center" wrapText="1"/>
    </xf>
    <xf numFmtId="167" fontId="2" fillId="0" borderId="10" xfId="1" applyNumberFormat="1" applyFont="1" applyBorder="1"/>
    <xf numFmtId="167" fontId="2" fillId="0" borderId="10" xfId="0" applyNumberFormat="1" applyFont="1" applyBorder="1"/>
    <xf numFmtId="17" fontId="4" fillId="0" borderId="0" xfId="3" applyNumberFormat="1" applyFont="1" applyProtection="1"/>
    <xf numFmtId="1" fontId="4" fillId="0" borderId="0" xfId="3" applyNumberFormat="1" applyFont="1" applyProtection="1"/>
    <xf numFmtId="0" fontId="4" fillId="0" borderId="0" xfId="3" applyFont="1"/>
    <xf numFmtId="0" fontId="4" fillId="0" borderId="0" xfId="3" applyFont="1" applyBorder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15" fillId="0" borderId="0" xfId="0" applyFont="1" applyAlignment="1"/>
    <xf numFmtId="0" fontId="16" fillId="0" borderId="0" xfId="0" applyFont="1" applyAlignment="1">
      <alignment horizontal="center" wrapText="1"/>
    </xf>
    <xf numFmtId="164" fontId="3" fillId="3" borderId="12" xfId="2" applyNumberFormat="1" applyFont="1" applyFill="1" applyBorder="1" applyProtection="1">
      <protection locked="0"/>
    </xf>
    <xf numFmtId="0" fontId="10" fillId="0" borderId="0" xfId="0" applyFont="1" applyBorder="1" applyProtection="1"/>
    <xf numFmtId="164" fontId="4" fillId="0" borderId="7" xfId="0" applyNumberFormat="1" applyFont="1" applyBorder="1" applyProtection="1"/>
    <xf numFmtId="0" fontId="0" fillId="0" borderId="11" xfId="0" applyBorder="1" applyProtection="1"/>
    <xf numFmtId="0" fontId="10" fillId="0" borderId="11" xfId="0" applyFont="1" applyBorder="1" applyProtection="1"/>
    <xf numFmtId="17" fontId="0" fillId="0" borderId="11" xfId="0" applyNumberFormat="1" applyBorder="1" applyProtection="1"/>
    <xf numFmtId="1" fontId="0" fillId="0" borderId="11" xfId="0" applyNumberFormat="1" applyBorder="1" applyProtection="1"/>
    <xf numFmtId="164" fontId="4" fillId="0" borderId="11" xfId="0" applyNumberFormat="1" applyFont="1" applyBorder="1" applyProtection="1"/>
    <xf numFmtId="164" fontId="2" fillId="0" borderId="13" xfId="0" applyNumberFormat="1" applyFont="1" applyBorder="1" applyProtection="1"/>
    <xf numFmtId="164" fontId="3" fillId="3" borderId="12" xfId="5" applyNumberFormat="1" applyFont="1" applyFill="1" applyBorder="1" applyProtection="1">
      <protection locked="0"/>
    </xf>
    <xf numFmtId="10" fontId="3" fillId="3" borderId="14" xfId="4" applyNumberFormat="1" applyFont="1" applyFill="1" applyBorder="1" applyProtection="1">
      <protection locked="0"/>
    </xf>
    <xf numFmtId="164" fontId="3" fillId="3" borderId="12" xfId="5" applyFont="1" applyFill="1" applyBorder="1" applyProtection="1">
      <protection locked="0"/>
    </xf>
    <xf numFmtId="164" fontId="4" fillId="0" borderId="13" xfId="0" applyNumberFormat="1" applyFont="1" applyBorder="1" applyProtection="1"/>
    <xf numFmtId="17" fontId="3" fillId="0" borderId="11" xfId="3" applyNumberFormat="1" applyBorder="1" applyProtection="1"/>
    <xf numFmtId="1" fontId="3" fillId="0" borderId="11" xfId="3" applyNumberFormat="1" applyBorder="1" applyProtection="1"/>
    <xf numFmtId="0" fontId="3" fillId="0" borderId="11" xfId="3" applyBorder="1"/>
    <xf numFmtId="164" fontId="4" fillId="0" borderId="13" xfId="3" applyNumberFormat="1" applyFont="1" applyBorder="1" applyProtection="1"/>
  </cellXfs>
  <cellStyles count="6">
    <cellStyle name="Comma" xfId="1" builtinId="3"/>
    <cellStyle name="Currency" xfId="2" builtinId="4"/>
    <cellStyle name="Currency 5" xfId="5"/>
    <cellStyle name="Normal" xfId="0" builtinId="0"/>
    <cellStyle name="Normal 2" xfId="3"/>
    <cellStyle name="Percent 2" xfId="4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Filings/2013/Smart%20Meter%20Disposition/SM%20Costs/Inpu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EB Template"/>
      <sheetName val="Forecast"/>
      <sheetName val="OM&amp;A"/>
      <sheetName val="Meters"/>
      <sheetName val="Collectors"/>
      <sheetName val="John's Adj to A356"/>
      <sheetName val="AMI"/>
      <sheetName val="Repeaters"/>
      <sheetName val="Cap&amp;Dep"/>
      <sheetName val="Depreciation"/>
      <sheetName val="Funding Adders"/>
      <sheetName val="Customer Forecast"/>
      <sheetName val="Prev Disp."/>
      <sheetName val="OS"/>
      <sheetName val="1555"/>
      <sheetName val="1556"/>
      <sheetName val="Stranded Meters"/>
      <sheetName val="Sheet6"/>
    </sheetNames>
    <sheetDataSet>
      <sheetData sheetId="0">
        <row r="41">
          <cell r="H41">
            <v>1134785.3200000003</v>
          </cell>
        </row>
      </sheetData>
      <sheetData sheetId="1">
        <row r="5">
          <cell r="C5">
            <v>2328071.5378707224</v>
          </cell>
        </row>
      </sheetData>
      <sheetData sheetId="2"/>
      <sheetData sheetId="3">
        <row r="5">
          <cell r="B5">
            <v>18115.921399735464</v>
          </cell>
          <cell r="J5">
            <v>1339.38564850332</v>
          </cell>
          <cell r="K5">
            <v>2.8429517612169093</v>
          </cell>
        </row>
        <row r="6">
          <cell r="J6">
            <v>1467.2224081557488</v>
          </cell>
          <cell r="K6">
            <v>3.114295374169842</v>
          </cell>
        </row>
        <row r="7">
          <cell r="J7">
            <v>1643.4179271711967</v>
          </cell>
          <cell r="K7">
            <v>3.4882842709921533</v>
          </cell>
        </row>
        <row r="8">
          <cell r="J8">
            <v>3641.6450368439564</v>
          </cell>
          <cell r="K8">
            <v>7.7296790381406026</v>
          </cell>
        </row>
        <row r="9">
          <cell r="J9">
            <v>1560.2022313293451</v>
          </cell>
          <cell r="K9">
            <v>3.3116523880698878</v>
          </cell>
        </row>
        <row r="10">
          <cell r="J10">
            <v>3124.8366950089976</v>
          </cell>
          <cell r="K10">
            <v>6.6327125391539994</v>
          </cell>
        </row>
        <row r="11">
          <cell r="J11">
            <v>2507.7094305565888</v>
          </cell>
          <cell r="K11">
            <v>5.3228112083984342</v>
          </cell>
        </row>
        <row r="12">
          <cell r="J12">
            <v>894.95988048363517</v>
          </cell>
          <cell r="K12">
            <v>1.8996229885564162</v>
          </cell>
        </row>
        <row r="13">
          <cell r="J13">
            <v>1515.1599023846804</v>
          </cell>
          <cell r="K13">
            <v>3.2160464895403038</v>
          </cell>
        </row>
        <row r="14">
          <cell r="J14">
            <v>1649.4078768392153</v>
          </cell>
          <cell r="K14">
            <v>3.5009984119697037</v>
          </cell>
        </row>
        <row r="15">
          <cell r="J15">
            <v>1564.5270823709636</v>
          </cell>
          <cell r="K15">
            <v>3.3208322257808049</v>
          </cell>
        </row>
        <row r="16">
          <cell r="J16">
            <v>3187.7098279298011</v>
          </cell>
          <cell r="K16">
            <v>6.7661657265689428</v>
          </cell>
        </row>
        <row r="17">
          <cell r="J17">
            <v>2941.6449377307154</v>
          </cell>
          <cell r="K17">
            <v>246.8363136366529</v>
          </cell>
        </row>
        <row r="18">
          <cell r="J18">
            <v>1869.9210620657136</v>
          </cell>
          <cell r="K18">
            <v>156.90691144659422</v>
          </cell>
        </row>
        <row r="19">
          <cell r="J19">
            <v>1864.0241646508043</v>
          </cell>
          <cell r="K19">
            <v>156.41209699733122</v>
          </cell>
        </row>
        <row r="20">
          <cell r="J20">
            <v>1629.6049913635904</v>
          </cell>
          <cell r="K20">
            <v>136.74175410931275</v>
          </cell>
        </row>
        <row r="21">
          <cell r="J21">
            <v>1510.6799841521133</v>
          </cell>
          <cell r="K21">
            <v>126.76264004195036</v>
          </cell>
        </row>
        <row r="22">
          <cell r="J22">
            <v>1662.6272350461115</v>
          </cell>
          <cell r="K22">
            <v>139.51268298453306</v>
          </cell>
        </row>
        <row r="23">
          <cell r="J23">
            <v>1855.7853092727103</v>
          </cell>
          <cell r="K23">
            <v>155.72076655699493</v>
          </cell>
        </row>
        <row r="24">
          <cell r="J24">
            <v>1750.3774724791781</v>
          </cell>
          <cell r="K24">
            <v>146.87589152506757</v>
          </cell>
        </row>
        <row r="25">
          <cell r="J25">
            <v>1762.7745760451651</v>
          </cell>
          <cell r="K25">
            <v>147.91614465172847</v>
          </cell>
        </row>
        <row r="26">
          <cell r="J26">
            <v>7413.5672111130843</v>
          </cell>
          <cell r="K26">
            <v>622.07970031229797</v>
          </cell>
        </row>
        <row r="27">
          <cell r="J27">
            <v>1793.8691592194018</v>
          </cell>
          <cell r="K27">
            <v>150.52532164190529</v>
          </cell>
        </row>
        <row r="28">
          <cell r="J28">
            <v>2069.760716905213</v>
          </cell>
          <cell r="K28">
            <v>173.67565300554497</v>
          </cell>
        </row>
        <row r="29">
          <cell r="J29">
            <v>3092.8194355581609</v>
          </cell>
          <cell r="K29">
            <v>275.6005644418392</v>
          </cell>
        </row>
        <row r="30">
          <cell r="J30">
            <v>3024.1945833682271</v>
          </cell>
          <cell r="K30">
            <v>269.48541663177275</v>
          </cell>
        </row>
        <row r="31">
          <cell r="J31">
            <v>1764.3124461937859</v>
          </cell>
          <cell r="K31">
            <v>157.21755380621403</v>
          </cell>
        </row>
        <row r="32">
          <cell r="J32">
            <v>2601.7211154844649</v>
          </cell>
          <cell r="K32">
            <v>231.83888451553503</v>
          </cell>
        </row>
        <row r="33">
          <cell r="J33">
            <v>2601.7211154844649</v>
          </cell>
          <cell r="K33">
            <v>231.83888451553503</v>
          </cell>
        </row>
        <row r="34">
          <cell r="J34">
            <v>2381.3852072690734</v>
          </cell>
          <cell r="K34">
            <v>212.20479273092678</v>
          </cell>
        </row>
        <row r="35">
          <cell r="J35">
            <v>3138.7560338330122</v>
          </cell>
          <cell r="K35">
            <v>279.69396616698759</v>
          </cell>
        </row>
        <row r="36">
          <cell r="J36">
            <v>1757.9678150908635</v>
          </cell>
          <cell r="K36">
            <v>156.65218490913639</v>
          </cell>
        </row>
        <row r="37">
          <cell r="J37">
            <v>2456.0792362448706</v>
          </cell>
          <cell r="K37">
            <v>218.86076375512948</v>
          </cell>
        </row>
        <row r="38">
          <cell r="J38">
            <v>2535.4396653918807</v>
          </cell>
          <cell r="K38">
            <v>225.93255683034158</v>
          </cell>
        </row>
        <row r="39">
          <cell r="J39">
            <v>2535.4396653918807</v>
          </cell>
          <cell r="K39">
            <v>225.93255683034158</v>
          </cell>
        </row>
        <row r="40">
          <cell r="J40">
            <v>2535.4396653918807</v>
          </cell>
          <cell r="K40">
            <v>225.93255683034158</v>
          </cell>
        </row>
        <row r="41">
          <cell r="J41">
            <v>5514.0590080802222</v>
          </cell>
          <cell r="K41">
            <v>491.35677224501796</v>
          </cell>
        </row>
        <row r="42">
          <cell r="J42">
            <v>5514.0590080802222</v>
          </cell>
          <cell r="K42">
            <v>491.35677224501796</v>
          </cell>
        </row>
        <row r="43">
          <cell r="J43">
            <v>5514.0590080802222</v>
          </cell>
          <cell r="K43">
            <v>491.35677224501796</v>
          </cell>
        </row>
        <row r="44">
          <cell r="J44">
            <v>5514.0590080802222</v>
          </cell>
          <cell r="K44">
            <v>491.35677224501796</v>
          </cell>
        </row>
      </sheetData>
      <sheetData sheetId="4">
        <row r="6">
          <cell r="C6">
            <v>125192</v>
          </cell>
        </row>
      </sheetData>
      <sheetData sheetId="5"/>
      <sheetData sheetId="6"/>
      <sheetData sheetId="7"/>
      <sheetData sheetId="8"/>
      <sheetData sheetId="9"/>
      <sheetData sheetId="10">
        <row r="19">
          <cell r="E19">
            <v>-104851.87772222224</v>
          </cell>
          <cell r="U19">
            <v>-10876.240190163771</v>
          </cell>
          <cell r="Z19">
            <v>-56.085143169561867</v>
          </cell>
        </row>
        <row r="20">
          <cell r="U20">
            <v>-12505.955856830438</v>
          </cell>
          <cell r="Z20">
            <v>-56.085143169561867</v>
          </cell>
        </row>
        <row r="21">
          <cell r="U21">
            <v>-5391.9648568304374</v>
          </cell>
          <cell r="Z21">
            <v>-56.085143169561867</v>
          </cell>
        </row>
        <row r="22">
          <cell r="U22">
            <v>-9466.6005234971017</v>
          </cell>
          <cell r="Z22">
            <v>-56.085143169561867</v>
          </cell>
        </row>
        <row r="23">
          <cell r="U23">
            <v>-5836.1971901637717</v>
          </cell>
          <cell r="Z23">
            <v>-56.085143169561867</v>
          </cell>
        </row>
        <row r="24">
          <cell r="U24">
            <v>-10876.801523497103</v>
          </cell>
          <cell r="Z24">
            <v>-56.085143169561867</v>
          </cell>
        </row>
        <row r="25">
          <cell r="U25">
            <v>-5142.6538568304386</v>
          </cell>
          <cell r="Z25">
            <v>-56.085143169561867</v>
          </cell>
        </row>
        <row r="26">
          <cell r="U26">
            <v>-7652.3835234971039</v>
          </cell>
          <cell r="Z26">
            <v>-56.085143169561867</v>
          </cell>
        </row>
        <row r="27">
          <cell r="U27">
            <v>-7303.2428568304376</v>
          </cell>
          <cell r="Z27">
            <v>-56.085143169561867</v>
          </cell>
        </row>
        <row r="28">
          <cell r="U28">
            <v>-8917.8818568304378</v>
          </cell>
          <cell r="Z28">
            <v>-56.085143169561867</v>
          </cell>
        </row>
        <row r="29">
          <cell r="U29">
            <v>-19633.604523497106</v>
          </cell>
          <cell r="Z29">
            <v>-56.085143169561867</v>
          </cell>
        </row>
        <row r="30">
          <cell r="U30">
            <v>-12418.438523497103</v>
          </cell>
          <cell r="Z30">
            <v>-56.085143169561867</v>
          </cell>
        </row>
        <row r="31">
          <cell r="P31">
            <v>0</v>
          </cell>
          <cell r="U31">
            <v>-24563.788152199988</v>
          </cell>
          <cell r="Z31">
            <v>-3174.7923478000125</v>
          </cell>
        </row>
        <row r="32">
          <cell r="P32">
            <v>0</v>
          </cell>
          <cell r="U32">
            <v>-22936.438152199989</v>
          </cell>
          <cell r="Z32">
            <v>-3174.7923478000125</v>
          </cell>
        </row>
        <row r="33">
          <cell r="P33">
            <v>0</v>
          </cell>
          <cell r="U33">
            <v>-27922.489818866652</v>
          </cell>
          <cell r="Z33">
            <v>-3174.7923478000125</v>
          </cell>
        </row>
        <row r="34">
          <cell r="P34">
            <v>0</v>
          </cell>
          <cell r="U34">
            <v>-21394.852152199986</v>
          </cell>
          <cell r="Z34">
            <v>-3174.7923478000125</v>
          </cell>
        </row>
        <row r="35">
          <cell r="P35">
            <v>0</v>
          </cell>
          <cell r="U35">
            <v>-23805.828818866656</v>
          </cell>
          <cell r="Z35">
            <v>-3174.7923478000125</v>
          </cell>
        </row>
        <row r="36">
          <cell r="P36">
            <v>0</v>
          </cell>
          <cell r="U36">
            <v>-21694.585818866657</v>
          </cell>
          <cell r="Z36">
            <v>-3174.7923478000125</v>
          </cell>
        </row>
        <row r="37">
          <cell r="P37">
            <v>0</v>
          </cell>
          <cell r="U37">
            <v>-22193.085818866657</v>
          </cell>
          <cell r="Z37">
            <v>-3174.7923478000125</v>
          </cell>
        </row>
        <row r="38">
          <cell r="P38">
            <v>0</v>
          </cell>
          <cell r="U38">
            <v>-21352.697152199988</v>
          </cell>
          <cell r="Z38">
            <v>-3174.7923478000125</v>
          </cell>
        </row>
        <row r="39">
          <cell r="P39">
            <v>0</v>
          </cell>
          <cell r="U39">
            <v>-20726.54815219999</v>
          </cell>
          <cell r="Z39">
            <v>-3174.7923478000125</v>
          </cell>
        </row>
        <row r="40">
          <cell r="P40">
            <v>-117408.24700000002</v>
          </cell>
          <cell r="U40">
            <v>-33016.116818866656</v>
          </cell>
          <cell r="Z40">
            <v>-3174.7923478000125</v>
          </cell>
        </row>
        <row r="41">
          <cell r="P41">
            <v>-2496.942</v>
          </cell>
          <cell r="U41">
            <v>-14724.714485533321</v>
          </cell>
          <cell r="Z41">
            <v>-3174.7923478000125</v>
          </cell>
        </row>
        <row r="42">
          <cell r="P42">
            <v>-14055.126</v>
          </cell>
          <cell r="U42">
            <v>-22753.128485533322</v>
          </cell>
          <cell r="Z42">
            <v>-3174.7923478000125</v>
          </cell>
        </row>
        <row r="43">
          <cell r="P43">
            <v>-24823.661166666665</v>
          </cell>
          <cell r="U43">
            <v>-29663.160227662531</v>
          </cell>
          <cell r="Z43">
            <v>-6368.1839390041368</v>
          </cell>
        </row>
        <row r="44">
          <cell r="P44">
            <v>-24823.661166666665</v>
          </cell>
          <cell r="U44">
            <v>-30257.009560995866</v>
          </cell>
          <cell r="Z44">
            <v>-6368.1839390041368</v>
          </cell>
        </row>
        <row r="45">
          <cell r="P45">
            <v>-24823.661166666665</v>
          </cell>
          <cell r="U45">
            <v>-23459.599560995866</v>
          </cell>
          <cell r="Z45">
            <v>-6368.1839390041368</v>
          </cell>
        </row>
        <row r="46">
          <cell r="P46">
            <v>-21486.661166666665</v>
          </cell>
          <cell r="U46">
            <v>-24525.192227662534</v>
          </cell>
          <cell r="Z46">
            <v>-6368.1839390041368</v>
          </cell>
        </row>
        <row r="47">
          <cell r="P47">
            <v>-22598.977166666667</v>
          </cell>
          <cell r="U47">
            <v>-25109.030227662533</v>
          </cell>
          <cell r="Z47">
            <v>-6368.1839390041368</v>
          </cell>
        </row>
        <row r="48">
          <cell r="P48">
            <v>-15403.693166666666</v>
          </cell>
          <cell r="U48">
            <v>-27492.964894329198</v>
          </cell>
          <cell r="Z48">
            <v>-6368.1839390041368</v>
          </cell>
        </row>
        <row r="49">
          <cell r="P49">
            <v>-32018.945166666665</v>
          </cell>
          <cell r="U49">
            <v>-26292.933227662532</v>
          </cell>
          <cell r="Z49">
            <v>-6368.1839390041368</v>
          </cell>
        </row>
        <row r="50">
          <cell r="P50">
            <v>-23711.319166666664</v>
          </cell>
          <cell r="U50">
            <v>-27388.160894329198</v>
          </cell>
          <cell r="Z50">
            <v>-6368.1839390041368</v>
          </cell>
        </row>
        <row r="51">
          <cell r="P51">
            <v>-23711.319166666664</v>
          </cell>
          <cell r="U51">
            <v>-28294.806227662531</v>
          </cell>
          <cell r="Z51">
            <v>-6368.1839390041368</v>
          </cell>
        </row>
        <row r="52">
          <cell r="P52">
            <v>-23711.319166666664</v>
          </cell>
          <cell r="U52">
            <v>-27597.980236369</v>
          </cell>
          <cell r="Z52">
            <v>-6368.1839390041368</v>
          </cell>
        </row>
        <row r="53">
          <cell r="P53">
            <v>7670.4808333333349</v>
          </cell>
          <cell r="U53">
            <v>-27597.980236369</v>
          </cell>
          <cell r="Z53">
            <v>-6368.1839390041368</v>
          </cell>
        </row>
        <row r="54">
          <cell r="P54">
            <v>-23711.319166666664</v>
          </cell>
          <cell r="U54">
            <v>-27597.980236369</v>
          </cell>
          <cell r="Z54">
            <v>-6368.1839390041368</v>
          </cell>
        </row>
        <row r="55">
          <cell r="P55">
            <v>-19865.623499999998</v>
          </cell>
          <cell r="U55">
            <v>-27369.081535605863</v>
          </cell>
          <cell r="Z55">
            <v>-6498.9534687473742</v>
          </cell>
        </row>
        <row r="56">
          <cell r="P56">
            <v>-19865.623499999998</v>
          </cell>
          <cell r="U56">
            <v>-27369.081535605863</v>
          </cell>
          <cell r="Z56">
            <v>-6498.9534687473742</v>
          </cell>
        </row>
        <row r="57">
          <cell r="P57">
            <v>-19865.623499999998</v>
          </cell>
          <cell r="U57">
            <v>-27369.081535605863</v>
          </cell>
          <cell r="Z57">
            <v>-6498.9534687473742</v>
          </cell>
        </row>
        <row r="58">
          <cell r="P58">
            <v>-19865.623499999998</v>
          </cell>
          <cell r="U58">
            <v>-27369.081535605863</v>
          </cell>
          <cell r="Z58">
            <v>-6498.9534687473742</v>
          </cell>
        </row>
      </sheetData>
      <sheetData sheetId="11">
        <row r="5">
          <cell r="B5">
            <v>62132.610490083316</v>
          </cell>
          <cell r="C5">
            <v>4153.4284565916396</v>
          </cell>
          <cell r="D5">
            <v>1289.2534201954397</v>
          </cell>
          <cell r="E5">
            <v>112</v>
          </cell>
          <cell r="F5">
            <v>6</v>
          </cell>
        </row>
        <row r="6">
          <cell r="B6">
            <v>121702</v>
          </cell>
          <cell r="C6">
            <v>7648</v>
          </cell>
          <cell r="D6">
            <v>1496</v>
          </cell>
          <cell r="E6">
            <v>112</v>
          </cell>
          <cell r="F6">
            <v>6</v>
          </cell>
        </row>
        <row r="7">
          <cell r="B7">
            <v>121965</v>
          </cell>
          <cell r="C7">
            <v>7674</v>
          </cell>
          <cell r="D7">
            <v>1510</v>
          </cell>
          <cell r="E7">
            <v>113</v>
          </cell>
          <cell r="F7">
            <v>6</v>
          </cell>
        </row>
        <row r="8">
          <cell r="B8">
            <v>122529</v>
          </cell>
          <cell r="C8">
            <v>7690</v>
          </cell>
          <cell r="D8">
            <v>1504</v>
          </cell>
          <cell r="E8">
            <v>114</v>
          </cell>
          <cell r="F8">
            <v>6</v>
          </cell>
        </row>
        <row r="9">
          <cell r="B9">
            <v>122223</v>
          </cell>
          <cell r="C9">
            <v>7660</v>
          </cell>
          <cell r="D9">
            <v>1501</v>
          </cell>
          <cell r="E9">
            <v>114</v>
          </cell>
          <cell r="F9">
            <v>6</v>
          </cell>
        </row>
        <row r="10">
          <cell r="B10">
            <v>122732</v>
          </cell>
          <cell r="C10">
            <v>7682</v>
          </cell>
          <cell r="D10">
            <v>1500</v>
          </cell>
          <cell r="E10">
            <v>114</v>
          </cell>
          <cell r="F10">
            <v>6</v>
          </cell>
        </row>
        <row r="11">
          <cell r="B11">
            <v>122519</v>
          </cell>
          <cell r="C11">
            <v>7707</v>
          </cell>
          <cell r="D11">
            <v>1500</v>
          </cell>
          <cell r="E11">
            <v>113</v>
          </cell>
          <cell r="F11">
            <v>6</v>
          </cell>
        </row>
        <row r="12">
          <cell r="B12">
            <v>122892</v>
          </cell>
          <cell r="C12">
            <v>7713</v>
          </cell>
          <cell r="D12">
            <v>1504</v>
          </cell>
          <cell r="E12">
            <v>117</v>
          </cell>
          <cell r="F12">
            <v>6</v>
          </cell>
        </row>
        <row r="13">
          <cell r="B13">
            <v>123261</v>
          </cell>
          <cell r="C13">
            <v>7770</v>
          </cell>
          <cell r="D13">
            <v>1508</v>
          </cell>
          <cell r="E13">
            <v>115</v>
          </cell>
          <cell r="F13">
            <v>6</v>
          </cell>
        </row>
        <row r="14">
          <cell r="B14">
            <v>123676</v>
          </cell>
          <cell r="C14">
            <v>7788</v>
          </cell>
          <cell r="D14">
            <v>1511</v>
          </cell>
          <cell r="E14">
            <v>115</v>
          </cell>
          <cell r="F14">
            <v>6</v>
          </cell>
        </row>
        <row r="15">
          <cell r="B15">
            <v>123918</v>
          </cell>
          <cell r="C15">
            <v>7856</v>
          </cell>
          <cell r="D15">
            <v>1510</v>
          </cell>
          <cell r="E15">
            <v>115</v>
          </cell>
          <cell r="F15">
            <v>6</v>
          </cell>
        </row>
        <row r="16">
          <cell r="B16">
            <v>124177</v>
          </cell>
          <cell r="C16">
            <v>7899</v>
          </cell>
          <cell r="D16">
            <v>1507</v>
          </cell>
          <cell r="E16">
            <v>109</v>
          </cell>
          <cell r="F16">
            <v>6</v>
          </cell>
        </row>
        <row r="17">
          <cell r="B17">
            <v>124727</v>
          </cell>
          <cell r="C17">
            <v>7890</v>
          </cell>
          <cell r="D17">
            <v>1508</v>
          </cell>
          <cell r="E17">
            <v>115</v>
          </cell>
          <cell r="F17">
            <v>6</v>
          </cell>
        </row>
        <row r="18">
          <cell r="B18">
            <v>124773</v>
          </cell>
          <cell r="C18">
            <v>7927</v>
          </cell>
          <cell r="D18">
            <v>1518</v>
          </cell>
          <cell r="E18">
            <v>112</v>
          </cell>
          <cell r="F18">
            <v>6</v>
          </cell>
        </row>
        <row r="19">
          <cell r="B19">
            <v>125038</v>
          </cell>
          <cell r="C19">
            <v>7957</v>
          </cell>
          <cell r="D19">
            <v>1507</v>
          </cell>
          <cell r="E19">
            <v>112</v>
          </cell>
          <cell r="F19">
            <v>6</v>
          </cell>
        </row>
        <row r="20">
          <cell r="B20">
            <v>125205</v>
          </cell>
          <cell r="C20">
            <v>7981</v>
          </cell>
          <cell r="D20">
            <v>1511</v>
          </cell>
          <cell r="E20">
            <v>112</v>
          </cell>
          <cell r="F20">
            <v>6</v>
          </cell>
        </row>
        <row r="21">
          <cell r="B21">
            <v>157109</v>
          </cell>
          <cell r="C21">
            <v>10174</v>
          </cell>
          <cell r="D21">
            <v>2195</v>
          </cell>
          <cell r="E21">
            <v>170</v>
          </cell>
          <cell r="F21">
            <v>9</v>
          </cell>
        </row>
        <row r="22">
          <cell r="B22">
            <v>191568</v>
          </cell>
          <cell r="C22">
            <v>12240</v>
          </cell>
          <cell r="D22">
            <v>2308</v>
          </cell>
          <cell r="E22">
            <v>169</v>
          </cell>
          <cell r="F22">
            <v>9</v>
          </cell>
        </row>
        <row r="23">
          <cell r="B23">
            <v>191522</v>
          </cell>
          <cell r="C23">
            <v>12249</v>
          </cell>
          <cell r="D23">
            <v>2284</v>
          </cell>
          <cell r="E23">
            <v>170</v>
          </cell>
          <cell r="F23">
            <v>9</v>
          </cell>
        </row>
        <row r="24">
          <cell r="B24">
            <v>191975</v>
          </cell>
          <cell r="C24">
            <v>12267</v>
          </cell>
          <cell r="D24">
            <v>2288</v>
          </cell>
          <cell r="E24">
            <v>170</v>
          </cell>
          <cell r="F24">
            <v>9</v>
          </cell>
        </row>
        <row r="25">
          <cell r="B25">
            <v>192647</v>
          </cell>
          <cell r="C25">
            <v>12336</v>
          </cell>
          <cell r="D25">
            <v>2259</v>
          </cell>
          <cell r="E25">
            <v>170</v>
          </cell>
          <cell r="F25">
            <v>9</v>
          </cell>
        </row>
        <row r="26">
          <cell r="B26">
            <v>193060</v>
          </cell>
          <cell r="C26">
            <v>12360</v>
          </cell>
          <cell r="D26">
            <v>2264</v>
          </cell>
          <cell r="E26">
            <v>170</v>
          </cell>
          <cell r="F26">
            <v>9</v>
          </cell>
        </row>
        <row r="27">
          <cell r="B27">
            <v>193707</v>
          </cell>
          <cell r="C27">
            <v>12405</v>
          </cell>
          <cell r="D27">
            <v>2255</v>
          </cell>
          <cell r="E27">
            <v>170</v>
          </cell>
          <cell r="F27">
            <v>9</v>
          </cell>
        </row>
        <row r="28">
          <cell r="B28">
            <v>194038</v>
          </cell>
          <cell r="C28">
            <v>12485</v>
          </cell>
          <cell r="D28">
            <v>2264</v>
          </cell>
          <cell r="E28">
            <v>170</v>
          </cell>
          <cell r="F28">
            <v>9</v>
          </cell>
        </row>
        <row r="29">
          <cell r="B29">
            <v>102032</v>
          </cell>
          <cell r="C29">
            <v>5905</v>
          </cell>
          <cell r="D29">
            <v>293</v>
          </cell>
          <cell r="E29">
            <v>1</v>
          </cell>
          <cell r="F29">
            <v>0</v>
          </cell>
        </row>
        <row r="30">
          <cell r="B30">
            <v>52</v>
          </cell>
          <cell r="C30">
            <v>14</v>
          </cell>
          <cell r="D30">
            <v>0</v>
          </cell>
          <cell r="E30">
            <v>0</v>
          </cell>
          <cell r="F30">
            <v>0</v>
          </cell>
        </row>
        <row r="31">
          <cell r="B31">
            <v>-12</v>
          </cell>
          <cell r="C31">
            <v>-3</v>
          </cell>
          <cell r="D31">
            <v>3</v>
          </cell>
          <cell r="E31">
            <v>0</v>
          </cell>
          <cell r="F31">
            <v>0</v>
          </cell>
        </row>
        <row r="32">
          <cell r="B32">
            <v>19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B33">
            <v>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B34">
            <v>-10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B35">
            <v>10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</sheetData>
      <sheetData sheetId="12">
        <row r="3">
          <cell r="B3">
            <v>132507</v>
          </cell>
        </row>
      </sheetData>
      <sheetData sheetId="13">
        <row r="4">
          <cell r="B4">
            <v>940000</v>
          </cell>
        </row>
      </sheetData>
      <sheetData sheetId="14"/>
      <sheetData sheetId="15">
        <row r="3">
          <cell r="E3">
            <v>0</v>
          </cell>
        </row>
      </sheetData>
      <sheetData sheetId="16">
        <row r="47">
          <cell r="C47">
            <v>19458.150000000001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tabSelected="1" workbookViewId="0">
      <selection activeCell="A21" sqref="A21"/>
    </sheetView>
  </sheetViews>
  <sheetFormatPr defaultRowHeight="15"/>
  <cols>
    <col min="1" max="1" width="52.5703125" bestFit="1" customWidth="1"/>
    <col min="2" max="2" width="13.5703125" customWidth="1"/>
    <col min="3" max="3" width="9.28515625" bestFit="1" customWidth="1"/>
    <col min="4" max="4" width="11.28515625" bestFit="1" customWidth="1"/>
  </cols>
  <sheetData>
    <row r="1" spans="1:5" ht="41.25" customHeight="1">
      <c r="A1" s="90" t="s">
        <v>65</v>
      </c>
      <c r="B1" s="90"/>
      <c r="C1" s="90"/>
      <c r="D1" s="90"/>
      <c r="E1" s="89"/>
    </row>
    <row r="2" spans="1:5" ht="15.75" thickBot="1"/>
    <row r="3" spans="1:5" ht="45">
      <c r="B3" s="78" t="s">
        <v>64</v>
      </c>
      <c r="C3" s="78" t="s">
        <v>62</v>
      </c>
      <c r="D3" s="78" t="s">
        <v>63</v>
      </c>
    </row>
    <row r="4" spans="1:5" ht="15.75" thickBot="1">
      <c r="A4" s="77" t="s">
        <v>61</v>
      </c>
      <c r="B4" s="79">
        <f>SUM('Opex_Int_Mthly_Res&amp;GS&lt;50kW'!O89:O92)-SUM('Funding_Adder_Res&amp;GS&lt;50kW '!M89:M92)</f>
        <v>-12155.393411646988</v>
      </c>
      <c r="C4" s="79">
        <f>SUM('Opex_Int_GS&gt;50kW'!O89:O92)-SUM('Funding_Adder_GS&gt;50kW'!M89:M92)</f>
        <v>433.66287514910186</v>
      </c>
      <c r="D4" s="80">
        <f>B4+C4</f>
        <v>-11721.730536497886</v>
      </c>
    </row>
    <row r="5" spans="1:5" ht="15.75" thickTop="1"/>
  </sheetData>
  <mergeCells count="1">
    <mergeCell ref="A1:D1"/>
  </mergeCells>
  <pageMargins left="0.7" right="0.7" top="0.75" bottom="0.75" header="0.3" footer="0.3"/>
  <pageSetup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126"/>
  <sheetViews>
    <sheetView topLeftCell="A73" workbookViewId="0">
      <selection activeCell="O105" sqref="O105"/>
    </sheetView>
  </sheetViews>
  <sheetFormatPr defaultRowHeight="15"/>
  <cols>
    <col min="1" max="2" width="2.42578125" customWidth="1"/>
    <col min="3" max="3" width="11.85546875" customWidth="1"/>
    <col min="4" max="4" width="10" customWidth="1"/>
    <col min="6" max="6" width="3" customWidth="1"/>
    <col min="10" max="10" width="13.5703125" customWidth="1"/>
    <col min="11" max="11" width="13.28515625" bestFit="1" customWidth="1"/>
    <col min="12" max="13" width="15" bestFit="1" customWidth="1"/>
    <col min="15" max="15" width="13.28515625" customWidth="1"/>
    <col min="16" max="16" width="11" customWidth="1"/>
    <col min="17" max="17" width="11.140625" bestFit="1" customWidth="1"/>
    <col min="257" max="258" width="2.42578125" customWidth="1"/>
    <col min="259" max="259" width="11.85546875" customWidth="1"/>
    <col min="260" max="260" width="10" customWidth="1"/>
    <col min="266" max="266" width="13.5703125" customWidth="1"/>
    <col min="267" max="267" width="13.28515625" bestFit="1" customWidth="1"/>
    <col min="268" max="269" width="15" bestFit="1" customWidth="1"/>
    <col min="271" max="271" width="13.28515625" customWidth="1"/>
    <col min="272" max="272" width="11" customWidth="1"/>
    <col min="273" max="273" width="11.140625" bestFit="1" customWidth="1"/>
    <col min="513" max="514" width="2.42578125" customWidth="1"/>
    <col min="515" max="515" width="11.85546875" customWidth="1"/>
    <col min="516" max="516" width="10" customWidth="1"/>
    <col min="522" max="522" width="13.5703125" customWidth="1"/>
    <col min="523" max="523" width="13.28515625" bestFit="1" customWidth="1"/>
    <col min="524" max="525" width="15" bestFit="1" customWidth="1"/>
    <col min="527" max="527" width="13.28515625" customWidth="1"/>
    <col min="528" max="528" width="11" customWidth="1"/>
    <col min="529" max="529" width="11.140625" bestFit="1" customWidth="1"/>
    <col min="769" max="770" width="2.42578125" customWidth="1"/>
    <col min="771" max="771" width="11.85546875" customWidth="1"/>
    <col min="772" max="772" width="10" customWidth="1"/>
    <col min="778" max="778" width="13.5703125" customWidth="1"/>
    <col min="779" max="779" width="13.28515625" bestFit="1" customWidth="1"/>
    <col min="780" max="781" width="15" bestFit="1" customWidth="1"/>
    <col min="783" max="783" width="13.28515625" customWidth="1"/>
    <col min="784" max="784" width="11" customWidth="1"/>
    <col min="785" max="785" width="11.140625" bestFit="1" customWidth="1"/>
    <col min="1025" max="1026" width="2.42578125" customWidth="1"/>
    <col min="1027" max="1027" width="11.85546875" customWidth="1"/>
    <col min="1028" max="1028" width="10" customWidth="1"/>
    <col min="1034" max="1034" width="13.5703125" customWidth="1"/>
    <col min="1035" max="1035" width="13.28515625" bestFit="1" customWidth="1"/>
    <col min="1036" max="1037" width="15" bestFit="1" customWidth="1"/>
    <col min="1039" max="1039" width="13.28515625" customWidth="1"/>
    <col min="1040" max="1040" width="11" customWidth="1"/>
    <col min="1041" max="1041" width="11.140625" bestFit="1" customWidth="1"/>
    <col min="1281" max="1282" width="2.42578125" customWidth="1"/>
    <col min="1283" max="1283" width="11.85546875" customWidth="1"/>
    <col min="1284" max="1284" width="10" customWidth="1"/>
    <col min="1290" max="1290" width="13.5703125" customWidth="1"/>
    <col min="1291" max="1291" width="13.28515625" bestFit="1" customWidth="1"/>
    <col min="1292" max="1293" width="15" bestFit="1" customWidth="1"/>
    <col min="1295" max="1295" width="13.28515625" customWidth="1"/>
    <col min="1296" max="1296" width="11" customWidth="1"/>
    <col min="1297" max="1297" width="11.140625" bestFit="1" customWidth="1"/>
    <col min="1537" max="1538" width="2.42578125" customWidth="1"/>
    <col min="1539" max="1539" width="11.85546875" customWidth="1"/>
    <col min="1540" max="1540" width="10" customWidth="1"/>
    <col min="1546" max="1546" width="13.5703125" customWidth="1"/>
    <col min="1547" max="1547" width="13.28515625" bestFit="1" customWidth="1"/>
    <col min="1548" max="1549" width="15" bestFit="1" customWidth="1"/>
    <col min="1551" max="1551" width="13.28515625" customWidth="1"/>
    <col min="1552" max="1552" width="11" customWidth="1"/>
    <col min="1553" max="1553" width="11.140625" bestFit="1" customWidth="1"/>
    <col min="1793" max="1794" width="2.42578125" customWidth="1"/>
    <col min="1795" max="1795" width="11.85546875" customWidth="1"/>
    <col min="1796" max="1796" width="10" customWidth="1"/>
    <col min="1802" max="1802" width="13.5703125" customWidth="1"/>
    <col min="1803" max="1803" width="13.28515625" bestFit="1" customWidth="1"/>
    <col min="1804" max="1805" width="15" bestFit="1" customWidth="1"/>
    <col min="1807" max="1807" width="13.28515625" customWidth="1"/>
    <col min="1808" max="1808" width="11" customWidth="1"/>
    <col min="1809" max="1809" width="11.140625" bestFit="1" customWidth="1"/>
    <col min="2049" max="2050" width="2.42578125" customWidth="1"/>
    <col min="2051" max="2051" width="11.85546875" customWidth="1"/>
    <col min="2052" max="2052" width="10" customWidth="1"/>
    <col min="2058" max="2058" width="13.5703125" customWidth="1"/>
    <col min="2059" max="2059" width="13.28515625" bestFit="1" customWidth="1"/>
    <col min="2060" max="2061" width="15" bestFit="1" customWidth="1"/>
    <col min="2063" max="2063" width="13.28515625" customWidth="1"/>
    <col min="2064" max="2064" width="11" customWidth="1"/>
    <col min="2065" max="2065" width="11.140625" bestFit="1" customWidth="1"/>
    <col min="2305" max="2306" width="2.42578125" customWidth="1"/>
    <col min="2307" max="2307" width="11.85546875" customWidth="1"/>
    <col min="2308" max="2308" width="10" customWidth="1"/>
    <col min="2314" max="2314" width="13.5703125" customWidth="1"/>
    <col min="2315" max="2315" width="13.28515625" bestFit="1" customWidth="1"/>
    <col min="2316" max="2317" width="15" bestFit="1" customWidth="1"/>
    <col min="2319" max="2319" width="13.28515625" customWidth="1"/>
    <col min="2320" max="2320" width="11" customWidth="1"/>
    <col min="2321" max="2321" width="11.140625" bestFit="1" customWidth="1"/>
    <col min="2561" max="2562" width="2.42578125" customWidth="1"/>
    <col min="2563" max="2563" width="11.85546875" customWidth="1"/>
    <col min="2564" max="2564" width="10" customWidth="1"/>
    <col min="2570" max="2570" width="13.5703125" customWidth="1"/>
    <col min="2571" max="2571" width="13.28515625" bestFit="1" customWidth="1"/>
    <col min="2572" max="2573" width="15" bestFit="1" customWidth="1"/>
    <col min="2575" max="2575" width="13.28515625" customWidth="1"/>
    <col min="2576" max="2576" width="11" customWidth="1"/>
    <col min="2577" max="2577" width="11.140625" bestFit="1" customWidth="1"/>
    <col min="2817" max="2818" width="2.42578125" customWidth="1"/>
    <col min="2819" max="2819" width="11.85546875" customWidth="1"/>
    <col min="2820" max="2820" width="10" customWidth="1"/>
    <col min="2826" max="2826" width="13.5703125" customWidth="1"/>
    <col min="2827" max="2827" width="13.28515625" bestFit="1" customWidth="1"/>
    <col min="2828" max="2829" width="15" bestFit="1" customWidth="1"/>
    <col min="2831" max="2831" width="13.28515625" customWidth="1"/>
    <col min="2832" max="2832" width="11" customWidth="1"/>
    <col min="2833" max="2833" width="11.140625" bestFit="1" customWidth="1"/>
    <col min="3073" max="3074" width="2.42578125" customWidth="1"/>
    <col min="3075" max="3075" width="11.85546875" customWidth="1"/>
    <col min="3076" max="3076" width="10" customWidth="1"/>
    <col min="3082" max="3082" width="13.5703125" customWidth="1"/>
    <col min="3083" max="3083" width="13.28515625" bestFit="1" customWidth="1"/>
    <col min="3084" max="3085" width="15" bestFit="1" customWidth="1"/>
    <col min="3087" max="3087" width="13.28515625" customWidth="1"/>
    <col min="3088" max="3088" width="11" customWidth="1"/>
    <col min="3089" max="3089" width="11.140625" bestFit="1" customWidth="1"/>
    <col min="3329" max="3330" width="2.42578125" customWidth="1"/>
    <col min="3331" max="3331" width="11.85546875" customWidth="1"/>
    <col min="3332" max="3332" width="10" customWidth="1"/>
    <col min="3338" max="3338" width="13.5703125" customWidth="1"/>
    <col min="3339" max="3339" width="13.28515625" bestFit="1" customWidth="1"/>
    <col min="3340" max="3341" width="15" bestFit="1" customWidth="1"/>
    <col min="3343" max="3343" width="13.28515625" customWidth="1"/>
    <col min="3344" max="3344" width="11" customWidth="1"/>
    <col min="3345" max="3345" width="11.140625" bestFit="1" customWidth="1"/>
    <col min="3585" max="3586" width="2.42578125" customWidth="1"/>
    <col min="3587" max="3587" width="11.85546875" customWidth="1"/>
    <col min="3588" max="3588" width="10" customWidth="1"/>
    <col min="3594" max="3594" width="13.5703125" customWidth="1"/>
    <col min="3595" max="3595" width="13.28515625" bestFit="1" customWidth="1"/>
    <col min="3596" max="3597" width="15" bestFit="1" customWidth="1"/>
    <col min="3599" max="3599" width="13.28515625" customWidth="1"/>
    <col min="3600" max="3600" width="11" customWidth="1"/>
    <col min="3601" max="3601" width="11.140625" bestFit="1" customWidth="1"/>
    <col min="3841" max="3842" width="2.42578125" customWidth="1"/>
    <col min="3843" max="3843" width="11.85546875" customWidth="1"/>
    <col min="3844" max="3844" width="10" customWidth="1"/>
    <col min="3850" max="3850" width="13.5703125" customWidth="1"/>
    <col min="3851" max="3851" width="13.28515625" bestFit="1" customWidth="1"/>
    <col min="3852" max="3853" width="15" bestFit="1" customWidth="1"/>
    <col min="3855" max="3855" width="13.28515625" customWidth="1"/>
    <col min="3856" max="3856" width="11" customWidth="1"/>
    <col min="3857" max="3857" width="11.140625" bestFit="1" customWidth="1"/>
    <col min="4097" max="4098" width="2.42578125" customWidth="1"/>
    <col min="4099" max="4099" width="11.85546875" customWidth="1"/>
    <col min="4100" max="4100" width="10" customWidth="1"/>
    <col min="4106" max="4106" width="13.5703125" customWidth="1"/>
    <col min="4107" max="4107" width="13.28515625" bestFit="1" customWidth="1"/>
    <col min="4108" max="4109" width="15" bestFit="1" customWidth="1"/>
    <col min="4111" max="4111" width="13.28515625" customWidth="1"/>
    <col min="4112" max="4112" width="11" customWidth="1"/>
    <col min="4113" max="4113" width="11.140625" bestFit="1" customWidth="1"/>
    <col min="4353" max="4354" width="2.42578125" customWidth="1"/>
    <col min="4355" max="4355" width="11.85546875" customWidth="1"/>
    <col min="4356" max="4356" width="10" customWidth="1"/>
    <col min="4362" max="4362" width="13.5703125" customWidth="1"/>
    <col min="4363" max="4363" width="13.28515625" bestFit="1" customWidth="1"/>
    <col min="4364" max="4365" width="15" bestFit="1" customWidth="1"/>
    <col min="4367" max="4367" width="13.28515625" customWidth="1"/>
    <col min="4368" max="4368" width="11" customWidth="1"/>
    <col min="4369" max="4369" width="11.140625" bestFit="1" customWidth="1"/>
    <col min="4609" max="4610" width="2.42578125" customWidth="1"/>
    <col min="4611" max="4611" width="11.85546875" customWidth="1"/>
    <col min="4612" max="4612" width="10" customWidth="1"/>
    <col min="4618" max="4618" width="13.5703125" customWidth="1"/>
    <col min="4619" max="4619" width="13.28515625" bestFit="1" customWidth="1"/>
    <col min="4620" max="4621" width="15" bestFit="1" customWidth="1"/>
    <col min="4623" max="4623" width="13.28515625" customWidth="1"/>
    <col min="4624" max="4624" width="11" customWidth="1"/>
    <col min="4625" max="4625" width="11.140625" bestFit="1" customWidth="1"/>
    <col min="4865" max="4866" width="2.42578125" customWidth="1"/>
    <col min="4867" max="4867" width="11.85546875" customWidth="1"/>
    <col min="4868" max="4868" width="10" customWidth="1"/>
    <col min="4874" max="4874" width="13.5703125" customWidth="1"/>
    <col min="4875" max="4875" width="13.28515625" bestFit="1" customWidth="1"/>
    <col min="4876" max="4877" width="15" bestFit="1" customWidth="1"/>
    <col min="4879" max="4879" width="13.28515625" customWidth="1"/>
    <col min="4880" max="4880" width="11" customWidth="1"/>
    <col min="4881" max="4881" width="11.140625" bestFit="1" customWidth="1"/>
    <col min="5121" max="5122" width="2.42578125" customWidth="1"/>
    <col min="5123" max="5123" width="11.85546875" customWidth="1"/>
    <col min="5124" max="5124" width="10" customWidth="1"/>
    <col min="5130" max="5130" width="13.5703125" customWidth="1"/>
    <col min="5131" max="5131" width="13.28515625" bestFit="1" customWidth="1"/>
    <col min="5132" max="5133" width="15" bestFit="1" customWidth="1"/>
    <col min="5135" max="5135" width="13.28515625" customWidth="1"/>
    <col min="5136" max="5136" width="11" customWidth="1"/>
    <col min="5137" max="5137" width="11.140625" bestFit="1" customWidth="1"/>
    <col min="5377" max="5378" width="2.42578125" customWidth="1"/>
    <col min="5379" max="5379" width="11.85546875" customWidth="1"/>
    <col min="5380" max="5380" width="10" customWidth="1"/>
    <col min="5386" max="5386" width="13.5703125" customWidth="1"/>
    <col min="5387" max="5387" width="13.28515625" bestFit="1" customWidth="1"/>
    <col min="5388" max="5389" width="15" bestFit="1" customWidth="1"/>
    <col min="5391" max="5391" width="13.28515625" customWidth="1"/>
    <col min="5392" max="5392" width="11" customWidth="1"/>
    <col min="5393" max="5393" width="11.140625" bestFit="1" customWidth="1"/>
    <col min="5633" max="5634" width="2.42578125" customWidth="1"/>
    <col min="5635" max="5635" width="11.85546875" customWidth="1"/>
    <col min="5636" max="5636" width="10" customWidth="1"/>
    <col min="5642" max="5642" width="13.5703125" customWidth="1"/>
    <col min="5643" max="5643" width="13.28515625" bestFit="1" customWidth="1"/>
    <col min="5644" max="5645" width="15" bestFit="1" customWidth="1"/>
    <col min="5647" max="5647" width="13.28515625" customWidth="1"/>
    <col min="5648" max="5648" width="11" customWidth="1"/>
    <col min="5649" max="5649" width="11.140625" bestFit="1" customWidth="1"/>
    <col min="5889" max="5890" width="2.42578125" customWidth="1"/>
    <col min="5891" max="5891" width="11.85546875" customWidth="1"/>
    <col min="5892" max="5892" width="10" customWidth="1"/>
    <col min="5898" max="5898" width="13.5703125" customWidth="1"/>
    <col min="5899" max="5899" width="13.28515625" bestFit="1" customWidth="1"/>
    <col min="5900" max="5901" width="15" bestFit="1" customWidth="1"/>
    <col min="5903" max="5903" width="13.28515625" customWidth="1"/>
    <col min="5904" max="5904" width="11" customWidth="1"/>
    <col min="5905" max="5905" width="11.140625" bestFit="1" customWidth="1"/>
    <col min="6145" max="6146" width="2.42578125" customWidth="1"/>
    <col min="6147" max="6147" width="11.85546875" customWidth="1"/>
    <col min="6148" max="6148" width="10" customWidth="1"/>
    <col min="6154" max="6154" width="13.5703125" customWidth="1"/>
    <col min="6155" max="6155" width="13.28515625" bestFit="1" customWidth="1"/>
    <col min="6156" max="6157" width="15" bestFit="1" customWidth="1"/>
    <col min="6159" max="6159" width="13.28515625" customWidth="1"/>
    <col min="6160" max="6160" width="11" customWidth="1"/>
    <col min="6161" max="6161" width="11.140625" bestFit="1" customWidth="1"/>
    <col min="6401" max="6402" width="2.42578125" customWidth="1"/>
    <col min="6403" max="6403" width="11.85546875" customWidth="1"/>
    <col min="6404" max="6404" width="10" customWidth="1"/>
    <col min="6410" max="6410" width="13.5703125" customWidth="1"/>
    <col min="6411" max="6411" width="13.28515625" bestFit="1" customWidth="1"/>
    <col min="6412" max="6413" width="15" bestFit="1" customWidth="1"/>
    <col min="6415" max="6415" width="13.28515625" customWidth="1"/>
    <col min="6416" max="6416" width="11" customWidth="1"/>
    <col min="6417" max="6417" width="11.140625" bestFit="1" customWidth="1"/>
    <col min="6657" max="6658" width="2.42578125" customWidth="1"/>
    <col min="6659" max="6659" width="11.85546875" customWidth="1"/>
    <col min="6660" max="6660" width="10" customWidth="1"/>
    <col min="6666" max="6666" width="13.5703125" customWidth="1"/>
    <col min="6667" max="6667" width="13.28515625" bestFit="1" customWidth="1"/>
    <col min="6668" max="6669" width="15" bestFit="1" customWidth="1"/>
    <col min="6671" max="6671" width="13.28515625" customWidth="1"/>
    <col min="6672" max="6672" width="11" customWidth="1"/>
    <col min="6673" max="6673" width="11.140625" bestFit="1" customWidth="1"/>
    <col min="6913" max="6914" width="2.42578125" customWidth="1"/>
    <col min="6915" max="6915" width="11.85546875" customWidth="1"/>
    <col min="6916" max="6916" width="10" customWidth="1"/>
    <col min="6922" max="6922" width="13.5703125" customWidth="1"/>
    <col min="6923" max="6923" width="13.28515625" bestFit="1" customWidth="1"/>
    <col min="6924" max="6925" width="15" bestFit="1" customWidth="1"/>
    <col min="6927" max="6927" width="13.28515625" customWidth="1"/>
    <col min="6928" max="6928" width="11" customWidth="1"/>
    <col min="6929" max="6929" width="11.140625" bestFit="1" customWidth="1"/>
    <col min="7169" max="7170" width="2.42578125" customWidth="1"/>
    <col min="7171" max="7171" width="11.85546875" customWidth="1"/>
    <col min="7172" max="7172" width="10" customWidth="1"/>
    <col min="7178" max="7178" width="13.5703125" customWidth="1"/>
    <col min="7179" max="7179" width="13.28515625" bestFit="1" customWidth="1"/>
    <col min="7180" max="7181" width="15" bestFit="1" customWidth="1"/>
    <col min="7183" max="7183" width="13.28515625" customWidth="1"/>
    <col min="7184" max="7184" width="11" customWidth="1"/>
    <col min="7185" max="7185" width="11.140625" bestFit="1" customWidth="1"/>
    <col min="7425" max="7426" width="2.42578125" customWidth="1"/>
    <col min="7427" max="7427" width="11.85546875" customWidth="1"/>
    <col min="7428" max="7428" width="10" customWidth="1"/>
    <col min="7434" max="7434" width="13.5703125" customWidth="1"/>
    <col min="7435" max="7435" width="13.28515625" bestFit="1" customWidth="1"/>
    <col min="7436" max="7437" width="15" bestFit="1" customWidth="1"/>
    <col min="7439" max="7439" width="13.28515625" customWidth="1"/>
    <col min="7440" max="7440" width="11" customWidth="1"/>
    <col min="7441" max="7441" width="11.140625" bestFit="1" customWidth="1"/>
    <col min="7681" max="7682" width="2.42578125" customWidth="1"/>
    <col min="7683" max="7683" width="11.85546875" customWidth="1"/>
    <col min="7684" max="7684" width="10" customWidth="1"/>
    <col min="7690" max="7690" width="13.5703125" customWidth="1"/>
    <col min="7691" max="7691" width="13.28515625" bestFit="1" customWidth="1"/>
    <col min="7692" max="7693" width="15" bestFit="1" customWidth="1"/>
    <col min="7695" max="7695" width="13.28515625" customWidth="1"/>
    <col min="7696" max="7696" width="11" customWidth="1"/>
    <col min="7697" max="7697" width="11.140625" bestFit="1" customWidth="1"/>
    <col min="7937" max="7938" width="2.42578125" customWidth="1"/>
    <col min="7939" max="7939" width="11.85546875" customWidth="1"/>
    <col min="7940" max="7940" width="10" customWidth="1"/>
    <col min="7946" max="7946" width="13.5703125" customWidth="1"/>
    <col min="7947" max="7947" width="13.28515625" bestFit="1" customWidth="1"/>
    <col min="7948" max="7949" width="15" bestFit="1" customWidth="1"/>
    <col min="7951" max="7951" width="13.28515625" customWidth="1"/>
    <col min="7952" max="7952" width="11" customWidth="1"/>
    <col min="7953" max="7953" width="11.140625" bestFit="1" customWidth="1"/>
    <col min="8193" max="8194" width="2.42578125" customWidth="1"/>
    <col min="8195" max="8195" width="11.85546875" customWidth="1"/>
    <col min="8196" max="8196" width="10" customWidth="1"/>
    <col min="8202" max="8202" width="13.5703125" customWidth="1"/>
    <col min="8203" max="8203" width="13.28515625" bestFit="1" customWidth="1"/>
    <col min="8204" max="8205" width="15" bestFit="1" customWidth="1"/>
    <col min="8207" max="8207" width="13.28515625" customWidth="1"/>
    <col min="8208" max="8208" width="11" customWidth="1"/>
    <col min="8209" max="8209" width="11.140625" bestFit="1" customWidth="1"/>
    <col min="8449" max="8450" width="2.42578125" customWidth="1"/>
    <col min="8451" max="8451" width="11.85546875" customWidth="1"/>
    <col min="8452" max="8452" width="10" customWidth="1"/>
    <col min="8458" max="8458" width="13.5703125" customWidth="1"/>
    <col min="8459" max="8459" width="13.28515625" bestFit="1" customWidth="1"/>
    <col min="8460" max="8461" width="15" bestFit="1" customWidth="1"/>
    <col min="8463" max="8463" width="13.28515625" customWidth="1"/>
    <col min="8464" max="8464" width="11" customWidth="1"/>
    <col min="8465" max="8465" width="11.140625" bestFit="1" customWidth="1"/>
    <col min="8705" max="8706" width="2.42578125" customWidth="1"/>
    <col min="8707" max="8707" width="11.85546875" customWidth="1"/>
    <col min="8708" max="8708" width="10" customWidth="1"/>
    <col min="8714" max="8714" width="13.5703125" customWidth="1"/>
    <col min="8715" max="8715" width="13.28515625" bestFit="1" customWidth="1"/>
    <col min="8716" max="8717" width="15" bestFit="1" customWidth="1"/>
    <col min="8719" max="8719" width="13.28515625" customWidth="1"/>
    <col min="8720" max="8720" width="11" customWidth="1"/>
    <col min="8721" max="8721" width="11.140625" bestFit="1" customWidth="1"/>
    <col min="8961" max="8962" width="2.42578125" customWidth="1"/>
    <col min="8963" max="8963" width="11.85546875" customWidth="1"/>
    <col min="8964" max="8964" width="10" customWidth="1"/>
    <col min="8970" max="8970" width="13.5703125" customWidth="1"/>
    <col min="8971" max="8971" width="13.28515625" bestFit="1" customWidth="1"/>
    <col min="8972" max="8973" width="15" bestFit="1" customWidth="1"/>
    <col min="8975" max="8975" width="13.28515625" customWidth="1"/>
    <col min="8976" max="8976" width="11" customWidth="1"/>
    <col min="8977" max="8977" width="11.140625" bestFit="1" customWidth="1"/>
    <col min="9217" max="9218" width="2.42578125" customWidth="1"/>
    <col min="9219" max="9219" width="11.85546875" customWidth="1"/>
    <col min="9220" max="9220" width="10" customWidth="1"/>
    <col min="9226" max="9226" width="13.5703125" customWidth="1"/>
    <col min="9227" max="9227" width="13.28515625" bestFit="1" customWidth="1"/>
    <col min="9228" max="9229" width="15" bestFit="1" customWidth="1"/>
    <col min="9231" max="9231" width="13.28515625" customWidth="1"/>
    <col min="9232" max="9232" width="11" customWidth="1"/>
    <col min="9233" max="9233" width="11.140625" bestFit="1" customWidth="1"/>
    <col min="9473" max="9474" width="2.42578125" customWidth="1"/>
    <col min="9475" max="9475" width="11.85546875" customWidth="1"/>
    <col min="9476" max="9476" width="10" customWidth="1"/>
    <col min="9482" max="9482" width="13.5703125" customWidth="1"/>
    <col min="9483" max="9483" width="13.28515625" bestFit="1" customWidth="1"/>
    <col min="9484" max="9485" width="15" bestFit="1" customWidth="1"/>
    <col min="9487" max="9487" width="13.28515625" customWidth="1"/>
    <col min="9488" max="9488" width="11" customWidth="1"/>
    <col min="9489" max="9489" width="11.140625" bestFit="1" customWidth="1"/>
    <col min="9729" max="9730" width="2.42578125" customWidth="1"/>
    <col min="9731" max="9731" width="11.85546875" customWidth="1"/>
    <col min="9732" max="9732" width="10" customWidth="1"/>
    <col min="9738" max="9738" width="13.5703125" customWidth="1"/>
    <col min="9739" max="9739" width="13.28515625" bestFit="1" customWidth="1"/>
    <col min="9740" max="9741" width="15" bestFit="1" customWidth="1"/>
    <col min="9743" max="9743" width="13.28515625" customWidth="1"/>
    <col min="9744" max="9744" width="11" customWidth="1"/>
    <col min="9745" max="9745" width="11.140625" bestFit="1" customWidth="1"/>
    <col min="9985" max="9986" width="2.42578125" customWidth="1"/>
    <col min="9987" max="9987" width="11.85546875" customWidth="1"/>
    <col min="9988" max="9988" width="10" customWidth="1"/>
    <col min="9994" max="9994" width="13.5703125" customWidth="1"/>
    <col min="9995" max="9995" width="13.28515625" bestFit="1" customWidth="1"/>
    <col min="9996" max="9997" width="15" bestFit="1" customWidth="1"/>
    <col min="9999" max="9999" width="13.28515625" customWidth="1"/>
    <col min="10000" max="10000" width="11" customWidth="1"/>
    <col min="10001" max="10001" width="11.140625" bestFit="1" customWidth="1"/>
    <col min="10241" max="10242" width="2.42578125" customWidth="1"/>
    <col min="10243" max="10243" width="11.85546875" customWidth="1"/>
    <col min="10244" max="10244" width="10" customWidth="1"/>
    <col min="10250" max="10250" width="13.5703125" customWidth="1"/>
    <col min="10251" max="10251" width="13.28515625" bestFit="1" customWidth="1"/>
    <col min="10252" max="10253" width="15" bestFit="1" customWidth="1"/>
    <col min="10255" max="10255" width="13.28515625" customWidth="1"/>
    <col min="10256" max="10256" width="11" customWidth="1"/>
    <col min="10257" max="10257" width="11.140625" bestFit="1" customWidth="1"/>
    <col min="10497" max="10498" width="2.42578125" customWidth="1"/>
    <col min="10499" max="10499" width="11.85546875" customWidth="1"/>
    <col min="10500" max="10500" width="10" customWidth="1"/>
    <col min="10506" max="10506" width="13.5703125" customWidth="1"/>
    <col min="10507" max="10507" width="13.28515625" bestFit="1" customWidth="1"/>
    <col min="10508" max="10509" width="15" bestFit="1" customWidth="1"/>
    <col min="10511" max="10511" width="13.28515625" customWidth="1"/>
    <col min="10512" max="10512" width="11" customWidth="1"/>
    <col min="10513" max="10513" width="11.140625" bestFit="1" customWidth="1"/>
    <col min="10753" max="10754" width="2.42578125" customWidth="1"/>
    <col min="10755" max="10755" width="11.85546875" customWidth="1"/>
    <col min="10756" max="10756" width="10" customWidth="1"/>
    <col min="10762" max="10762" width="13.5703125" customWidth="1"/>
    <col min="10763" max="10763" width="13.28515625" bestFit="1" customWidth="1"/>
    <col min="10764" max="10765" width="15" bestFit="1" customWidth="1"/>
    <col min="10767" max="10767" width="13.28515625" customWidth="1"/>
    <col min="10768" max="10768" width="11" customWidth="1"/>
    <col min="10769" max="10769" width="11.140625" bestFit="1" customWidth="1"/>
    <col min="11009" max="11010" width="2.42578125" customWidth="1"/>
    <col min="11011" max="11011" width="11.85546875" customWidth="1"/>
    <col min="11012" max="11012" width="10" customWidth="1"/>
    <col min="11018" max="11018" width="13.5703125" customWidth="1"/>
    <col min="11019" max="11019" width="13.28515625" bestFit="1" customWidth="1"/>
    <col min="11020" max="11021" width="15" bestFit="1" customWidth="1"/>
    <col min="11023" max="11023" width="13.28515625" customWidth="1"/>
    <col min="11024" max="11024" width="11" customWidth="1"/>
    <col min="11025" max="11025" width="11.140625" bestFit="1" customWidth="1"/>
    <col min="11265" max="11266" width="2.42578125" customWidth="1"/>
    <col min="11267" max="11267" width="11.85546875" customWidth="1"/>
    <col min="11268" max="11268" width="10" customWidth="1"/>
    <col min="11274" max="11274" width="13.5703125" customWidth="1"/>
    <col min="11275" max="11275" width="13.28515625" bestFit="1" customWidth="1"/>
    <col min="11276" max="11277" width="15" bestFit="1" customWidth="1"/>
    <col min="11279" max="11279" width="13.28515625" customWidth="1"/>
    <col min="11280" max="11280" width="11" customWidth="1"/>
    <col min="11281" max="11281" width="11.140625" bestFit="1" customWidth="1"/>
    <col min="11521" max="11522" width="2.42578125" customWidth="1"/>
    <col min="11523" max="11523" width="11.85546875" customWidth="1"/>
    <col min="11524" max="11524" width="10" customWidth="1"/>
    <col min="11530" max="11530" width="13.5703125" customWidth="1"/>
    <col min="11531" max="11531" width="13.28515625" bestFit="1" customWidth="1"/>
    <col min="11532" max="11533" width="15" bestFit="1" customWidth="1"/>
    <col min="11535" max="11535" width="13.28515625" customWidth="1"/>
    <col min="11536" max="11536" width="11" customWidth="1"/>
    <col min="11537" max="11537" width="11.140625" bestFit="1" customWidth="1"/>
    <col min="11777" max="11778" width="2.42578125" customWidth="1"/>
    <col min="11779" max="11779" width="11.85546875" customWidth="1"/>
    <col min="11780" max="11780" width="10" customWidth="1"/>
    <col min="11786" max="11786" width="13.5703125" customWidth="1"/>
    <col min="11787" max="11787" width="13.28515625" bestFit="1" customWidth="1"/>
    <col min="11788" max="11789" width="15" bestFit="1" customWidth="1"/>
    <col min="11791" max="11791" width="13.28515625" customWidth="1"/>
    <col min="11792" max="11792" width="11" customWidth="1"/>
    <col min="11793" max="11793" width="11.140625" bestFit="1" customWidth="1"/>
    <col min="12033" max="12034" width="2.42578125" customWidth="1"/>
    <col min="12035" max="12035" width="11.85546875" customWidth="1"/>
    <col min="12036" max="12036" width="10" customWidth="1"/>
    <col min="12042" max="12042" width="13.5703125" customWidth="1"/>
    <col min="12043" max="12043" width="13.28515625" bestFit="1" customWidth="1"/>
    <col min="12044" max="12045" width="15" bestFit="1" customWidth="1"/>
    <col min="12047" max="12047" width="13.28515625" customWidth="1"/>
    <col min="12048" max="12048" width="11" customWidth="1"/>
    <col min="12049" max="12049" width="11.140625" bestFit="1" customWidth="1"/>
    <col min="12289" max="12290" width="2.42578125" customWidth="1"/>
    <col min="12291" max="12291" width="11.85546875" customWidth="1"/>
    <col min="12292" max="12292" width="10" customWidth="1"/>
    <col min="12298" max="12298" width="13.5703125" customWidth="1"/>
    <col min="12299" max="12299" width="13.28515625" bestFit="1" customWidth="1"/>
    <col min="12300" max="12301" width="15" bestFit="1" customWidth="1"/>
    <col min="12303" max="12303" width="13.28515625" customWidth="1"/>
    <col min="12304" max="12304" width="11" customWidth="1"/>
    <col min="12305" max="12305" width="11.140625" bestFit="1" customWidth="1"/>
    <col min="12545" max="12546" width="2.42578125" customWidth="1"/>
    <col min="12547" max="12547" width="11.85546875" customWidth="1"/>
    <col min="12548" max="12548" width="10" customWidth="1"/>
    <col min="12554" max="12554" width="13.5703125" customWidth="1"/>
    <col min="12555" max="12555" width="13.28515625" bestFit="1" customWidth="1"/>
    <col min="12556" max="12557" width="15" bestFit="1" customWidth="1"/>
    <col min="12559" max="12559" width="13.28515625" customWidth="1"/>
    <col min="12560" max="12560" width="11" customWidth="1"/>
    <col min="12561" max="12561" width="11.140625" bestFit="1" customWidth="1"/>
    <col min="12801" max="12802" width="2.42578125" customWidth="1"/>
    <col min="12803" max="12803" width="11.85546875" customWidth="1"/>
    <col min="12804" max="12804" width="10" customWidth="1"/>
    <col min="12810" max="12810" width="13.5703125" customWidth="1"/>
    <col min="12811" max="12811" width="13.28515625" bestFit="1" customWidth="1"/>
    <col min="12812" max="12813" width="15" bestFit="1" customWidth="1"/>
    <col min="12815" max="12815" width="13.28515625" customWidth="1"/>
    <col min="12816" max="12816" width="11" customWidth="1"/>
    <col min="12817" max="12817" width="11.140625" bestFit="1" customWidth="1"/>
    <col min="13057" max="13058" width="2.42578125" customWidth="1"/>
    <col min="13059" max="13059" width="11.85546875" customWidth="1"/>
    <col min="13060" max="13060" width="10" customWidth="1"/>
    <col min="13066" max="13066" width="13.5703125" customWidth="1"/>
    <col min="13067" max="13067" width="13.28515625" bestFit="1" customWidth="1"/>
    <col min="13068" max="13069" width="15" bestFit="1" customWidth="1"/>
    <col min="13071" max="13071" width="13.28515625" customWidth="1"/>
    <col min="13072" max="13072" width="11" customWidth="1"/>
    <col min="13073" max="13073" width="11.140625" bestFit="1" customWidth="1"/>
    <col min="13313" max="13314" width="2.42578125" customWidth="1"/>
    <col min="13315" max="13315" width="11.85546875" customWidth="1"/>
    <col min="13316" max="13316" width="10" customWidth="1"/>
    <col min="13322" max="13322" width="13.5703125" customWidth="1"/>
    <col min="13323" max="13323" width="13.28515625" bestFit="1" customWidth="1"/>
    <col min="13324" max="13325" width="15" bestFit="1" customWidth="1"/>
    <col min="13327" max="13327" width="13.28515625" customWidth="1"/>
    <col min="13328" max="13328" width="11" customWidth="1"/>
    <col min="13329" max="13329" width="11.140625" bestFit="1" customWidth="1"/>
    <col min="13569" max="13570" width="2.42578125" customWidth="1"/>
    <col min="13571" max="13571" width="11.85546875" customWidth="1"/>
    <col min="13572" max="13572" width="10" customWidth="1"/>
    <col min="13578" max="13578" width="13.5703125" customWidth="1"/>
    <col min="13579" max="13579" width="13.28515625" bestFit="1" customWidth="1"/>
    <col min="13580" max="13581" width="15" bestFit="1" customWidth="1"/>
    <col min="13583" max="13583" width="13.28515625" customWidth="1"/>
    <col min="13584" max="13584" width="11" customWidth="1"/>
    <col min="13585" max="13585" width="11.140625" bestFit="1" customWidth="1"/>
    <col min="13825" max="13826" width="2.42578125" customWidth="1"/>
    <col min="13827" max="13827" width="11.85546875" customWidth="1"/>
    <col min="13828" max="13828" width="10" customWidth="1"/>
    <col min="13834" max="13834" width="13.5703125" customWidth="1"/>
    <col min="13835" max="13835" width="13.28515625" bestFit="1" customWidth="1"/>
    <col min="13836" max="13837" width="15" bestFit="1" customWidth="1"/>
    <col min="13839" max="13839" width="13.28515625" customWidth="1"/>
    <col min="13840" max="13840" width="11" customWidth="1"/>
    <col min="13841" max="13841" width="11.140625" bestFit="1" customWidth="1"/>
    <col min="14081" max="14082" width="2.42578125" customWidth="1"/>
    <col min="14083" max="14083" width="11.85546875" customWidth="1"/>
    <col min="14084" max="14084" width="10" customWidth="1"/>
    <col min="14090" max="14090" width="13.5703125" customWidth="1"/>
    <col min="14091" max="14091" width="13.28515625" bestFit="1" customWidth="1"/>
    <col min="14092" max="14093" width="15" bestFit="1" customWidth="1"/>
    <col min="14095" max="14095" width="13.28515625" customWidth="1"/>
    <col min="14096" max="14096" width="11" customWidth="1"/>
    <col min="14097" max="14097" width="11.140625" bestFit="1" customWidth="1"/>
    <col min="14337" max="14338" width="2.42578125" customWidth="1"/>
    <col min="14339" max="14339" width="11.85546875" customWidth="1"/>
    <col min="14340" max="14340" width="10" customWidth="1"/>
    <col min="14346" max="14346" width="13.5703125" customWidth="1"/>
    <col min="14347" max="14347" width="13.28515625" bestFit="1" customWidth="1"/>
    <col min="14348" max="14349" width="15" bestFit="1" customWidth="1"/>
    <col min="14351" max="14351" width="13.28515625" customWidth="1"/>
    <col min="14352" max="14352" width="11" customWidth="1"/>
    <col min="14353" max="14353" width="11.140625" bestFit="1" customWidth="1"/>
    <col min="14593" max="14594" width="2.42578125" customWidth="1"/>
    <col min="14595" max="14595" width="11.85546875" customWidth="1"/>
    <col min="14596" max="14596" width="10" customWidth="1"/>
    <col min="14602" max="14602" width="13.5703125" customWidth="1"/>
    <col min="14603" max="14603" width="13.28515625" bestFit="1" customWidth="1"/>
    <col min="14604" max="14605" width="15" bestFit="1" customWidth="1"/>
    <col min="14607" max="14607" width="13.28515625" customWidth="1"/>
    <col min="14608" max="14608" width="11" customWidth="1"/>
    <col min="14609" max="14609" width="11.140625" bestFit="1" customWidth="1"/>
    <col min="14849" max="14850" width="2.42578125" customWidth="1"/>
    <col min="14851" max="14851" width="11.85546875" customWidth="1"/>
    <col min="14852" max="14852" width="10" customWidth="1"/>
    <col min="14858" max="14858" width="13.5703125" customWidth="1"/>
    <col min="14859" max="14859" width="13.28515625" bestFit="1" customWidth="1"/>
    <col min="14860" max="14861" width="15" bestFit="1" customWidth="1"/>
    <col min="14863" max="14863" width="13.28515625" customWidth="1"/>
    <col min="14864" max="14864" width="11" customWidth="1"/>
    <col min="14865" max="14865" width="11.140625" bestFit="1" customWidth="1"/>
    <col min="15105" max="15106" width="2.42578125" customWidth="1"/>
    <col min="15107" max="15107" width="11.85546875" customWidth="1"/>
    <col min="15108" max="15108" width="10" customWidth="1"/>
    <col min="15114" max="15114" width="13.5703125" customWidth="1"/>
    <col min="15115" max="15115" width="13.28515625" bestFit="1" customWidth="1"/>
    <col min="15116" max="15117" width="15" bestFit="1" customWidth="1"/>
    <col min="15119" max="15119" width="13.28515625" customWidth="1"/>
    <col min="15120" max="15120" width="11" customWidth="1"/>
    <col min="15121" max="15121" width="11.140625" bestFit="1" customWidth="1"/>
    <col min="15361" max="15362" width="2.42578125" customWidth="1"/>
    <col min="15363" max="15363" width="11.85546875" customWidth="1"/>
    <col min="15364" max="15364" width="10" customWidth="1"/>
    <col min="15370" max="15370" width="13.5703125" customWidth="1"/>
    <col min="15371" max="15371" width="13.28515625" bestFit="1" customWidth="1"/>
    <col min="15372" max="15373" width="15" bestFit="1" customWidth="1"/>
    <col min="15375" max="15375" width="13.28515625" customWidth="1"/>
    <col min="15376" max="15376" width="11" customWidth="1"/>
    <col min="15377" max="15377" width="11.140625" bestFit="1" customWidth="1"/>
    <col min="15617" max="15618" width="2.42578125" customWidth="1"/>
    <col min="15619" max="15619" width="11.85546875" customWidth="1"/>
    <col min="15620" max="15620" width="10" customWidth="1"/>
    <col min="15626" max="15626" width="13.5703125" customWidth="1"/>
    <col min="15627" max="15627" width="13.28515625" bestFit="1" customWidth="1"/>
    <col min="15628" max="15629" width="15" bestFit="1" customWidth="1"/>
    <col min="15631" max="15631" width="13.28515625" customWidth="1"/>
    <col min="15632" max="15632" width="11" customWidth="1"/>
    <col min="15633" max="15633" width="11.140625" bestFit="1" customWidth="1"/>
    <col min="15873" max="15874" width="2.42578125" customWidth="1"/>
    <col min="15875" max="15875" width="11.85546875" customWidth="1"/>
    <col min="15876" max="15876" width="10" customWidth="1"/>
    <col min="15882" max="15882" width="13.5703125" customWidth="1"/>
    <col min="15883" max="15883" width="13.28515625" bestFit="1" customWidth="1"/>
    <col min="15884" max="15885" width="15" bestFit="1" customWidth="1"/>
    <col min="15887" max="15887" width="13.28515625" customWidth="1"/>
    <col min="15888" max="15888" width="11" customWidth="1"/>
    <col min="15889" max="15889" width="11.140625" bestFit="1" customWidth="1"/>
    <col min="16129" max="16130" width="2.42578125" customWidth="1"/>
    <col min="16131" max="16131" width="11.85546875" customWidth="1"/>
    <col min="16132" max="16132" width="10" customWidth="1"/>
    <col min="16138" max="16138" width="13.5703125" customWidth="1"/>
    <col min="16139" max="16139" width="13.28515625" bestFit="1" customWidth="1"/>
    <col min="16140" max="16141" width="15" bestFit="1" customWidth="1"/>
    <col min="16143" max="16143" width="13.28515625" customWidth="1"/>
    <col min="16144" max="16144" width="11" customWidth="1"/>
    <col min="16145" max="16145" width="11.140625" bestFit="1" customWidth="1"/>
  </cols>
  <sheetData>
    <row r="1" spans="2:17" ht="15" customHeight="1">
      <c r="B1" s="85" t="s">
        <v>58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76"/>
    </row>
    <row r="3" spans="2:17" ht="68.25" customHeight="1">
      <c r="C3" s="2" t="s">
        <v>0</v>
      </c>
      <c r="D3" s="2" t="s">
        <v>1</v>
      </c>
      <c r="E3" s="84" t="s">
        <v>2</v>
      </c>
      <c r="F3" s="3"/>
      <c r="G3" s="4" t="s">
        <v>3</v>
      </c>
      <c r="H3" s="5" t="s">
        <v>4</v>
      </c>
      <c r="I3" s="5" t="s">
        <v>5</v>
      </c>
      <c r="J3" s="6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</row>
    <row r="4" spans="2:17" ht="15.75" thickBot="1">
      <c r="C4" s="7"/>
      <c r="D4" s="6"/>
      <c r="E4" s="84"/>
      <c r="F4" s="8"/>
      <c r="G4" s="4"/>
      <c r="H4" s="9"/>
      <c r="I4" s="9"/>
      <c r="J4" s="10"/>
      <c r="K4" s="2"/>
      <c r="L4" s="2"/>
      <c r="M4" s="2"/>
      <c r="N4" s="4"/>
      <c r="O4" s="2"/>
      <c r="P4" s="2"/>
    </row>
    <row r="5" spans="2:17" ht="15.75" thickBot="1">
      <c r="C5" s="11" t="s">
        <v>13</v>
      </c>
      <c r="D5" s="12">
        <v>0</v>
      </c>
      <c r="E5" s="12">
        <v>0</v>
      </c>
      <c r="F5" s="8"/>
      <c r="G5" s="13">
        <v>38718</v>
      </c>
      <c r="H5" s="14">
        <v>2006</v>
      </c>
      <c r="I5" s="15" t="s">
        <v>14</v>
      </c>
      <c r="J5" s="16">
        <v>0</v>
      </c>
      <c r="K5" s="17"/>
      <c r="L5" s="17"/>
      <c r="M5" s="18">
        <f>J5+K5+L5</f>
        <v>0</v>
      </c>
      <c r="N5" s="19">
        <v>0</v>
      </c>
      <c r="O5" s="18">
        <f>J5*N5/12</f>
        <v>0</v>
      </c>
      <c r="P5" s="18">
        <f>O5</f>
        <v>0</v>
      </c>
    </row>
    <row r="6" spans="2:17" ht="15.75" thickBot="1">
      <c r="C6" s="11" t="s">
        <v>15</v>
      </c>
      <c r="D6" s="12">
        <v>4.1399999999999999E-2</v>
      </c>
      <c r="E6" s="12">
        <v>4.6800000000000001E-2</v>
      </c>
      <c r="F6" s="8"/>
      <c r="G6" s="13">
        <v>38749</v>
      </c>
      <c r="H6" s="14">
        <v>2006</v>
      </c>
      <c r="I6" s="15" t="s">
        <v>14</v>
      </c>
      <c r="J6" s="18">
        <f>M5</f>
        <v>0</v>
      </c>
      <c r="K6" s="17"/>
      <c r="L6" s="17"/>
      <c r="M6" s="18">
        <f t="shared" ref="M6:M69" si="0">J6+K6+L6</f>
        <v>0</v>
      </c>
      <c r="N6" s="19">
        <v>0</v>
      </c>
      <c r="O6" s="18">
        <f t="shared" ref="O6:O69" si="1">J6*N6/12</f>
        <v>0</v>
      </c>
      <c r="P6" s="18">
        <f>O6+P5</f>
        <v>0</v>
      </c>
    </row>
    <row r="7" spans="2:17" ht="15.75" thickBot="1">
      <c r="C7" s="11" t="s">
        <v>16</v>
      </c>
      <c r="D7" s="12">
        <v>4.5900000000000003E-2</v>
      </c>
      <c r="E7" s="12">
        <v>5.0500000000000003E-2</v>
      </c>
      <c r="F7" s="8"/>
      <c r="G7" s="13">
        <v>38777</v>
      </c>
      <c r="H7" s="14">
        <v>2006</v>
      </c>
      <c r="I7" s="15" t="s">
        <v>14</v>
      </c>
      <c r="J7" s="18">
        <f t="shared" ref="J7:J70" si="2">M6</f>
        <v>0</v>
      </c>
      <c r="K7" s="17"/>
      <c r="L7" s="17"/>
      <c r="M7" s="18">
        <f t="shared" si="0"/>
        <v>0</v>
      </c>
      <c r="N7" s="19">
        <v>0</v>
      </c>
      <c r="O7" s="18">
        <f t="shared" si="1"/>
        <v>0</v>
      </c>
      <c r="P7" s="18">
        <f t="shared" ref="P7:P70" si="3">O7+P6</f>
        <v>0</v>
      </c>
    </row>
    <row r="8" spans="2:17" ht="15.75" thickBot="1">
      <c r="C8" s="11" t="s">
        <v>17</v>
      </c>
      <c r="D8" s="12">
        <v>4.5900000000000003E-2</v>
      </c>
      <c r="E8" s="12">
        <v>4.7199999999999999E-2</v>
      </c>
      <c r="F8" s="8"/>
      <c r="G8" s="13">
        <v>38808</v>
      </c>
      <c r="H8" s="14">
        <v>2006</v>
      </c>
      <c r="I8" s="15" t="s">
        <v>18</v>
      </c>
      <c r="J8" s="18">
        <f t="shared" si="2"/>
        <v>0</v>
      </c>
      <c r="K8" s="17"/>
      <c r="L8" s="17"/>
      <c r="M8" s="18">
        <f t="shared" si="0"/>
        <v>0</v>
      </c>
      <c r="N8" s="19">
        <v>4.1399999999999999E-2</v>
      </c>
      <c r="O8" s="18">
        <f t="shared" si="1"/>
        <v>0</v>
      </c>
      <c r="P8" s="18">
        <f t="shared" si="3"/>
        <v>0</v>
      </c>
    </row>
    <row r="9" spans="2:17" ht="15.75" thickBot="1">
      <c r="C9" s="11" t="s">
        <v>19</v>
      </c>
      <c r="D9" s="12">
        <v>4.5900000000000003E-2</v>
      </c>
      <c r="E9" s="12">
        <v>4.7199999999999999E-2</v>
      </c>
      <c r="F9" s="8"/>
      <c r="G9" s="13">
        <v>38838</v>
      </c>
      <c r="H9" s="14">
        <v>2006</v>
      </c>
      <c r="I9" s="15" t="s">
        <v>18</v>
      </c>
      <c r="J9" s="18">
        <f t="shared" si="2"/>
        <v>0</v>
      </c>
      <c r="K9" s="17"/>
      <c r="L9" s="17"/>
      <c r="M9" s="18">
        <f t="shared" si="0"/>
        <v>0</v>
      </c>
      <c r="N9" s="19">
        <v>4.1399999999999999E-2</v>
      </c>
      <c r="O9" s="18">
        <f t="shared" si="1"/>
        <v>0</v>
      </c>
      <c r="P9" s="18">
        <f t="shared" si="3"/>
        <v>0</v>
      </c>
    </row>
    <row r="10" spans="2:17" ht="15.75" thickBot="1">
      <c r="C10" s="11" t="s">
        <v>20</v>
      </c>
      <c r="D10" s="12">
        <v>4.5900000000000003E-2</v>
      </c>
      <c r="E10" s="12">
        <v>4.7199999999999999E-2</v>
      </c>
      <c r="F10" s="8"/>
      <c r="G10" s="13">
        <v>38869</v>
      </c>
      <c r="H10" s="14">
        <v>2006</v>
      </c>
      <c r="I10" s="15" t="s">
        <v>18</v>
      </c>
      <c r="J10" s="18">
        <f t="shared" si="2"/>
        <v>0</v>
      </c>
      <c r="K10" s="17"/>
      <c r="L10" s="17"/>
      <c r="M10" s="18">
        <f t="shared" si="0"/>
        <v>0</v>
      </c>
      <c r="N10" s="19">
        <v>4.1399999999999999E-2</v>
      </c>
      <c r="O10" s="18">
        <f t="shared" si="1"/>
        <v>0</v>
      </c>
      <c r="P10" s="18">
        <f t="shared" si="3"/>
        <v>0</v>
      </c>
    </row>
    <row r="11" spans="2:17" ht="15.75" thickBot="1">
      <c r="C11" s="11" t="s">
        <v>21</v>
      </c>
      <c r="D11" s="12">
        <v>4.5900000000000003E-2</v>
      </c>
      <c r="E11" s="12">
        <v>5.1799999999999999E-2</v>
      </c>
      <c r="F11" s="8"/>
      <c r="G11" s="13">
        <v>38899</v>
      </c>
      <c r="H11" s="14">
        <v>2006</v>
      </c>
      <c r="I11" s="15" t="s">
        <v>22</v>
      </c>
      <c r="J11" s="18">
        <f t="shared" si="2"/>
        <v>0</v>
      </c>
      <c r="K11" s="17"/>
      <c r="L11" s="17"/>
      <c r="M11" s="18">
        <f t="shared" si="0"/>
        <v>0</v>
      </c>
      <c r="N11" s="19">
        <v>4.5900000000000003E-2</v>
      </c>
      <c r="O11" s="18">
        <f t="shared" si="1"/>
        <v>0</v>
      </c>
      <c r="P11" s="18">
        <f t="shared" si="3"/>
        <v>0</v>
      </c>
    </row>
    <row r="12" spans="2:17" ht="15.75" thickBot="1">
      <c r="C12" s="11" t="s">
        <v>23</v>
      </c>
      <c r="D12" s="12">
        <v>5.1400000000000001E-2</v>
      </c>
      <c r="E12" s="12">
        <v>5.1799999999999999E-2</v>
      </c>
      <c r="F12" s="8"/>
      <c r="G12" s="13">
        <v>38930</v>
      </c>
      <c r="H12" s="14">
        <v>2006</v>
      </c>
      <c r="I12" s="15" t="s">
        <v>22</v>
      </c>
      <c r="J12" s="18">
        <f t="shared" si="2"/>
        <v>0</v>
      </c>
      <c r="K12" s="17"/>
      <c r="L12" s="17"/>
      <c r="M12" s="18">
        <f t="shared" si="0"/>
        <v>0</v>
      </c>
      <c r="N12" s="19">
        <v>4.5900000000000003E-2</v>
      </c>
      <c r="O12" s="18">
        <f t="shared" si="1"/>
        <v>0</v>
      </c>
      <c r="P12" s="18">
        <f t="shared" si="3"/>
        <v>0</v>
      </c>
    </row>
    <row r="13" spans="2:17" ht="15.75" thickBot="1">
      <c r="C13" s="11" t="s">
        <v>24</v>
      </c>
      <c r="D13" s="12">
        <v>5.1400000000000001E-2</v>
      </c>
      <c r="E13" s="12">
        <v>5.1799999999999999E-2</v>
      </c>
      <c r="F13" s="8"/>
      <c r="G13" s="13">
        <v>38961</v>
      </c>
      <c r="H13" s="14">
        <v>2006</v>
      </c>
      <c r="I13" s="15" t="s">
        <v>22</v>
      </c>
      <c r="J13" s="18">
        <f t="shared" si="2"/>
        <v>0</v>
      </c>
      <c r="K13" s="17"/>
      <c r="L13" s="17"/>
      <c r="M13" s="18">
        <f t="shared" si="0"/>
        <v>0</v>
      </c>
      <c r="N13" s="19">
        <v>4.5900000000000003E-2</v>
      </c>
      <c r="O13" s="18">
        <f t="shared" si="1"/>
        <v>0</v>
      </c>
      <c r="P13" s="18">
        <f t="shared" si="3"/>
        <v>0</v>
      </c>
    </row>
    <row r="14" spans="2:17" ht="15.75" thickBot="1">
      <c r="C14" s="11" t="s">
        <v>25</v>
      </c>
      <c r="D14" s="12">
        <v>4.0800000000000003E-2</v>
      </c>
      <c r="E14" s="12">
        <v>5.1799999999999999E-2</v>
      </c>
      <c r="F14" s="8"/>
      <c r="G14" s="13">
        <v>38991</v>
      </c>
      <c r="H14" s="14">
        <v>2006</v>
      </c>
      <c r="I14" s="15" t="s">
        <v>26</v>
      </c>
      <c r="J14" s="18">
        <f t="shared" si="2"/>
        <v>0</v>
      </c>
      <c r="K14" s="17"/>
      <c r="L14" s="17"/>
      <c r="M14" s="18">
        <f t="shared" si="0"/>
        <v>0</v>
      </c>
      <c r="N14" s="19">
        <v>4.5900000000000003E-2</v>
      </c>
      <c r="O14" s="18">
        <f t="shared" si="1"/>
        <v>0</v>
      </c>
      <c r="P14" s="18">
        <f t="shared" si="3"/>
        <v>0</v>
      </c>
    </row>
    <row r="15" spans="2:17" ht="15.75" thickBot="1">
      <c r="C15" s="11" t="s">
        <v>27</v>
      </c>
      <c r="D15" s="12">
        <v>3.3500000000000002E-2</v>
      </c>
      <c r="E15" s="12">
        <v>5.4300000000000001E-2</v>
      </c>
      <c r="F15" s="8"/>
      <c r="G15" s="13">
        <v>39022</v>
      </c>
      <c r="H15" s="14">
        <v>2006</v>
      </c>
      <c r="I15" s="15" t="s">
        <v>26</v>
      </c>
      <c r="J15" s="18">
        <f t="shared" si="2"/>
        <v>0</v>
      </c>
      <c r="K15" s="17"/>
      <c r="L15" s="17"/>
      <c r="M15" s="18">
        <f t="shared" si="0"/>
        <v>0</v>
      </c>
      <c r="N15" s="19">
        <v>4.5900000000000003E-2</v>
      </c>
      <c r="O15" s="18">
        <f t="shared" si="1"/>
        <v>0</v>
      </c>
      <c r="P15" s="18">
        <f t="shared" si="3"/>
        <v>0</v>
      </c>
    </row>
    <row r="16" spans="2:17" ht="15.75" thickBot="1">
      <c r="C16" s="11" t="s">
        <v>28</v>
      </c>
      <c r="D16" s="12">
        <v>3.3500000000000002E-2</v>
      </c>
      <c r="E16" s="12">
        <v>5.4300000000000001E-2</v>
      </c>
      <c r="F16" s="8"/>
      <c r="G16" s="13">
        <v>39052</v>
      </c>
      <c r="H16" s="14">
        <v>2006</v>
      </c>
      <c r="I16" s="15" t="s">
        <v>26</v>
      </c>
      <c r="J16" s="18">
        <f t="shared" si="2"/>
        <v>0</v>
      </c>
      <c r="K16" s="17"/>
      <c r="L16" s="17"/>
      <c r="M16" s="18">
        <f t="shared" si="0"/>
        <v>0</v>
      </c>
      <c r="N16" s="19">
        <v>4.5900000000000003E-2</v>
      </c>
      <c r="O16" s="18">
        <f t="shared" si="1"/>
        <v>0</v>
      </c>
      <c r="P16" s="18">
        <f t="shared" si="3"/>
        <v>0</v>
      </c>
    </row>
    <row r="17" spans="3:16" ht="15.75" thickBot="1">
      <c r="C17" s="11" t="s">
        <v>29</v>
      </c>
      <c r="D17" s="12">
        <v>2.4500000000000001E-2</v>
      </c>
      <c r="E17" s="12">
        <v>6.6100000000000006E-2</v>
      </c>
      <c r="F17" s="8"/>
      <c r="G17" s="13">
        <v>39083</v>
      </c>
      <c r="H17" s="14">
        <v>2007</v>
      </c>
      <c r="I17" s="15" t="s">
        <v>14</v>
      </c>
      <c r="J17" s="18">
        <f t="shared" si="2"/>
        <v>0</v>
      </c>
      <c r="K17" s="17"/>
      <c r="L17" s="17"/>
      <c r="M17" s="18">
        <f t="shared" si="0"/>
        <v>0</v>
      </c>
      <c r="N17" s="19">
        <v>4.5900000000000003E-2</v>
      </c>
      <c r="O17" s="18">
        <f t="shared" si="1"/>
        <v>0</v>
      </c>
      <c r="P17" s="18">
        <f t="shared" si="3"/>
        <v>0</v>
      </c>
    </row>
    <row r="18" spans="3:16" ht="15.75" thickBot="1">
      <c r="C18" s="11" t="s">
        <v>30</v>
      </c>
      <c r="D18" s="12">
        <v>0.01</v>
      </c>
      <c r="E18" s="12">
        <v>6.6100000000000006E-2</v>
      </c>
      <c r="F18" s="8"/>
      <c r="G18" s="13">
        <v>39114</v>
      </c>
      <c r="H18" s="14">
        <v>2007</v>
      </c>
      <c r="I18" s="15" t="s">
        <v>14</v>
      </c>
      <c r="J18" s="18">
        <f t="shared" si="2"/>
        <v>0</v>
      </c>
      <c r="K18" s="17"/>
      <c r="L18" s="17"/>
      <c r="M18" s="18">
        <f t="shared" si="0"/>
        <v>0</v>
      </c>
      <c r="N18" s="19">
        <v>4.5900000000000003E-2</v>
      </c>
      <c r="O18" s="18">
        <f t="shared" si="1"/>
        <v>0</v>
      </c>
      <c r="P18" s="18">
        <f t="shared" si="3"/>
        <v>0</v>
      </c>
    </row>
    <row r="19" spans="3:16" ht="15.75" thickBot="1">
      <c r="C19" s="11" t="s">
        <v>31</v>
      </c>
      <c r="D19" s="12">
        <v>5.4999999999999997E-3</v>
      </c>
      <c r="E19" s="12">
        <v>5.67E-2</v>
      </c>
      <c r="F19" s="8"/>
      <c r="G19" s="13">
        <v>39142</v>
      </c>
      <c r="H19" s="14">
        <v>2007</v>
      </c>
      <c r="I19" s="15" t="s">
        <v>14</v>
      </c>
      <c r="J19" s="18">
        <f t="shared" si="2"/>
        <v>0</v>
      </c>
      <c r="K19" s="17"/>
      <c r="L19" s="17"/>
      <c r="M19" s="18">
        <f t="shared" si="0"/>
        <v>0</v>
      </c>
      <c r="N19" s="19">
        <v>4.5900000000000003E-2</v>
      </c>
      <c r="O19" s="18">
        <f t="shared" si="1"/>
        <v>0</v>
      </c>
      <c r="P19" s="18">
        <f t="shared" si="3"/>
        <v>0</v>
      </c>
    </row>
    <row r="20" spans="3:16" ht="15.75" thickBot="1">
      <c r="C20" s="11" t="s">
        <v>32</v>
      </c>
      <c r="D20" s="12">
        <v>5.4999999999999997E-3</v>
      </c>
      <c r="E20" s="12">
        <v>4.6600000000000003E-2</v>
      </c>
      <c r="F20" s="8"/>
      <c r="G20" s="13">
        <v>39173</v>
      </c>
      <c r="H20" s="14">
        <v>2007</v>
      </c>
      <c r="I20" s="15" t="s">
        <v>18</v>
      </c>
      <c r="J20" s="18">
        <f t="shared" si="2"/>
        <v>0</v>
      </c>
      <c r="K20" s="17"/>
      <c r="L20" s="17"/>
      <c r="M20" s="18">
        <f t="shared" si="0"/>
        <v>0</v>
      </c>
      <c r="N20" s="19">
        <v>4.5900000000000003E-2</v>
      </c>
      <c r="O20" s="18">
        <f t="shared" si="1"/>
        <v>0</v>
      </c>
      <c r="P20" s="18">
        <f t="shared" si="3"/>
        <v>0</v>
      </c>
    </row>
    <row r="21" spans="3:16" ht="15.75" thickBot="1">
      <c r="C21" s="11" t="s">
        <v>33</v>
      </c>
      <c r="D21" s="12">
        <v>5.4999999999999997E-3</v>
      </c>
      <c r="E21" s="12">
        <v>4.3400000000000001E-2</v>
      </c>
      <c r="F21" s="8"/>
      <c r="G21" s="13">
        <v>39203</v>
      </c>
      <c r="H21" s="14">
        <v>2007</v>
      </c>
      <c r="I21" s="15" t="s">
        <v>18</v>
      </c>
      <c r="J21" s="18">
        <f t="shared" si="2"/>
        <v>0</v>
      </c>
      <c r="K21" s="17"/>
      <c r="L21" s="17"/>
      <c r="M21" s="18">
        <f t="shared" si="0"/>
        <v>0</v>
      </c>
      <c r="N21" s="19">
        <v>4.5900000000000003E-2</v>
      </c>
      <c r="O21" s="18">
        <f t="shared" si="1"/>
        <v>0</v>
      </c>
      <c r="P21" s="18">
        <f t="shared" si="3"/>
        <v>0</v>
      </c>
    </row>
    <row r="22" spans="3:16" ht="15.75" thickBot="1">
      <c r="C22" s="11" t="s">
        <v>34</v>
      </c>
      <c r="D22" s="12">
        <v>5.4999999999999997E-3</v>
      </c>
      <c r="E22" s="12">
        <v>4.3400000000000001E-2</v>
      </c>
      <c r="F22" s="8"/>
      <c r="G22" s="13">
        <v>39234</v>
      </c>
      <c r="H22" s="14">
        <v>2007</v>
      </c>
      <c r="I22" s="15" t="s">
        <v>18</v>
      </c>
      <c r="J22" s="18">
        <f t="shared" si="2"/>
        <v>0</v>
      </c>
      <c r="K22" s="17"/>
      <c r="L22" s="17"/>
      <c r="M22" s="18">
        <f t="shared" si="0"/>
        <v>0</v>
      </c>
      <c r="N22" s="19">
        <v>4.5900000000000003E-2</v>
      </c>
      <c r="O22" s="18">
        <f t="shared" si="1"/>
        <v>0</v>
      </c>
      <c r="P22" s="18">
        <f t="shared" si="3"/>
        <v>0</v>
      </c>
    </row>
    <row r="23" spans="3:16" ht="15.75" thickBot="1">
      <c r="C23" s="11" t="s">
        <v>35</v>
      </c>
      <c r="D23" s="12">
        <v>8.8999999999999999E-3</v>
      </c>
      <c r="E23" s="12">
        <v>4.6600000000000003E-2</v>
      </c>
      <c r="F23" s="8"/>
      <c r="G23" s="13">
        <v>39264</v>
      </c>
      <c r="H23" s="14">
        <v>2007</v>
      </c>
      <c r="I23" s="15" t="s">
        <v>22</v>
      </c>
      <c r="J23" s="18">
        <f t="shared" si="2"/>
        <v>0</v>
      </c>
      <c r="K23" s="17"/>
      <c r="L23" s="17"/>
      <c r="M23" s="18">
        <f t="shared" si="0"/>
        <v>0</v>
      </c>
      <c r="N23" s="19">
        <v>4.5900000000000003E-2</v>
      </c>
      <c r="O23" s="18">
        <f t="shared" si="1"/>
        <v>0</v>
      </c>
      <c r="P23" s="18">
        <f t="shared" si="3"/>
        <v>0</v>
      </c>
    </row>
    <row r="24" spans="3:16" ht="15.75" thickBot="1">
      <c r="C24" s="11" t="s">
        <v>36</v>
      </c>
      <c r="D24" s="12">
        <v>1.2E-2</v>
      </c>
      <c r="E24" s="12">
        <v>4.0099999999999997E-2</v>
      </c>
      <c r="F24" s="8"/>
      <c r="G24" s="13">
        <v>39295</v>
      </c>
      <c r="H24" s="14">
        <v>2007</v>
      </c>
      <c r="I24" s="15" t="s">
        <v>22</v>
      </c>
      <c r="J24" s="18">
        <f t="shared" si="2"/>
        <v>0</v>
      </c>
      <c r="K24" s="17"/>
      <c r="L24" s="17"/>
      <c r="M24" s="18">
        <f t="shared" si="0"/>
        <v>0</v>
      </c>
      <c r="N24" s="19">
        <v>4.5900000000000003E-2</v>
      </c>
      <c r="O24" s="18">
        <f t="shared" si="1"/>
        <v>0</v>
      </c>
      <c r="P24" s="18">
        <f t="shared" si="3"/>
        <v>0</v>
      </c>
    </row>
    <row r="25" spans="3:16" ht="15.75" thickBot="1">
      <c r="C25" s="11" t="s">
        <v>37</v>
      </c>
      <c r="D25" s="12">
        <v>1.47E-2</v>
      </c>
      <c r="E25" s="12">
        <v>4.2900000000000001E-2</v>
      </c>
      <c r="F25" s="8"/>
      <c r="G25" s="13">
        <v>39326</v>
      </c>
      <c r="H25" s="14">
        <v>2007</v>
      </c>
      <c r="I25" s="15" t="s">
        <v>22</v>
      </c>
      <c r="J25" s="18">
        <f t="shared" si="2"/>
        <v>0</v>
      </c>
      <c r="K25" s="17"/>
      <c r="L25" s="17"/>
      <c r="M25" s="18">
        <f t="shared" si="0"/>
        <v>0</v>
      </c>
      <c r="N25" s="19">
        <v>4.5900000000000003E-2</v>
      </c>
      <c r="O25" s="18">
        <f t="shared" si="1"/>
        <v>0</v>
      </c>
      <c r="P25" s="18">
        <f t="shared" si="3"/>
        <v>0</v>
      </c>
    </row>
    <row r="26" spans="3:16" ht="15.75" thickBot="1">
      <c r="C26" s="11" t="s">
        <v>38</v>
      </c>
      <c r="D26" s="12">
        <v>1.47E-2</v>
      </c>
      <c r="E26" s="12">
        <v>4.2900000000000001E-2</v>
      </c>
      <c r="F26" s="8"/>
      <c r="G26" s="13">
        <v>39356</v>
      </c>
      <c r="H26" s="14">
        <v>2007</v>
      </c>
      <c r="I26" s="15" t="s">
        <v>26</v>
      </c>
      <c r="J26" s="18">
        <f t="shared" si="2"/>
        <v>0</v>
      </c>
      <c r="K26" s="17"/>
      <c r="L26" s="17"/>
      <c r="M26" s="18">
        <f t="shared" si="0"/>
        <v>0</v>
      </c>
      <c r="N26" s="19">
        <v>5.1400000000000001E-2</v>
      </c>
      <c r="O26" s="18">
        <f t="shared" si="1"/>
        <v>0</v>
      </c>
      <c r="P26" s="18">
        <f t="shared" si="3"/>
        <v>0</v>
      </c>
    </row>
    <row r="27" spans="3:16" ht="15.75" thickBot="1">
      <c r="C27" s="11" t="s">
        <v>39</v>
      </c>
      <c r="D27" s="12">
        <v>1.47E-2</v>
      </c>
      <c r="E27" s="12">
        <v>4.2900000000000001E-2</v>
      </c>
      <c r="F27" s="8"/>
      <c r="G27" s="13">
        <v>39387</v>
      </c>
      <c r="H27" s="14">
        <v>2007</v>
      </c>
      <c r="I27" s="15" t="s">
        <v>26</v>
      </c>
      <c r="J27" s="18">
        <f t="shared" si="2"/>
        <v>0</v>
      </c>
      <c r="K27" s="17"/>
      <c r="L27" s="17"/>
      <c r="M27" s="18">
        <f t="shared" si="0"/>
        <v>0</v>
      </c>
      <c r="N27" s="19">
        <v>5.1400000000000001E-2</v>
      </c>
      <c r="O27" s="18">
        <f t="shared" si="1"/>
        <v>0</v>
      </c>
      <c r="P27" s="18">
        <f t="shared" si="3"/>
        <v>0</v>
      </c>
    </row>
    <row r="28" spans="3:16" ht="15.75" thickBot="1">
      <c r="C28" s="11" t="s">
        <v>40</v>
      </c>
      <c r="D28" s="12">
        <v>1.47E-2</v>
      </c>
      <c r="E28" s="12">
        <v>3.9199999999999999E-2</v>
      </c>
      <c r="F28" s="8"/>
      <c r="G28" s="13">
        <v>39417</v>
      </c>
      <c r="H28" s="14">
        <v>2007</v>
      </c>
      <c r="I28" s="15" t="s">
        <v>26</v>
      </c>
      <c r="J28" s="18">
        <f t="shared" si="2"/>
        <v>0</v>
      </c>
      <c r="K28" s="17"/>
      <c r="L28" s="17"/>
      <c r="M28" s="18">
        <f t="shared" si="0"/>
        <v>0</v>
      </c>
      <c r="N28" s="19">
        <v>5.1400000000000001E-2</v>
      </c>
      <c r="O28" s="18">
        <f t="shared" si="1"/>
        <v>0</v>
      </c>
      <c r="P28" s="18">
        <f t="shared" si="3"/>
        <v>0</v>
      </c>
    </row>
    <row r="29" spans="3:16" ht="15.75" thickBot="1">
      <c r="C29" s="11" t="s">
        <v>41</v>
      </c>
      <c r="D29" s="12">
        <v>1.47E-2</v>
      </c>
      <c r="E29" s="12">
        <v>3.9199999999999999E-2</v>
      </c>
      <c r="F29" s="8"/>
      <c r="G29" s="13">
        <v>39448</v>
      </c>
      <c r="H29" s="14">
        <v>2008</v>
      </c>
      <c r="I29" s="15" t="s">
        <v>14</v>
      </c>
      <c r="J29" s="18">
        <f t="shared" si="2"/>
        <v>0</v>
      </c>
      <c r="K29" s="17"/>
      <c r="L29" s="17"/>
      <c r="M29" s="18">
        <f t="shared" si="0"/>
        <v>0</v>
      </c>
      <c r="N29" s="19">
        <v>5.1400000000000001E-2</v>
      </c>
      <c r="O29" s="18">
        <f t="shared" si="1"/>
        <v>0</v>
      </c>
      <c r="P29" s="18">
        <f t="shared" si="3"/>
        <v>0</v>
      </c>
    </row>
    <row r="30" spans="3:16" ht="15.75" thickBot="1">
      <c r="C30" s="11" t="s">
        <v>42</v>
      </c>
      <c r="D30" s="12">
        <v>1.47E-2</v>
      </c>
      <c r="E30" s="12">
        <v>3.5099999999999999E-2</v>
      </c>
      <c r="F30" s="8"/>
      <c r="G30" s="13">
        <v>39479</v>
      </c>
      <c r="H30" s="14">
        <v>2008</v>
      </c>
      <c r="I30" s="15" t="s">
        <v>14</v>
      </c>
      <c r="J30" s="18">
        <f t="shared" si="2"/>
        <v>0</v>
      </c>
      <c r="K30" s="17"/>
      <c r="L30" s="17"/>
      <c r="M30" s="18">
        <f t="shared" si="0"/>
        <v>0</v>
      </c>
      <c r="N30" s="19">
        <v>5.1400000000000001E-2</v>
      </c>
      <c r="O30" s="18">
        <f t="shared" si="1"/>
        <v>0</v>
      </c>
      <c r="P30" s="18">
        <f t="shared" si="3"/>
        <v>0</v>
      </c>
    </row>
    <row r="31" spans="3:16" ht="15.75" thickBot="1">
      <c r="C31" s="11" t="s">
        <v>43</v>
      </c>
      <c r="D31" s="12">
        <v>1.47E-2</v>
      </c>
      <c r="E31" s="12">
        <v>3.5099999999999999E-2</v>
      </c>
      <c r="F31" s="8"/>
      <c r="G31" s="13">
        <v>39508</v>
      </c>
      <c r="H31" s="14">
        <v>2008</v>
      </c>
      <c r="I31" s="15" t="s">
        <v>14</v>
      </c>
      <c r="J31" s="18">
        <f t="shared" si="2"/>
        <v>0</v>
      </c>
      <c r="K31" s="17"/>
      <c r="L31" s="17"/>
      <c r="M31" s="18">
        <f t="shared" si="0"/>
        <v>0</v>
      </c>
      <c r="N31" s="19">
        <v>5.1400000000000001E-2</v>
      </c>
      <c r="O31" s="18">
        <f t="shared" si="1"/>
        <v>0</v>
      </c>
      <c r="P31" s="18">
        <f t="shared" si="3"/>
        <v>0</v>
      </c>
    </row>
    <row r="32" spans="3:16" ht="15.75" thickBot="1">
      <c r="C32" s="11" t="s">
        <v>44</v>
      </c>
      <c r="D32" s="12">
        <v>1.47E-2</v>
      </c>
      <c r="E32" s="12">
        <v>3.5099999999999999E-2</v>
      </c>
      <c r="F32" s="8"/>
      <c r="G32" s="13">
        <v>39539</v>
      </c>
      <c r="H32" s="14">
        <v>2008</v>
      </c>
      <c r="I32" s="15" t="s">
        <v>18</v>
      </c>
      <c r="J32" s="18">
        <f t="shared" si="2"/>
        <v>0</v>
      </c>
      <c r="K32" s="17"/>
      <c r="L32" s="17"/>
      <c r="M32" s="18">
        <f t="shared" si="0"/>
        <v>0</v>
      </c>
      <c r="N32" s="19">
        <v>4.0800000000000003E-2</v>
      </c>
      <c r="O32" s="18">
        <f t="shared" si="1"/>
        <v>0</v>
      </c>
      <c r="P32" s="18">
        <f t="shared" si="3"/>
        <v>0</v>
      </c>
    </row>
    <row r="33" spans="3:16" ht="15.75" thickBot="1">
      <c r="C33" s="11" t="s">
        <v>45</v>
      </c>
      <c r="D33" s="12">
        <v>0</v>
      </c>
      <c r="E33" s="12">
        <v>0</v>
      </c>
      <c r="F33" s="8"/>
      <c r="G33" s="13">
        <v>39569</v>
      </c>
      <c r="H33" s="14">
        <v>2008</v>
      </c>
      <c r="I33" s="15" t="s">
        <v>18</v>
      </c>
      <c r="J33" s="18">
        <f t="shared" si="2"/>
        <v>0</v>
      </c>
      <c r="K33" s="17"/>
      <c r="L33" s="17"/>
      <c r="M33" s="18">
        <f t="shared" si="0"/>
        <v>0</v>
      </c>
      <c r="N33" s="19">
        <v>4.0800000000000003E-2</v>
      </c>
      <c r="O33" s="18">
        <f t="shared" si="1"/>
        <v>0</v>
      </c>
      <c r="P33" s="18">
        <f t="shared" si="3"/>
        <v>0</v>
      </c>
    </row>
    <row r="34" spans="3:16" ht="15.75" thickBot="1">
      <c r="C34" s="11" t="s">
        <v>46</v>
      </c>
      <c r="D34" s="12">
        <v>0</v>
      </c>
      <c r="E34" s="12">
        <v>0</v>
      </c>
      <c r="F34" s="8"/>
      <c r="G34" s="13">
        <v>39600</v>
      </c>
      <c r="H34" s="14">
        <v>2008</v>
      </c>
      <c r="I34" s="15" t="s">
        <v>18</v>
      </c>
      <c r="J34" s="18">
        <f t="shared" si="2"/>
        <v>0</v>
      </c>
      <c r="K34" s="17"/>
      <c r="L34" s="17"/>
      <c r="M34" s="18">
        <f t="shared" si="0"/>
        <v>0</v>
      </c>
      <c r="N34" s="19">
        <v>4.0800000000000003E-2</v>
      </c>
      <c r="O34" s="18">
        <f t="shared" si="1"/>
        <v>0</v>
      </c>
      <c r="P34" s="18">
        <f t="shared" si="3"/>
        <v>0</v>
      </c>
    </row>
    <row r="35" spans="3:16" ht="15.75" thickBot="1">
      <c r="C35" s="11" t="s">
        <v>47</v>
      </c>
      <c r="D35" s="12">
        <v>0</v>
      </c>
      <c r="E35" s="12">
        <v>0</v>
      </c>
      <c r="F35" s="8"/>
      <c r="G35" s="13">
        <v>39630</v>
      </c>
      <c r="H35" s="14">
        <v>2008</v>
      </c>
      <c r="I35" s="15" t="s">
        <v>22</v>
      </c>
      <c r="J35" s="18">
        <f t="shared" si="2"/>
        <v>0</v>
      </c>
      <c r="K35" s="17"/>
      <c r="L35" s="17"/>
      <c r="M35" s="18">
        <f t="shared" si="0"/>
        <v>0</v>
      </c>
      <c r="N35" s="19">
        <v>3.3500000000000002E-2</v>
      </c>
      <c r="O35" s="18">
        <f t="shared" si="1"/>
        <v>0</v>
      </c>
      <c r="P35" s="18">
        <f t="shared" si="3"/>
        <v>0</v>
      </c>
    </row>
    <row r="36" spans="3:16" ht="15.75" thickBot="1">
      <c r="C36" s="11" t="s">
        <v>48</v>
      </c>
      <c r="D36" s="12">
        <v>0</v>
      </c>
      <c r="E36" s="12">
        <v>0</v>
      </c>
      <c r="F36" s="8"/>
      <c r="G36" s="13">
        <v>39661</v>
      </c>
      <c r="H36" s="14">
        <v>2008</v>
      </c>
      <c r="I36" s="15" t="s">
        <v>22</v>
      </c>
      <c r="J36" s="18">
        <f t="shared" si="2"/>
        <v>0</v>
      </c>
      <c r="K36" s="17"/>
      <c r="L36" s="17"/>
      <c r="M36" s="18">
        <f t="shared" si="0"/>
        <v>0</v>
      </c>
      <c r="N36" s="19">
        <v>3.3500000000000002E-2</v>
      </c>
      <c r="O36" s="18">
        <f t="shared" si="1"/>
        <v>0</v>
      </c>
      <c r="P36" s="18">
        <f t="shared" si="3"/>
        <v>0</v>
      </c>
    </row>
    <row r="37" spans="3:16" ht="15.75" thickBot="1">
      <c r="C37" s="1"/>
      <c r="D37" s="1"/>
      <c r="E37" s="1"/>
      <c r="F37" s="8"/>
      <c r="G37" s="13">
        <v>39692</v>
      </c>
      <c r="H37" s="14">
        <v>2008</v>
      </c>
      <c r="I37" s="15" t="s">
        <v>22</v>
      </c>
      <c r="J37" s="18">
        <f t="shared" si="2"/>
        <v>0</v>
      </c>
      <c r="K37" s="17"/>
      <c r="L37" s="17"/>
      <c r="M37" s="18">
        <f t="shared" si="0"/>
        <v>0</v>
      </c>
      <c r="N37" s="19">
        <v>3.3500000000000002E-2</v>
      </c>
      <c r="O37" s="18">
        <f t="shared" si="1"/>
        <v>0</v>
      </c>
      <c r="P37" s="18">
        <f t="shared" si="3"/>
        <v>0</v>
      </c>
    </row>
    <row r="38" spans="3:16" ht="15.75" thickBot="1">
      <c r="C38" s="1"/>
      <c r="D38" s="1"/>
      <c r="E38" s="1"/>
      <c r="F38" s="8"/>
      <c r="G38" s="13">
        <v>39722</v>
      </c>
      <c r="H38" s="14">
        <v>2008</v>
      </c>
      <c r="I38" s="15" t="s">
        <v>26</v>
      </c>
      <c r="J38" s="18">
        <f t="shared" si="2"/>
        <v>0</v>
      </c>
      <c r="K38" s="17"/>
      <c r="L38" s="17"/>
      <c r="M38" s="18">
        <f t="shared" si="0"/>
        <v>0</v>
      </c>
      <c r="N38" s="19">
        <v>3.3500000000000002E-2</v>
      </c>
      <c r="O38" s="18">
        <f t="shared" si="1"/>
        <v>0</v>
      </c>
      <c r="P38" s="18">
        <f t="shared" si="3"/>
        <v>0</v>
      </c>
    </row>
    <row r="39" spans="3:16" ht="15.75" thickBot="1">
      <c r="C39" s="1"/>
      <c r="D39" s="1"/>
      <c r="E39" s="1"/>
      <c r="F39" s="8"/>
      <c r="G39" s="13">
        <v>39753</v>
      </c>
      <c r="H39" s="14">
        <v>2008</v>
      </c>
      <c r="I39" s="15" t="s">
        <v>26</v>
      </c>
      <c r="J39" s="18">
        <f t="shared" si="2"/>
        <v>0</v>
      </c>
      <c r="K39" s="17"/>
      <c r="L39" s="17"/>
      <c r="M39" s="18">
        <f t="shared" si="0"/>
        <v>0</v>
      </c>
      <c r="N39" s="19">
        <v>3.3500000000000002E-2</v>
      </c>
      <c r="O39" s="18">
        <f t="shared" si="1"/>
        <v>0</v>
      </c>
      <c r="P39" s="18">
        <f t="shared" si="3"/>
        <v>0</v>
      </c>
    </row>
    <row r="40" spans="3:16" ht="15.75" thickBot="1">
      <c r="C40" s="1"/>
      <c r="D40" s="1"/>
      <c r="E40" s="1"/>
      <c r="F40" s="8"/>
      <c r="G40" s="13">
        <v>39783</v>
      </c>
      <c r="H40" s="14">
        <v>2008</v>
      </c>
      <c r="I40" s="15" t="s">
        <v>26</v>
      </c>
      <c r="J40" s="18">
        <f t="shared" si="2"/>
        <v>0</v>
      </c>
      <c r="K40" s="17"/>
      <c r="L40" s="17"/>
      <c r="M40" s="18">
        <f t="shared" si="0"/>
        <v>0</v>
      </c>
      <c r="N40" s="19">
        <v>3.3500000000000002E-2</v>
      </c>
      <c r="O40" s="18">
        <f t="shared" si="1"/>
        <v>0</v>
      </c>
      <c r="P40" s="18">
        <f t="shared" si="3"/>
        <v>0</v>
      </c>
    </row>
    <row r="41" spans="3:16" ht="15.75" thickBot="1">
      <c r="C41" s="1"/>
      <c r="D41" s="1"/>
      <c r="E41" s="1"/>
      <c r="F41" s="8"/>
      <c r="G41" s="13">
        <v>39814</v>
      </c>
      <c r="H41" s="14">
        <v>2009</v>
      </c>
      <c r="I41" s="15" t="s">
        <v>14</v>
      </c>
      <c r="J41" s="18">
        <f t="shared" si="2"/>
        <v>0</v>
      </c>
      <c r="K41" s="17"/>
      <c r="L41" s="17"/>
      <c r="M41" s="18">
        <f t="shared" si="0"/>
        <v>0</v>
      </c>
      <c r="N41" s="19">
        <v>2.4500000000000001E-2</v>
      </c>
      <c r="O41" s="18">
        <f t="shared" si="1"/>
        <v>0</v>
      </c>
      <c r="P41" s="18">
        <f t="shared" si="3"/>
        <v>0</v>
      </c>
    </row>
    <row r="42" spans="3:16" ht="15.75" thickBot="1">
      <c r="C42" s="1"/>
      <c r="D42" s="1"/>
      <c r="E42" s="1"/>
      <c r="F42" s="8"/>
      <c r="G42" s="13">
        <v>39845</v>
      </c>
      <c r="H42" s="14">
        <v>2009</v>
      </c>
      <c r="I42" s="15" t="s">
        <v>14</v>
      </c>
      <c r="J42" s="18">
        <f t="shared" si="2"/>
        <v>0</v>
      </c>
      <c r="K42" s="17"/>
      <c r="L42" s="17"/>
      <c r="M42" s="18">
        <f t="shared" si="0"/>
        <v>0</v>
      </c>
      <c r="N42" s="19">
        <v>2.4500000000000001E-2</v>
      </c>
      <c r="O42" s="18">
        <f t="shared" si="1"/>
        <v>0</v>
      </c>
      <c r="P42" s="18">
        <f t="shared" si="3"/>
        <v>0</v>
      </c>
    </row>
    <row r="43" spans="3:16" ht="15.75" thickBot="1">
      <c r="C43" s="1"/>
      <c r="D43" s="1"/>
      <c r="E43" s="1"/>
      <c r="F43" s="8"/>
      <c r="G43" s="13">
        <v>39873</v>
      </c>
      <c r="H43" s="14">
        <v>2009</v>
      </c>
      <c r="I43" s="15" t="s">
        <v>14</v>
      </c>
      <c r="J43" s="18">
        <f t="shared" si="2"/>
        <v>0</v>
      </c>
      <c r="K43" s="17"/>
      <c r="L43" s="17"/>
      <c r="M43" s="18">
        <f t="shared" si="0"/>
        <v>0</v>
      </c>
      <c r="N43" s="19">
        <v>2.4500000000000001E-2</v>
      </c>
      <c r="O43" s="18">
        <f t="shared" si="1"/>
        <v>0</v>
      </c>
      <c r="P43" s="18">
        <f t="shared" si="3"/>
        <v>0</v>
      </c>
    </row>
    <row r="44" spans="3:16" ht="15.75" thickBot="1">
      <c r="C44" s="1"/>
      <c r="D44" s="1"/>
      <c r="E44" s="1"/>
      <c r="F44" s="8"/>
      <c r="G44" s="13">
        <v>39904</v>
      </c>
      <c r="H44" s="14">
        <v>2009</v>
      </c>
      <c r="I44" s="15" t="s">
        <v>18</v>
      </c>
      <c r="J44" s="18">
        <f t="shared" si="2"/>
        <v>0</v>
      </c>
      <c r="K44" s="17"/>
      <c r="L44" s="17"/>
      <c r="M44" s="18">
        <f t="shared" si="0"/>
        <v>0</v>
      </c>
      <c r="N44" s="19">
        <v>0.01</v>
      </c>
      <c r="O44" s="18">
        <f t="shared" si="1"/>
        <v>0</v>
      </c>
      <c r="P44" s="18">
        <f t="shared" si="3"/>
        <v>0</v>
      </c>
    </row>
    <row r="45" spans="3:16" ht="15.75" thickBot="1">
      <c r="F45" s="8"/>
      <c r="G45" s="13">
        <v>39934</v>
      </c>
      <c r="H45" s="14">
        <v>2009</v>
      </c>
      <c r="I45" s="15" t="s">
        <v>18</v>
      </c>
      <c r="J45" s="18">
        <f t="shared" si="2"/>
        <v>0</v>
      </c>
      <c r="K45" s="17"/>
      <c r="L45" s="17"/>
      <c r="M45" s="18">
        <f t="shared" si="0"/>
        <v>0</v>
      </c>
      <c r="N45" s="19">
        <v>0.01</v>
      </c>
      <c r="O45" s="18">
        <f t="shared" si="1"/>
        <v>0</v>
      </c>
      <c r="P45" s="18">
        <f t="shared" si="3"/>
        <v>0</v>
      </c>
    </row>
    <row r="46" spans="3:16" ht="15.75" thickBot="1">
      <c r="F46" s="8"/>
      <c r="G46" s="13">
        <v>39965</v>
      </c>
      <c r="H46" s="14">
        <v>2009</v>
      </c>
      <c r="I46" s="15" t="s">
        <v>18</v>
      </c>
      <c r="J46" s="18">
        <f t="shared" si="2"/>
        <v>0</v>
      </c>
      <c r="K46" s="17"/>
      <c r="L46" s="17"/>
      <c r="M46" s="18">
        <f t="shared" si="0"/>
        <v>0</v>
      </c>
      <c r="N46" s="19">
        <v>0.01</v>
      </c>
      <c r="O46" s="18">
        <f t="shared" si="1"/>
        <v>0</v>
      </c>
      <c r="P46" s="18">
        <f t="shared" si="3"/>
        <v>0</v>
      </c>
    </row>
    <row r="47" spans="3:16" ht="15.75" thickBot="1">
      <c r="F47" s="8"/>
      <c r="G47" s="13">
        <v>39995</v>
      </c>
      <c r="H47" s="14">
        <v>2009</v>
      </c>
      <c r="I47" s="15" t="s">
        <v>22</v>
      </c>
      <c r="J47" s="18">
        <f t="shared" si="2"/>
        <v>0</v>
      </c>
      <c r="K47" s="17"/>
      <c r="L47" s="17"/>
      <c r="M47" s="18">
        <f t="shared" si="0"/>
        <v>0</v>
      </c>
      <c r="N47" s="19">
        <v>5.4999999999999997E-3</v>
      </c>
      <c r="O47" s="18">
        <f t="shared" si="1"/>
        <v>0</v>
      </c>
      <c r="P47" s="18">
        <f t="shared" si="3"/>
        <v>0</v>
      </c>
    </row>
    <row r="48" spans="3:16" ht="15.75" thickBot="1">
      <c r="F48" s="8"/>
      <c r="G48" s="13">
        <v>40026</v>
      </c>
      <c r="H48" s="14">
        <v>2009</v>
      </c>
      <c r="I48" s="15" t="s">
        <v>22</v>
      </c>
      <c r="J48" s="18">
        <f t="shared" si="2"/>
        <v>0</v>
      </c>
      <c r="K48" s="17"/>
      <c r="L48" s="17"/>
      <c r="M48" s="18">
        <f t="shared" si="0"/>
        <v>0</v>
      </c>
      <c r="N48" s="19">
        <v>5.4999999999999997E-3</v>
      </c>
      <c r="O48" s="18">
        <f t="shared" si="1"/>
        <v>0</v>
      </c>
      <c r="P48" s="18">
        <f t="shared" si="3"/>
        <v>0</v>
      </c>
    </row>
    <row r="49" spans="6:18" ht="15.75" thickBot="1">
      <c r="F49" s="8"/>
      <c r="G49" s="13">
        <v>40057</v>
      </c>
      <c r="H49" s="14">
        <v>2009</v>
      </c>
      <c r="I49" s="15" t="s">
        <v>22</v>
      </c>
      <c r="J49" s="18">
        <f t="shared" si="2"/>
        <v>0</v>
      </c>
      <c r="K49" s="17"/>
      <c r="L49" s="17"/>
      <c r="M49" s="18">
        <f t="shared" si="0"/>
        <v>0</v>
      </c>
      <c r="N49" s="19">
        <v>5.4999999999999997E-3</v>
      </c>
      <c r="O49" s="18">
        <f t="shared" si="1"/>
        <v>0</v>
      </c>
      <c r="P49" s="18">
        <f t="shared" si="3"/>
        <v>0</v>
      </c>
    </row>
    <row r="50" spans="6:18" ht="15.75" thickBot="1">
      <c r="F50" s="8"/>
      <c r="G50" s="13">
        <v>40087</v>
      </c>
      <c r="H50" s="14">
        <v>2009</v>
      </c>
      <c r="I50" s="15" t="s">
        <v>26</v>
      </c>
      <c r="J50" s="18">
        <f t="shared" si="2"/>
        <v>0</v>
      </c>
      <c r="K50" s="17"/>
      <c r="L50" s="17"/>
      <c r="M50" s="18">
        <f t="shared" si="0"/>
        <v>0</v>
      </c>
      <c r="N50" s="19">
        <v>5.4999999999999997E-3</v>
      </c>
      <c r="O50" s="18">
        <f t="shared" si="1"/>
        <v>0</v>
      </c>
      <c r="P50" s="18">
        <f t="shared" si="3"/>
        <v>0</v>
      </c>
    </row>
    <row r="51" spans="6:18" ht="15.75" thickBot="1">
      <c r="F51" s="8"/>
      <c r="G51" s="13">
        <v>40118</v>
      </c>
      <c r="H51" s="14">
        <v>2009</v>
      </c>
      <c r="I51" s="15" t="s">
        <v>26</v>
      </c>
      <c r="J51" s="18">
        <f t="shared" si="2"/>
        <v>0</v>
      </c>
      <c r="K51" s="17"/>
      <c r="L51" s="17"/>
      <c r="M51" s="18">
        <f t="shared" si="0"/>
        <v>0</v>
      </c>
      <c r="N51" s="19">
        <v>5.4999999999999997E-3</v>
      </c>
      <c r="O51" s="18">
        <f t="shared" si="1"/>
        <v>0</v>
      </c>
      <c r="P51" s="18">
        <f t="shared" si="3"/>
        <v>0</v>
      </c>
    </row>
    <row r="52" spans="6:18" ht="15.75" thickBot="1">
      <c r="F52" s="8"/>
      <c r="G52" s="13">
        <v>40148</v>
      </c>
      <c r="H52" s="14">
        <v>2009</v>
      </c>
      <c r="I52" s="15" t="s">
        <v>26</v>
      </c>
      <c r="J52" s="18">
        <f t="shared" si="2"/>
        <v>0</v>
      </c>
      <c r="K52" s="17"/>
      <c r="L52" s="17"/>
      <c r="M52" s="18">
        <f t="shared" si="0"/>
        <v>0</v>
      </c>
      <c r="N52" s="19">
        <v>5.4999999999999997E-3</v>
      </c>
      <c r="O52" s="18">
        <f t="shared" si="1"/>
        <v>0</v>
      </c>
      <c r="P52" s="18">
        <f t="shared" si="3"/>
        <v>0</v>
      </c>
    </row>
    <row r="53" spans="6:18" ht="15.75" thickBot="1">
      <c r="F53" s="8"/>
      <c r="G53" s="13">
        <v>40179</v>
      </c>
      <c r="H53" s="14">
        <v>2010</v>
      </c>
      <c r="I53" s="15" t="s">
        <v>14</v>
      </c>
      <c r="J53" s="18">
        <f t="shared" si="2"/>
        <v>0</v>
      </c>
      <c r="K53" s="17">
        <f>'[1]OM&amp;A'!J5</f>
        <v>1339.38564850332</v>
      </c>
      <c r="L53" s="17">
        <f>-[1]Depreciation!U19-[1]Depreciation!P19</f>
        <v>10876.240190163771</v>
      </c>
      <c r="M53" s="18">
        <f t="shared" si="0"/>
        <v>12215.625838667091</v>
      </c>
      <c r="N53" s="19">
        <v>5.4999999999999997E-3</v>
      </c>
      <c r="O53" s="18">
        <f t="shared" si="1"/>
        <v>0</v>
      </c>
      <c r="P53" s="18">
        <f t="shared" si="3"/>
        <v>0</v>
      </c>
    </row>
    <row r="54" spans="6:18" ht="15.75" thickBot="1">
      <c r="F54" s="8"/>
      <c r="G54" s="13">
        <v>40210</v>
      </c>
      <c r="H54" s="14">
        <v>2010</v>
      </c>
      <c r="I54" s="15" t="s">
        <v>14</v>
      </c>
      <c r="J54" s="18">
        <f t="shared" si="2"/>
        <v>12215.625838667091</v>
      </c>
      <c r="K54" s="17">
        <f>'[1]OM&amp;A'!J6</f>
        <v>1467.2224081557488</v>
      </c>
      <c r="L54" s="17">
        <f>-[1]Depreciation!U20-[1]Depreciation!P20</f>
        <v>12505.955856830438</v>
      </c>
      <c r="M54" s="18">
        <f t="shared" si="0"/>
        <v>26188.804103653278</v>
      </c>
      <c r="N54" s="19">
        <v>5.4999999999999997E-3</v>
      </c>
      <c r="O54" s="18">
        <f t="shared" si="1"/>
        <v>5.5988285093890831</v>
      </c>
      <c r="P54" s="18">
        <f t="shared" si="3"/>
        <v>5.5988285093890831</v>
      </c>
      <c r="Q54" s="20"/>
      <c r="R54" s="20"/>
    </row>
    <row r="55" spans="6:18" ht="15.75" thickBot="1">
      <c r="F55" s="8"/>
      <c r="G55" s="13">
        <v>40238</v>
      </c>
      <c r="H55" s="14">
        <v>2010</v>
      </c>
      <c r="I55" s="15" t="s">
        <v>14</v>
      </c>
      <c r="J55" s="18">
        <f t="shared" si="2"/>
        <v>26188.804103653278</v>
      </c>
      <c r="K55" s="17">
        <f>'[1]OM&amp;A'!J7</f>
        <v>1643.4179271711967</v>
      </c>
      <c r="L55" s="17">
        <f>-[1]Depreciation!U21-[1]Depreciation!P21</f>
        <v>5391.9648568304374</v>
      </c>
      <c r="M55" s="18">
        <f t="shared" si="0"/>
        <v>33224.186887654912</v>
      </c>
      <c r="N55" s="19">
        <v>5.4999999999999997E-3</v>
      </c>
      <c r="O55" s="18">
        <f t="shared" si="1"/>
        <v>12.003201880841084</v>
      </c>
      <c r="P55" s="18">
        <f t="shared" si="3"/>
        <v>17.602030390230169</v>
      </c>
    </row>
    <row r="56" spans="6:18" ht="15.75" thickBot="1">
      <c r="F56" s="8"/>
      <c r="G56" s="13">
        <v>40269</v>
      </c>
      <c r="H56" s="14">
        <v>2010</v>
      </c>
      <c r="I56" s="15" t="s">
        <v>18</v>
      </c>
      <c r="J56" s="18">
        <f t="shared" si="2"/>
        <v>33224.186887654912</v>
      </c>
      <c r="K56" s="17">
        <f>'[1]OM&amp;A'!J8</f>
        <v>3641.6450368439564</v>
      </c>
      <c r="L56" s="17">
        <f>-[1]Depreciation!U22-[1]Depreciation!P22</f>
        <v>9466.6005234971017</v>
      </c>
      <c r="M56" s="18">
        <f t="shared" si="0"/>
        <v>46332.432447995969</v>
      </c>
      <c r="N56" s="19">
        <v>5.4999999999999997E-3</v>
      </c>
      <c r="O56" s="18">
        <f t="shared" si="1"/>
        <v>15.227752323508502</v>
      </c>
      <c r="P56" s="18">
        <f t="shared" si="3"/>
        <v>32.829782713738673</v>
      </c>
    </row>
    <row r="57" spans="6:18" ht="15.75" thickBot="1">
      <c r="F57" s="8"/>
      <c r="G57" s="13">
        <v>40299</v>
      </c>
      <c r="H57" s="14">
        <v>2010</v>
      </c>
      <c r="I57" s="15" t="s">
        <v>18</v>
      </c>
      <c r="J57" s="18">
        <f t="shared" si="2"/>
        <v>46332.432447995969</v>
      </c>
      <c r="K57" s="17">
        <f>'[1]OM&amp;A'!J9</f>
        <v>1560.2022313293451</v>
      </c>
      <c r="L57" s="17">
        <f>-[1]Depreciation!U23-[1]Depreciation!P23</f>
        <v>5836.1971901637717</v>
      </c>
      <c r="M57" s="18">
        <f t="shared" si="0"/>
        <v>53728.831869489084</v>
      </c>
      <c r="N57" s="19">
        <v>5.4999999999999997E-3</v>
      </c>
      <c r="O57" s="18">
        <f t="shared" si="1"/>
        <v>21.235698205331484</v>
      </c>
      <c r="P57" s="18">
        <f t="shared" si="3"/>
        <v>54.065480919070154</v>
      </c>
    </row>
    <row r="58" spans="6:18" ht="15.75" thickBot="1">
      <c r="F58" s="8"/>
      <c r="G58" s="13">
        <v>40330</v>
      </c>
      <c r="H58" s="14">
        <v>2010</v>
      </c>
      <c r="I58" s="15" t="s">
        <v>18</v>
      </c>
      <c r="J58" s="18">
        <f t="shared" si="2"/>
        <v>53728.831869489084</v>
      </c>
      <c r="K58" s="17">
        <f>'[1]OM&amp;A'!J10</f>
        <v>3124.8366950089976</v>
      </c>
      <c r="L58" s="17">
        <f>-[1]Depreciation!U24-[1]Depreciation!P24</f>
        <v>10876.801523497103</v>
      </c>
      <c r="M58" s="18">
        <f t="shared" si="0"/>
        <v>67730.470087995185</v>
      </c>
      <c r="N58" s="19">
        <v>5.4999999999999997E-3</v>
      </c>
      <c r="O58" s="18">
        <f t="shared" si="1"/>
        <v>24.625714606849161</v>
      </c>
      <c r="P58" s="18">
        <f t="shared" si="3"/>
        <v>78.691195525919312</v>
      </c>
    </row>
    <row r="59" spans="6:18" ht="15.75" thickBot="1">
      <c r="F59" s="8"/>
      <c r="G59" s="13">
        <v>40360</v>
      </c>
      <c r="H59" s="14">
        <v>2010</v>
      </c>
      <c r="I59" s="15" t="s">
        <v>22</v>
      </c>
      <c r="J59" s="18">
        <f t="shared" si="2"/>
        <v>67730.470087995185</v>
      </c>
      <c r="K59" s="17">
        <f>'[1]OM&amp;A'!J11</f>
        <v>2507.7094305565888</v>
      </c>
      <c r="L59" s="17">
        <f>-[1]Depreciation!U25-[1]Depreciation!P25</f>
        <v>5142.6538568304386</v>
      </c>
      <c r="M59" s="18">
        <f t="shared" si="0"/>
        <v>75380.833375382208</v>
      </c>
      <c r="N59" s="19">
        <v>8.8999999999999999E-3</v>
      </c>
      <c r="O59" s="18">
        <f t="shared" si="1"/>
        <v>50.233431981929762</v>
      </c>
      <c r="P59" s="18">
        <f t="shared" si="3"/>
        <v>128.92462750784907</v>
      </c>
    </row>
    <row r="60" spans="6:18" ht="15.75" thickBot="1">
      <c r="F60" s="8"/>
      <c r="G60" s="13">
        <v>40391</v>
      </c>
      <c r="H60" s="14">
        <v>2010</v>
      </c>
      <c r="I60" s="15" t="s">
        <v>22</v>
      </c>
      <c r="J60" s="18">
        <f t="shared" si="2"/>
        <v>75380.833375382208</v>
      </c>
      <c r="K60" s="17">
        <f>'[1]OM&amp;A'!J12</f>
        <v>894.95988048363517</v>
      </c>
      <c r="L60" s="17">
        <f>-[1]Depreciation!U26-[1]Depreciation!P26</f>
        <v>7652.3835234971039</v>
      </c>
      <c r="M60" s="18">
        <f t="shared" si="0"/>
        <v>83928.176779362955</v>
      </c>
      <c r="N60" s="19">
        <v>8.8999999999999999E-3</v>
      </c>
      <c r="O60" s="18">
        <f t="shared" si="1"/>
        <v>55.907451420075141</v>
      </c>
      <c r="P60" s="18">
        <f t="shared" si="3"/>
        <v>184.83207892792421</v>
      </c>
    </row>
    <row r="61" spans="6:18" ht="15.75" thickBot="1">
      <c r="F61" s="8"/>
      <c r="G61" s="13">
        <v>40422</v>
      </c>
      <c r="H61" s="14">
        <v>2010</v>
      </c>
      <c r="I61" s="15" t="s">
        <v>22</v>
      </c>
      <c r="J61" s="18">
        <f t="shared" si="2"/>
        <v>83928.176779362955</v>
      </c>
      <c r="K61" s="17">
        <f>'[1]OM&amp;A'!J13</f>
        <v>1515.1599023846804</v>
      </c>
      <c r="L61" s="17">
        <f>-[1]Depreciation!U27-[1]Depreciation!P27</f>
        <v>7303.2428568304376</v>
      </c>
      <c r="M61" s="18">
        <f t="shared" si="0"/>
        <v>92746.579538578066</v>
      </c>
      <c r="N61" s="19">
        <v>8.8999999999999999E-3</v>
      </c>
      <c r="O61" s="18">
        <f t="shared" si="1"/>
        <v>62.246731111360852</v>
      </c>
      <c r="P61" s="18">
        <f t="shared" si="3"/>
        <v>247.07881003928506</v>
      </c>
    </row>
    <row r="62" spans="6:18" ht="15.75" thickBot="1">
      <c r="F62" s="8"/>
      <c r="G62" s="13">
        <v>40452</v>
      </c>
      <c r="H62" s="14">
        <v>2010</v>
      </c>
      <c r="I62" s="15" t="s">
        <v>26</v>
      </c>
      <c r="J62" s="18">
        <f t="shared" si="2"/>
        <v>92746.579538578066</v>
      </c>
      <c r="K62" s="17">
        <f>'[1]OM&amp;A'!J14</f>
        <v>1649.4078768392153</v>
      </c>
      <c r="L62" s="17">
        <f>-[1]Depreciation!U28-[1]Depreciation!P28</f>
        <v>8917.8818568304378</v>
      </c>
      <c r="M62" s="18">
        <f t="shared" si="0"/>
        <v>103313.86927224773</v>
      </c>
      <c r="N62" s="19">
        <v>1.2E-2</v>
      </c>
      <c r="O62" s="18">
        <f t="shared" si="1"/>
        <v>92.746579538578075</v>
      </c>
      <c r="P62" s="18">
        <f t="shared" si="3"/>
        <v>339.82538957786312</v>
      </c>
    </row>
    <row r="63" spans="6:18" ht="15.75" thickBot="1">
      <c r="F63" s="8"/>
      <c r="G63" s="13">
        <v>40483</v>
      </c>
      <c r="H63" s="14">
        <v>2010</v>
      </c>
      <c r="I63" s="15" t="s">
        <v>26</v>
      </c>
      <c r="J63" s="18">
        <f t="shared" si="2"/>
        <v>103313.86927224773</v>
      </c>
      <c r="K63" s="17">
        <f>'[1]OM&amp;A'!J15</f>
        <v>1564.5270823709636</v>
      </c>
      <c r="L63" s="17">
        <f>-[1]Depreciation!U29-[1]Depreciation!P29</f>
        <v>19633.604523497106</v>
      </c>
      <c r="M63" s="18">
        <f t="shared" si="0"/>
        <v>124512.0008781158</v>
      </c>
      <c r="N63" s="19">
        <v>1.2E-2</v>
      </c>
      <c r="O63" s="18">
        <f t="shared" si="1"/>
        <v>103.31386927224774</v>
      </c>
      <c r="P63" s="18">
        <f t="shared" si="3"/>
        <v>443.13925885011088</v>
      </c>
    </row>
    <row r="64" spans="6:18" ht="15.75" thickBot="1">
      <c r="F64" s="8"/>
      <c r="G64" s="13">
        <v>40513</v>
      </c>
      <c r="H64" s="14">
        <v>2010</v>
      </c>
      <c r="I64" s="15" t="s">
        <v>26</v>
      </c>
      <c r="J64" s="18">
        <f t="shared" si="2"/>
        <v>124512.0008781158</v>
      </c>
      <c r="K64" s="17">
        <f>'[1]OM&amp;A'!J16</f>
        <v>3187.7098279298011</v>
      </c>
      <c r="L64" s="17">
        <f>-[1]Depreciation!U30-[1]Depreciation!P30</f>
        <v>12418.438523497103</v>
      </c>
      <c r="M64" s="18">
        <f t="shared" si="0"/>
        <v>140118.1492295427</v>
      </c>
      <c r="N64" s="19">
        <v>1.2E-2</v>
      </c>
      <c r="O64" s="18">
        <f>J64*N64/12</f>
        <v>124.51200087811578</v>
      </c>
      <c r="P64" s="18">
        <f t="shared" si="3"/>
        <v>567.65125972822671</v>
      </c>
    </row>
    <row r="65" spans="6:16" ht="15.75" thickBot="1">
      <c r="F65" s="8"/>
      <c r="G65" s="13">
        <v>40544</v>
      </c>
      <c r="H65" s="14">
        <v>2011</v>
      </c>
      <c r="I65" s="15" t="s">
        <v>14</v>
      </c>
      <c r="J65" s="18">
        <f>M64</f>
        <v>140118.1492295427</v>
      </c>
      <c r="K65" s="17">
        <f>'[1]OM&amp;A'!J17</f>
        <v>2941.6449377307154</v>
      </c>
      <c r="L65" s="17">
        <f>-[1]Depreciation!U31-[1]Depreciation!P31</f>
        <v>24563.788152199988</v>
      </c>
      <c r="M65" s="18">
        <f t="shared" si="0"/>
        <v>167623.58231947341</v>
      </c>
      <c r="N65" s="19">
        <v>1.47E-2</v>
      </c>
      <c r="O65" s="18">
        <f>J65*N65/12</f>
        <v>171.64473280618981</v>
      </c>
      <c r="P65" s="18">
        <f t="shared" si="3"/>
        <v>739.29599253441654</v>
      </c>
    </row>
    <row r="66" spans="6:16" ht="15.75" thickBot="1">
      <c r="F66" s="8"/>
      <c r="G66" s="13">
        <v>40575</v>
      </c>
      <c r="H66" s="14">
        <v>2011</v>
      </c>
      <c r="I66" s="15" t="s">
        <v>14</v>
      </c>
      <c r="J66" s="18">
        <f t="shared" si="2"/>
        <v>167623.58231947341</v>
      </c>
      <c r="K66" s="17">
        <f>'[1]OM&amp;A'!J18</f>
        <v>1869.9210620657136</v>
      </c>
      <c r="L66" s="17">
        <f>-[1]Depreciation!U32-[1]Depreciation!P32</f>
        <v>22936.438152199989</v>
      </c>
      <c r="M66" s="18">
        <f t="shared" si="0"/>
        <v>192429.94153373913</v>
      </c>
      <c r="N66" s="19">
        <v>1.47E-2</v>
      </c>
      <c r="O66" s="18">
        <f t="shared" si="1"/>
        <v>205.33888834135493</v>
      </c>
      <c r="P66" s="18">
        <f t="shared" si="3"/>
        <v>944.6348808757715</v>
      </c>
    </row>
    <row r="67" spans="6:16" ht="15.75" thickBot="1">
      <c r="F67" s="8"/>
      <c r="G67" s="13">
        <v>40603</v>
      </c>
      <c r="H67" s="14">
        <v>2011</v>
      </c>
      <c r="I67" s="15" t="s">
        <v>14</v>
      </c>
      <c r="J67" s="18">
        <f t="shared" si="2"/>
        <v>192429.94153373913</v>
      </c>
      <c r="K67" s="17">
        <f>'[1]OM&amp;A'!J19</f>
        <v>1864.0241646508043</v>
      </c>
      <c r="L67" s="17">
        <f>-[1]Depreciation!U33-[1]Depreciation!P33</f>
        <v>27922.489818866652</v>
      </c>
      <c r="M67" s="18">
        <f t="shared" si="0"/>
        <v>222216.45551725657</v>
      </c>
      <c r="N67" s="19">
        <v>1.47E-2</v>
      </c>
      <c r="O67" s="18">
        <f t="shared" si="1"/>
        <v>235.72667837883043</v>
      </c>
      <c r="P67" s="18">
        <f t="shared" si="3"/>
        <v>1180.3615592546018</v>
      </c>
    </row>
    <row r="68" spans="6:16" ht="15.75" thickBot="1">
      <c r="F68" s="8"/>
      <c r="G68" s="13">
        <v>40634</v>
      </c>
      <c r="H68" s="14">
        <v>2011</v>
      </c>
      <c r="I68" s="15" t="s">
        <v>18</v>
      </c>
      <c r="J68" s="18">
        <f t="shared" si="2"/>
        <v>222216.45551725657</v>
      </c>
      <c r="K68" s="17">
        <f>'[1]OM&amp;A'!J20</f>
        <v>1629.6049913635904</v>
      </c>
      <c r="L68" s="17">
        <f>-[1]Depreciation!U34-[1]Depreciation!P34</f>
        <v>21394.852152199986</v>
      </c>
      <c r="M68" s="18">
        <f t="shared" si="0"/>
        <v>245240.91266082015</v>
      </c>
      <c r="N68" s="19">
        <v>1.47E-2</v>
      </c>
      <c r="O68" s="18">
        <f t="shared" si="1"/>
        <v>272.21515800863932</v>
      </c>
      <c r="P68" s="18">
        <f t="shared" si="3"/>
        <v>1452.5767172632411</v>
      </c>
    </row>
    <row r="69" spans="6:16" ht="15.75" thickBot="1">
      <c r="F69" s="8"/>
      <c r="G69" s="13">
        <v>40664</v>
      </c>
      <c r="H69" s="14">
        <v>2011</v>
      </c>
      <c r="I69" s="15" t="s">
        <v>18</v>
      </c>
      <c r="J69" s="18">
        <f t="shared" si="2"/>
        <v>245240.91266082015</v>
      </c>
      <c r="K69" s="17">
        <f>'[1]OM&amp;A'!J21</f>
        <v>1510.6799841521133</v>
      </c>
      <c r="L69" s="17">
        <f>-[1]Depreciation!U35-[1]Depreciation!P35</f>
        <v>23805.828818866656</v>
      </c>
      <c r="M69" s="18">
        <f t="shared" si="0"/>
        <v>270557.42146383889</v>
      </c>
      <c r="N69" s="19">
        <v>1.47E-2</v>
      </c>
      <c r="O69" s="18">
        <f t="shared" si="1"/>
        <v>300.42011800950468</v>
      </c>
      <c r="P69" s="18">
        <f t="shared" si="3"/>
        <v>1752.9968352727458</v>
      </c>
    </row>
    <row r="70" spans="6:16" ht="15.75" thickBot="1">
      <c r="F70" s="8"/>
      <c r="G70" s="13">
        <v>40695</v>
      </c>
      <c r="H70" s="14">
        <v>2011</v>
      </c>
      <c r="I70" s="15" t="s">
        <v>18</v>
      </c>
      <c r="J70" s="18">
        <f t="shared" si="2"/>
        <v>270557.42146383889</v>
      </c>
      <c r="K70" s="17">
        <f>'[1]OM&amp;A'!J22</f>
        <v>1662.6272350461115</v>
      </c>
      <c r="L70" s="17">
        <f>-[1]Depreciation!U36-[1]Depreciation!P36</f>
        <v>21694.585818866657</v>
      </c>
      <c r="M70" s="18">
        <f t="shared" ref="M70:M100" si="4">J70+K70+L70</f>
        <v>293914.63451775169</v>
      </c>
      <c r="N70" s="19">
        <v>1.47E-2</v>
      </c>
      <c r="O70" s="18">
        <f t="shared" ref="O70:O100" si="5">J70*N70/12</f>
        <v>331.43284129320267</v>
      </c>
      <c r="P70" s="18">
        <f t="shared" si="3"/>
        <v>2084.4296765659483</v>
      </c>
    </row>
    <row r="71" spans="6:16" ht="15.75" thickBot="1">
      <c r="F71" s="8"/>
      <c r="G71" s="13">
        <v>40725</v>
      </c>
      <c r="H71" s="14">
        <v>2011</v>
      </c>
      <c r="I71" s="15" t="s">
        <v>22</v>
      </c>
      <c r="J71" s="18">
        <f t="shared" ref="J71:J100" si="6">M70</f>
        <v>293914.63451775169</v>
      </c>
      <c r="K71" s="17">
        <f>'[1]OM&amp;A'!J23</f>
        <v>1855.7853092727103</v>
      </c>
      <c r="L71" s="17">
        <f>-[1]Depreciation!U37-[1]Depreciation!P37</f>
        <v>22193.085818866657</v>
      </c>
      <c r="M71" s="18">
        <f t="shared" si="4"/>
        <v>317963.50564589107</v>
      </c>
      <c r="N71" s="19">
        <v>1.47E-2</v>
      </c>
      <c r="O71" s="18">
        <f t="shared" si="5"/>
        <v>360.04542728424582</v>
      </c>
      <c r="P71" s="18">
        <f t="shared" ref="P71:P100" si="7">O71+P70</f>
        <v>2444.475103850194</v>
      </c>
    </row>
    <row r="72" spans="6:16" ht="15.75" thickBot="1">
      <c r="F72" s="8"/>
      <c r="G72" s="13">
        <v>40756</v>
      </c>
      <c r="H72" s="14">
        <v>2011</v>
      </c>
      <c r="I72" s="15" t="s">
        <v>22</v>
      </c>
      <c r="J72" s="18">
        <f t="shared" si="6"/>
        <v>317963.50564589107</v>
      </c>
      <c r="K72" s="17">
        <f>'[1]OM&amp;A'!J24</f>
        <v>1750.3774724791781</v>
      </c>
      <c r="L72" s="17">
        <f>-[1]Depreciation!U38-[1]Depreciation!P38</f>
        <v>21352.697152199988</v>
      </c>
      <c r="M72" s="18">
        <f t="shared" si="4"/>
        <v>341066.58027057024</v>
      </c>
      <c r="N72" s="19">
        <v>1.47E-2</v>
      </c>
      <c r="O72" s="18">
        <f t="shared" si="5"/>
        <v>389.5052944162166</v>
      </c>
      <c r="P72" s="18">
        <f t="shared" si="7"/>
        <v>2833.9803982664107</v>
      </c>
    </row>
    <row r="73" spans="6:16" ht="15.75" thickBot="1">
      <c r="F73" s="8"/>
      <c r="G73" s="13">
        <v>40787</v>
      </c>
      <c r="H73" s="14">
        <v>2011</v>
      </c>
      <c r="I73" s="15" t="s">
        <v>22</v>
      </c>
      <c r="J73" s="18">
        <f t="shared" si="6"/>
        <v>341066.58027057024</v>
      </c>
      <c r="K73" s="17">
        <f>'[1]OM&amp;A'!J25</f>
        <v>1762.7745760451651</v>
      </c>
      <c r="L73" s="17">
        <f>-[1]Depreciation!U39-[1]Depreciation!P39</f>
        <v>20726.54815219999</v>
      </c>
      <c r="M73" s="18">
        <f t="shared" si="4"/>
        <v>363555.90299881541</v>
      </c>
      <c r="N73" s="19">
        <v>1.47E-2</v>
      </c>
      <c r="O73" s="18">
        <f t="shared" si="5"/>
        <v>417.80656083144851</v>
      </c>
      <c r="P73" s="18">
        <f t="shared" si="7"/>
        <v>3251.7869590978594</v>
      </c>
    </row>
    <row r="74" spans="6:16" ht="15.75" thickBot="1">
      <c r="F74" s="8"/>
      <c r="G74" s="13">
        <v>40817</v>
      </c>
      <c r="H74" s="14">
        <v>2011</v>
      </c>
      <c r="I74" s="15" t="s">
        <v>26</v>
      </c>
      <c r="J74" s="18">
        <f t="shared" si="6"/>
        <v>363555.90299881541</v>
      </c>
      <c r="K74" s="17">
        <f>'[1]OM&amp;A'!J26</f>
        <v>7413.5672111130843</v>
      </c>
      <c r="L74" s="17">
        <f>-[1]Depreciation!U40-[1]Depreciation!P40</f>
        <v>150424.36381886667</v>
      </c>
      <c r="M74" s="18">
        <f t="shared" si="4"/>
        <v>521393.83402879513</v>
      </c>
      <c r="N74" s="19">
        <v>1.47E-2</v>
      </c>
      <c r="O74" s="18">
        <f t="shared" si="5"/>
        <v>445.35598117354886</v>
      </c>
      <c r="P74" s="18">
        <f t="shared" si="7"/>
        <v>3697.1429402714084</v>
      </c>
    </row>
    <row r="75" spans="6:16" ht="15.75" thickBot="1">
      <c r="F75" s="8"/>
      <c r="G75" s="13">
        <v>40848</v>
      </c>
      <c r="H75" s="14">
        <v>2011</v>
      </c>
      <c r="I75" s="15" t="s">
        <v>26</v>
      </c>
      <c r="J75" s="18">
        <f t="shared" si="6"/>
        <v>521393.83402879513</v>
      </c>
      <c r="K75" s="17">
        <f>'[1]OM&amp;A'!J27</f>
        <v>1793.8691592194018</v>
      </c>
      <c r="L75" s="17">
        <f>-[1]Depreciation!U41-[1]Depreciation!P41</f>
        <v>17221.65648553332</v>
      </c>
      <c r="M75" s="18">
        <f t="shared" si="4"/>
        <v>540409.35967354779</v>
      </c>
      <c r="N75" s="19">
        <v>1.47E-2</v>
      </c>
      <c r="O75" s="18">
        <f t="shared" si="5"/>
        <v>638.70744668527402</v>
      </c>
      <c r="P75" s="18">
        <f t="shared" si="7"/>
        <v>4335.8503869566821</v>
      </c>
    </row>
    <row r="76" spans="6:16" ht="15.75" thickBot="1">
      <c r="F76" s="8"/>
      <c r="G76" s="13">
        <v>40878</v>
      </c>
      <c r="H76" s="14">
        <v>2011</v>
      </c>
      <c r="I76" s="15" t="s">
        <v>26</v>
      </c>
      <c r="J76" s="18">
        <f t="shared" si="6"/>
        <v>540409.35967354779</v>
      </c>
      <c r="K76" s="17">
        <f>'[1]OM&amp;A'!J28</f>
        <v>2069.760716905213</v>
      </c>
      <c r="L76" s="17">
        <f>-[1]Depreciation!U42-[1]Depreciation!P42</f>
        <v>36808.254485533325</v>
      </c>
      <c r="M76" s="18">
        <f t="shared" si="4"/>
        <v>579287.37487598637</v>
      </c>
      <c r="N76" s="19">
        <v>1.47E-2</v>
      </c>
      <c r="O76" s="18">
        <f t="shared" si="5"/>
        <v>662.00146560009603</v>
      </c>
      <c r="P76" s="18">
        <f t="shared" si="7"/>
        <v>4997.8518525567779</v>
      </c>
    </row>
    <row r="77" spans="6:16" ht="15.75" thickBot="1">
      <c r="F77" s="8"/>
      <c r="G77" s="13">
        <v>40909</v>
      </c>
      <c r="H77" s="14">
        <v>2012</v>
      </c>
      <c r="I77" s="15" t="s">
        <v>14</v>
      </c>
      <c r="J77" s="18">
        <f t="shared" si="6"/>
        <v>579287.37487598637</v>
      </c>
      <c r="K77" s="17">
        <f>'[1]OM&amp;A'!J29</f>
        <v>3092.8194355581609</v>
      </c>
      <c r="L77" s="17">
        <f>-[1]Depreciation!U43-[1]Depreciation!P43</f>
        <v>54486.821394329192</v>
      </c>
      <c r="M77" s="18">
        <f t="shared" si="4"/>
        <v>636867.01570587372</v>
      </c>
      <c r="N77" s="19">
        <v>1.47E-2</v>
      </c>
      <c r="O77" s="18">
        <f t="shared" si="5"/>
        <v>709.62703422308323</v>
      </c>
      <c r="P77" s="18">
        <f t="shared" si="7"/>
        <v>5707.4788867798616</v>
      </c>
    </row>
    <row r="78" spans="6:16" ht="15.75" thickBot="1">
      <c r="F78" s="8"/>
      <c r="G78" s="13">
        <v>40940</v>
      </c>
      <c r="H78" s="14">
        <v>2012</v>
      </c>
      <c r="I78" s="15" t="s">
        <v>14</v>
      </c>
      <c r="J78" s="18">
        <f t="shared" si="6"/>
        <v>636867.01570587372</v>
      </c>
      <c r="K78" s="17">
        <f>'[1]OM&amp;A'!J30</f>
        <v>3024.1945833682271</v>
      </c>
      <c r="L78" s="17">
        <f>-[1]Depreciation!U44-[1]Depreciation!P44</f>
        <v>55080.670727662531</v>
      </c>
      <c r="M78" s="18">
        <f t="shared" si="4"/>
        <v>694971.88101690449</v>
      </c>
      <c r="N78" s="19">
        <v>1.47E-2</v>
      </c>
      <c r="O78" s="18">
        <f t="shared" si="5"/>
        <v>780.16209423969531</v>
      </c>
      <c r="P78" s="18">
        <f t="shared" si="7"/>
        <v>6487.6409810195564</v>
      </c>
    </row>
    <row r="79" spans="6:16" ht="15.75" thickBot="1">
      <c r="F79" s="8"/>
      <c r="G79" s="13">
        <v>40969</v>
      </c>
      <c r="H79" s="14">
        <v>2012</v>
      </c>
      <c r="I79" s="15" t="s">
        <v>14</v>
      </c>
      <c r="J79" s="18">
        <f t="shared" si="6"/>
        <v>694971.88101690449</v>
      </c>
      <c r="K79" s="17">
        <f>'[1]OM&amp;A'!J31</f>
        <v>1764.3124461937859</v>
      </c>
      <c r="L79" s="17">
        <f>-[1]Depreciation!U45-[1]Depreciation!P45</f>
        <v>48283.260727662535</v>
      </c>
      <c r="M79" s="18">
        <f t="shared" si="4"/>
        <v>745019.45419076085</v>
      </c>
      <c r="N79" s="19">
        <v>1.47E-2</v>
      </c>
      <c r="O79" s="18">
        <f t="shared" si="5"/>
        <v>851.34055424570795</v>
      </c>
      <c r="P79" s="18">
        <f t="shared" si="7"/>
        <v>7338.981535265264</v>
      </c>
    </row>
    <row r="80" spans="6:16" ht="15.75" thickBot="1">
      <c r="F80" s="8"/>
      <c r="G80" s="13">
        <v>41000</v>
      </c>
      <c r="H80" s="14">
        <v>2012</v>
      </c>
      <c r="I80" s="15" t="s">
        <v>18</v>
      </c>
      <c r="J80" s="18">
        <f t="shared" si="6"/>
        <v>745019.45419076085</v>
      </c>
      <c r="K80" s="17">
        <f>'[1]OM&amp;A'!J32</f>
        <v>2601.7211154844649</v>
      </c>
      <c r="L80" s="17">
        <f>-[1]Depreciation!U46-[1]Depreciation!P46</f>
        <v>46011.853394329199</v>
      </c>
      <c r="M80" s="18">
        <f t="shared" si="4"/>
        <v>793633.02870057453</v>
      </c>
      <c r="N80" s="19">
        <v>1.47E-2</v>
      </c>
      <c r="O80" s="18">
        <f t="shared" si="5"/>
        <v>912.64883138368202</v>
      </c>
      <c r="P80" s="18">
        <f t="shared" si="7"/>
        <v>8251.6303666489457</v>
      </c>
    </row>
    <row r="81" spans="6:16" ht="15.75" thickBot="1">
      <c r="F81" s="8"/>
      <c r="G81" s="13">
        <v>41030</v>
      </c>
      <c r="H81" s="14">
        <v>2012</v>
      </c>
      <c r="I81" s="15" t="s">
        <v>18</v>
      </c>
      <c r="J81" s="18">
        <f t="shared" si="6"/>
        <v>793633.02870057453</v>
      </c>
      <c r="K81" s="17">
        <f>'[1]OM&amp;A'!J33</f>
        <v>2601.7211154844649</v>
      </c>
      <c r="L81" s="17">
        <f>-[1]Depreciation!U47-[1]Depreciation!P47</f>
        <v>47708.007394329201</v>
      </c>
      <c r="M81" s="18">
        <f t="shared" si="4"/>
        <v>843942.7572103882</v>
      </c>
      <c r="N81" s="19">
        <v>1.47E-2</v>
      </c>
      <c r="O81" s="18">
        <f t="shared" si="5"/>
        <v>972.20046015820378</v>
      </c>
      <c r="P81" s="18">
        <f t="shared" si="7"/>
        <v>9223.8308268071487</v>
      </c>
    </row>
    <row r="82" spans="6:16" ht="15.75" thickBot="1">
      <c r="F82" s="8"/>
      <c r="G82" s="13">
        <v>41061</v>
      </c>
      <c r="H82" s="14">
        <v>2012</v>
      </c>
      <c r="I82" s="15" t="s">
        <v>18</v>
      </c>
      <c r="J82" s="18">
        <f t="shared" si="6"/>
        <v>843942.7572103882</v>
      </c>
      <c r="K82" s="17">
        <f>'[1]OM&amp;A'!J34</f>
        <v>2381.3852072690734</v>
      </c>
      <c r="L82" s="17">
        <f>-[1]Depreciation!U48-[1]Depreciation!P48</f>
        <v>42896.658060995862</v>
      </c>
      <c r="M82" s="18">
        <f t="shared" si="4"/>
        <v>889220.80047865317</v>
      </c>
      <c r="N82" s="19">
        <v>1.47E-2</v>
      </c>
      <c r="O82" s="18">
        <f t="shared" si="5"/>
        <v>1033.8298775827254</v>
      </c>
      <c r="P82" s="18">
        <f t="shared" si="7"/>
        <v>10257.660704389875</v>
      </c>
    </row>
    <row r="83" spans="6:16" ht="15.75" thickBot="1">
      <c r="F83" s="8"/>
      <c r="G83" s="13">
        <v>41091</v>
      </c>
      <c r="H83" s="14">
        <v>2012</v>
      </c>
      <c r="I83" s="15" t="s">
        <v>22</v>
      </c>
      <c r="J83" s="18">
        <f t="shared" si="6"/>
        <v>889220.80047865317</v>
      </c>
      <c r="K83" s="17">
        <f>'[1]OM&amp;A'!J35</f>
        <v>3138.7560338330122</v>
      </c>
      <c r="L83" s="17">
        <f>-[1]Depreciation!U49-[1]Depreciation!P49</f>
        <v>58311.878394329193</v>
      </c>
      <c r="M83" s="18">
        <f t="shared" si="4"/>
        <v>950671.43490681541</v>
      </c>
      <c r="N83" s="19">
        <v>1.47E-2</v>
      </c>
      <c r="O83" s="18">
        <f t="shared" si="5"/>
        <v>1089.2954805863501</v>
      </c>
      <c r="P83" s="18">
        <f t="shared" si="7"/>
        <v>11346.956184976225</v>
      </c>
    </row>
    <row r="84" spans="6:16" ht="15.75" thickBot="1">
      <c r="F84" s="8"/>
      <c r="G84" s="13">
        <v>41122</v>
      </c>
      <c r="H84" s="14">
        <v>2012</v>
      </c>
      <c r="I84" s="15" t="s">
        <v>22</v>
      </c>
      <c r="J84" s="18">
        <f t="shared" si="6"/>
        <v>950671.43490681541</v>
      </c>
      <c r="K84" s="17">
        <f>'[1]OM&amp;A'!J36</f>
        <v>1757.9678150908635</v>
      </c>
      <c r="L84" s="17">
        <f>-[1]Depreciation!U50-[1]Depreciation!P50</f>
        <v>51099.480060995862</v>
      </c>
      <c r="M84" s="18">
        <f t="shared" si="4"/>
        <v>1003528.8827829022</v>
      </c>
      <c r="N84" s="19">
        <v>1.47E-2</v>
      </c>
      <c r="O84" s="18">
        <f t="shared" si="5"/>
        <v>1164.5725077608488</v>
      </c>
      <c r="P84" s="18">
        <f t="shared" si="7"/>
        <v>12511.528692737074</v>
      </c>
    </row>
    <row r="85" spans="6:16" ht="15.75" thickBot="1">
      <c r="F85" s="8"/>
      <c r="G85" s="13">
        <v>41153</v>
      </c>
      <c r="H85" s="14">
        <v>2012</v>
      </c>
      <c r="I85" s="15" t="s">
        <v>22</v>
      </c>
      <c r="J85" s="18">
        <f t="shared" si="6"/>
        <v>1003528.8827829022</v>
      </c>
      <c r="K85" s="17">
        <f>'[1]OM&amp;A'!J37</f>
        <v>2456.0792362448706</v>
      </c>
      <c r="L85" s="17">
        <f>-[1]Depreciation!U51-[1]Depreciation!P51</f>
        <v>52006.125394329196</v>
      </c>
      <c r="M85" s="18">
        <f t="shared" si="4"/>
        <v>1057991.0874134763</v>
      </c>
      <c r="N85" s="19">
        <v>1.47E-2</v>
      </c>
      <c r="O85" s="18">
        <f t="shared" si="5"/>
        <v>1229.3228814090551</v>
      </c>
      <c r="P85" s="18">
        <f t="shared" si="7"/>
        <v>13740.851574146129</v>
      </c>
    </row>
    <row r="86" spans="6:16" ht="15.75" thickBot="1">
      <c r="F86" s="8"/>
      <c r="G86" s="13">
        <v>41183</v>
      </c>
      <c r="H86" s="14">
        <v>2012</v>
      </c>
      <c r="I86" s="15" t="s">
        <v>26</v>
      </c>
      <c r="J86" s="18">
        <f t="shared" si="6"/>
        <v>1057991.0874134763</v>
      </c>
      <c r="K86" s="17">
        <f>'[1]OM&amp;A'!J38</f>
        <v>2535.4396653918807</v>
      </c>
      <c r="L86" s="17">
        <f>-[1]Depreciation!U52-[1]Depreciation!P52</f>
        <v>51309.299403035664</v>
      </c>
      <c r="M86" s="18">
        <f t="shared" si="4"/>
        <v>1111835.8264819039</v>
      </c>
      <c r="N86" s="19">
        <v>1.47E-2</v>
      </c>
      <c r="O86" s="18">
        <f t="shared" si="5"/>
        <v>1296.0390820815085</v>
      </c>
      <c r="P86" s="18">
        <f t="shared" si="7"/>
        <v>15036.890656227637</v>
      </c>
    </row>
    <row r="87" spans="6:16" ht="15.75" thickBot="1">
      <c r="F87" s="8"/>
      <c r="G87" s="13">
        <v>41214</v>
      </c>
      <c r="H87" s="14">
        <v>2012</v>
      </c>
      <c r="I87" s="15" t="s">
        <v>26</v>
      </c>
      <c r="J87" s="18">
        <f t="shared" si="6"/>
        <v>1111835.8264819039</v>
      </c>
      <c r="K87" s="17">
        <f>'[1]OM&amp;A'!J39</f>
        <v>2535.4396653918807</v>
      </c>
      <c r="L87" s="17">
        <f>-[1]Depreciation!U53-[1]Depreciation!P53</f>
        <v>19927.499403035665</v>
      </c>
      <c r="M87" s="18">
        <f t="shared" si="4"/>
        <v>1134298.7655503314</v>
      </c>
      <c r="N87" s="19">
        <v>1.47E-2</v>
      </c>
      <c r="O87" s="18">
        <f t="shared" si="5"/>
        <v>1361.9988874403323</v>
      </c>
      <c r="P87" s="18">
        <f t="shared" si="7"/>
        <v>16398.88954366797</v>
      </c>
    </row>
    <row r="88" spans="6:16" ht="15.75" thickBot="1">
      <c r="F88" s="8"/>
      <c r="G88" s="13">
        <v>41244</v>
      </c>
      <c r="H88" s="14">
        <v>2012</v>
      </c>
      <c r="I88" s="15" t="s">
        <v>26</v>
      </c>
      <c r="J88" s="18">
        <f t="shared" si="6"/>
        <v>1134298.7655503314</v>
      </c>
      <c r="K88" s="17">
        <f>'[1]OM&amp;A'!J40</f>
        <v>2535.4396653918807</v>
      </c>
      <c r="L88" s="17">
        <f>-[1]Depreciation!U54-[1]Depreciation!P54</f>
        <v>51309.299403035664</v>
      </c>
      <c r="M88" s="18">
        <f t="shared" si="4"/>
        <v>1188143.5046187588</v>
      </c>
      <c r="N88" s="19">
        <v>1.47E-2</v>
      </c>
      <c r="O88" s="18">
        <f>J88*N88/12</f>
        <v>1389.5159877991562</v>
      </c>
      <c r="P88" s="18">
        <f t="shared" si="7"/>
        <v>17788.405531467128</v>
      </c>
    </row>
    <row r="89" spans="6:16" ht="15.75" thickBot="1">
      <c r="F89" s="8"/>
      <c r="G89" s="13">
        <v>41275</v>
      </c>
      <c r="H89" s="14">
        <v>2013</v>
      </c>
      <c r="I89" s="15" t="s">
        <v>14</v>
      </c>
      <c r="J89" s="18">
        <f t="shared" si="6"/>
        <v>1188143.5046187588</v>
      </c>
      <c r="K89" s="17">
        <f>'[1]OM&amp;A'!J41</f>
        <v>5514.0590080802222</v>
      </c>
      <c r="L89" s="17">
        <f>-[1]Depreciation!U55-[1]Depreciation!P55</f>
        <v>47234.705035605861</v>
      </c>
      <c r="M89" s="18">
        <f t="shared" si="4"/>
        <v>1240892.268662445</v>
      </c>
      <c r="N89" s="19">
        <v>1.47E-2</v>
      </c>
      <c r="O89" s="18">
        <f>J89*N89/12</f>
        <v>1455.4757931579795</v>
      </c>
      <c r="P89" s="18">
        <f t="shared" si="7"/>
        <v>19243.881324625108</v>
      </c>
    </row>
    <row r="90" spans="6:16" ht="15.75" thickBot="1">
      <c r="F90" s="8"/>
      <c r="G90" s="13">
        <v>41306</v>
      </c>
      <c r="H90" s="14">
        <v>2013</v>
      </c>
      <c r="I90" s="15" t="s">
        <v>14</v>
      </c>
      <c r="J90" s="18">
        <f t="shared" si="6"/>
        <v>1240892.268662445</v>
      </c>
      <c r="K90" s="17">
        <f>'[1]OM&amp;A'!J42</f>
        <v>5514.0590080802222</v>
      </c>
      <c r="L90" s="17">
        <f>-[1]Depreciation!U56-[1]Depreciation!P56</f>
        <v>47234.705035605861</v>
      </c>
      <c r="M90" s="18">
        <f t="shared" si="4"/>
        <v>1293641.0327061312</v>
      </c>
      <c r="N90" s="19">
        <v>1.47E-2</v>
      </c>
      <c r="O90" s="18">
        <f t="shared" si="5"/>
        <v>1520.0930291114953</v>
      </c>
      <c r="P90" s="18">
        <f t="shared" si="7"/>
        <v>20763.974353736605</v>
      </c>
    </row>
    <row r="91" spans="6:16" ht="15.75" thickBot="1">
      <c r="F91" s="8"/>
      <c r="G91" s="13">
        <v>41334</v>
      </c>
      <c r="H91" s="14">
        <v>2013</v>
      </c>
      <c r="I91" s="15" t="s">
        <v>14</v>
      </c>
      <c r="J91" s="18">
        <f t="shared" si="6"/>
        <v>1293641.0327061312</v>
      </c>
      <c r="K91" s="17">
        <f>'[1]OM&amp;A'!J43</f>
        <v>5514.0590080802222</v>
      </c>
      <c r="L91" s="17">
        <f>-[1]Depreciation!U57-[1]Depreciation!P57</f>
        <v>47234.705035605861</v>
      </c>
      <c r="M91" s="18">
        <f t="shared" si="4"/>
        <v>1346389.7967498174</v>
      </c>
      <c r="N91" s="19">
        <v>1.47E-2</v>
      </c>
      <c r="O91" s="18">
        <f t="shared" si="5"/>
        <v>1584.7102650650106</v>
      </c>
      <c r="P91" s="18">
        <f t="shared" si="7"/>
        <v>22348.684618801617</v>
      </c>
    </row>
    <row r="92" spans="6:16" ht="15.75" thickBot="1">
      <c r="F92" s="8"/>
      <c r="G92" s="13">
        <v>41365</v>
      </c>
      <c r="H92" s="14">
        <v>2013</v>
      </c>
      <c r="I92" s="15" t="s">
        <v>18</v>
      </c>
      <c r="J92" s="18">
        <f t="shared" si="6"/>
        <v>1346389.7967498174</v>
      </c>
      <c r="K92" s="17">
        <f>'[1]OM&amp;A'!J44</f>
        <v>5514.0590080802222</v>
      </c>
      <c r="L92" s="17">
        <f>-[1]Depreciation!U58-[1]Depreciation!P58</f>
        <v>47234.705035605861</v>
      </c>
      <c r="M92" s="18">
        <f t="shared" si="4"/>
        <v>1399138.5607935037</v>
      </c>
      <c r="N92" s="19">
        <v>1.47E-2</v>
      </c>
      <c r="O92" s="18">
        <f t="shared" si="5"/>
        <v>1649.3275010185262</v>
      </c>
      <c r="P92" s="18">
        <f t="shared" si="7"/>
        <v>23998.012119820145</v>
      </c>
    </row>
    <row r="93" spans="6:16" ht="15.75" thickBot="1">
      <c r="F93" s="8"/>
      <c r="G93" s="13">
        <v>41395</v>
      </c>
      <c r="H93" s="14">
        <v>2013</v>
      </c>
      <c r="I93" s="15" t="s">
        <v>18</v>
      </c>
      <c r="J93" s="18">
        <f t="shared" si="6"/>
        <v>1399138.5607935037</v>
      </c>
      <c r="K93" s="17"/>
      <c r="L93" s="17"/>
      <c r="M93" s="18">
        <f t="shared" si="4"/>
        <v>1399138.5607935037</v>
      </c>
      <c r="N93" s="19">
        <v>0</v>
      </c>
      <c r="O93" s="18">
        <f t="shared" si="5"/>
        <v>0</v>
      </c>
      <c r="P93" s="18">
        <f t="shared" si="7"/>
        <v>23998.012119820145</v>
      </c>
    </row>
    <row r="94" spans="6:16" ht="15.75" thickBot="1">
      <c r="F94" s="8"/>
      <c r="G94" s="13">
        <v>41426</v>
      </c>
      <c r="H94" s="14">
        <v>2013</v>
      </c>
      <c r="I94" s="15" t="s">
        <v>18</v>
      </c>
      <c r="J94" s="18">
        <f t="shared" si="6"/>
        <v>1399138.5607935037</v>
      </c>
      <c r="K94" s="17"/>
      <c r="L94" s="17"/>
      <c r="M94" s="18">
        <f t="shared" si="4"/>
        <v>1399138.5607935037</v>
      </c>
      <c r="N94" s="19">
        <v>0</v>
      </c>
      <c r="O94" s="18">
        <f t="shared" si="5"/>
        <v>0</v>
      </c>
      <c r="P94" s="18">
        <f t="shared" si="7"/>
        <v>23998.012119820145</v>
      </c>
    </row>
    <row r="95" spans="6:16" ht="15.75" thickBot="1">
      <c r="F95" s="8"/>
      <c r="G95" s="13">
        <v>41456</v>
      </c>
      <c r="H95" s="14">
        <v>2013</v>
      </c>
      <c r="I95" s="15" t="s">
        <v>22</v>
      </c>
      <c r="J95" s="18">
        <f t="shared" si="6"/>
        <v>1399138.5607935037</v>
      </c>
      <c r="K95" s="17"/>
      <c r="L95" s="17"/>
      <c r="M95" s="18">
        <f t="shared" si="4"/>
        <v>1399138.5607935037</v>
      </c>
      <c r="N95" s="19">
        <v>0</v>
      </c>
      <c r="O95" s="18">
        <f t="shared" si="5"/>
        <v>0</v>
      </c>
      <c r="P95" s="18">
        <f t="shared" si="7"/>
        <v>23998.012119820145</v>
      </c>
    </row>
    <row r="96" spans="6:16" ht="15.75" thickBot="1">
      <c r="F96" s="8"/>
      <c r="G96" s="13">
        <v>41487</v>
      </c>
      <c r="H96" s="14">
        <v>2013</v>
      </c>
      <c r="I96" s="15" t="s">
        <v>22</v>
      </c>
      <c r="J96" s="18">
        <f t="shared" si="6"/>
        <v>1399138.5607935037</v>
      </c>
      <c r="K96" s="17"/>
      <c r="L96" s="17"/>
      <c r="M96" s="18">
        <f t="shared" si="4"/>
        <v>1399138.5607935037</v>
      </c>
      <c r="N96" s="19">
        <v>0</v>
      </c>
      <c r="O96" s="18">
        <f t="shared" si="5"/>
        <v>0</v>
      </c>
      <c r="P96" s="18">
        <f t="shared" si="7"/>
        <v>23998.012119820145</v>
      </c>
    </row>
    <row r="97" spans="6:16" ht="15.75" thickBot="1">
      <c r="F97" s="8"/>
      <c r="G97" s="13">
        <v>41518</v>
      </c>
      <c r="H97" s="14">
        <v>2013</v>
      </c>
      <c r="I97" s="15" t="s">
        <v>22</v>
      </c>
      <c r="J97" s="18">
        <f t="shared" si="6"/>
        <v>1399138.5607935037</v>
      </c>
      <c r="K97" s="17"/>
      <c r="L97" s="17"/>
      <c r="M97" s="18">
        <f t="shared" si="4"/>
        <v>1399138.5607935037</v>
      </c>
      <c r="N97" s="19">
        <v>0</v>
      </c>
      <c r="O97" s="18">
        <f t="shared" si="5"/>
        <v>0</v>
      </c>
      <c r="P97" s="18">
        <f t="shared" si="7"/>
        <v>23998.012119820145</v>
      </c>
    </row>
    <row r="98" spans="6:16" ht="15.75" thickBot="1">
      <c r="F98" s="8"/>
      <c r="G98" s="13">
        <v>41548</v>
      </c>
      <c r="H98" s="14">
        <v>2013</v>
      </c>
      <c r="I98" s="15" t="s">
        <v>26</v>
      </c>
      <c r="J98" s="18">
        <f t="shared" si="6"/>
        <v>1399138.5607935037</v>
      </c>
      <c r="K98" s="17"/>
      <c r="L98" s="17"/>
      <c r="M98" s="18">
        <f t="shared" si="4"/>
        <v>1399138.5607935037</v>
      </c>
      <c r="N98" s="19">
        <v>0</v>
      </c>
      <c r="O98" s="18">
        <f t="shared" si="5"/>
        <v>0</v>
      </c>
      <c r="P98" s="18">
        <f t="shared" si="7"/>
        <v>23998.012119820145</v>
      </c>
    </row>
    <row r="99" spans="6:16" ht="15.75" thickBot="1">
      <c r="F99" s="8"/>
      <c r="G99" s="13">
        <v>41579</v>
      </c>
      <c r="H99" s="14">
        <v>2013</v>
      </c>
      <c r="I99" s="15" t="s">
        <v>26</v>
      </c>
      <c r="J99" s="18">
        <f t="shared" si="6"/>
        <v>1399138.5607935037</v>
      </c>
      <c r="K99" s="17"/>
      <c r="L99" s="17"/>
      <c r="M99" s="18">
        <f t="shared" si="4"/>
        <v>1399138.5607935037</v>
      </c>
      <c r="N99" s="19">
        <v>0</v>
      </c>
      <c r="O99" s="18">
        <f t="shared" si="5"/>
        <v>0</v>
      </c>
      <c r="P99" s="18">
        <f t="shared" si="7"/>
        <v>23998.012119820145</v>
      </c>
    </row>
    <row r="100" spans="6:16">
      <c r="F100" s="8"/>
      <c r="G100" s="13">
        <v>41609</v>
      </c>
      <c r="H100" s="14">
        <v>2013</v>
      </c>
      <c r="I100" s="15" t="s">
        <v>26</v>
      </c>
      <c r="J100" s="18">
        <f t="shared" si="6"/>
        <v>1399138.5607935037</v>
      </c>
      <c r="K100" s="100"/>
      <c r="L100" s="100"/>
      <c r="M100" s="18">
        <f t="shared" si="4"/>
        <v>1399138.5607935037</v>
      </c>
      <c r="N100" s="19">
        <v>0</v>
      </c>
      <c r="O100" s="18">
        <f t="shared" si="5"/>
        <v>0</v>
      </c>
      <c r="P100" s="18">
        <f t="shared" si="7"/>
        <v>23998.012119820145</v>
      </c>
    </row>
    <row r="101" spans="6:16" ht="15.75" thickBot="1">
      <c r="F101" s="21"/>
      <c r="G101" s="104"/>
      <c r="H101" s="105"/>
      <c r="I101" s="104"/>
      <c r="J101" s="106"/>
      <c r="K101" s="106"/>
      <c r="L101" s="106"/>
      <c r="M101" s="106"/>
      <c r="N101" s="106"/>
      <c r="O101" s="106"/>
      <c r="P101" s="106"/>
    </row>
    <row r="102" spans="6:16" ht="15.75" thickBot="1">
      <c r="F102" s="21"/>
      <c r="G102" s="81"/>
      <c r="H102" s="82"/>
      <c r="I102" s="81"/>
      <c r="J102" s="83"/>
      <c r="K102" s="107">
        <f>SUM(K53:K100)</f>
        <v>104702.33278464469</v>
      </c>
      <c r="L102" s="107">
        <f>SUM(L53:L100)</f>
        <v>1294436.2280088584</v>
      </c>
      <c r="M102" s="107">
        <f>SUM(K102:L102)</f>
        <v>1399138.5607935032</v>
      </c>
      <c r="N102" s="107"/>
      <c r="O102" s="107">
        <f>SUM(O53:O100)</f>
        <v>23998.012119820145</v>
      </c>
      <c r="P102" s="107"/>
    </row>
    <row r="103" spans="6:16" ht="15.75" thickTop="1">
      <c r="F103" s="21"/>
      <c r="G103" s="13"/>
      <c r="H103" s="22"/>
      <c r="I103" s="13"/>
      <c r="J103" s="1"/>
      <c r="K103" s="1"/>
      <c r="L103" s="1"/>
      <c r="M103" s="1"/>
      <c r="N103" s="1"/>
      <c r="O103" s="1"/>
      <c r="P103" s="1"/>
    </row>
    <row r="104" spans="6:16">
      <c r="F104" s="21"/>
      <c r="G104" s="13"/>
      <c r="H104" s="22"/>
      <c r="I104" s="13"/>
      <c r="J104" s="1"/>
      <c r="K104" s="1"/>
      <c r="L104" s="1"/>
      <c r="M104" s="1"/>
      <c r="N104" s="1"/>
      <c r="O104" s="1"/>
      <c r="P104" s="1"/>
    </row>
    <row r="105" spans="6:16">
      <c r="F105" s="21"/>
      <c r="G105" s="13"/>
      <c r="H105" s="22"/>
      <c r="I105" s="13"/>
      <c r="J105" s="1"/>
      <c r="K105" s="1"/>
      <c r="L105" s="1"/>
      <c r="M105" s="1"/>
      <c r="N105" s="1"/>
      <c r="O105" s="1"/>
      <c r="P105" s="1"/>
    </row>
    <row r="106" spans="6:16">
      <c r="F106" s="21"/>
      <c r="G106" s="13"/>
      <c r="H106" s="22"/>
      <c r="I106" s="13"/>
      <c r="J106" s="1"/>
      <c r="K106" s="1"/>
      <c r="L106" s="1"/>
      <c r="M106" s="1"/>
      <c r="N106" s="1"/>
      <c r="O106" s="1"/>
      <c r="P106" s="1"/>
    </row>
    <row r="107" spans="6:16">
      <c r="F107" s="21"/>
      <c r="G107" s="13"/>
      <c r="H107" s="22"/>
      <c r="I107" s="13"/>
      <c r="J107" s="1"/>
      <c r="K107" s="1"/>
      <c r="L107" s="1"/>
      <c r="M107" s="1"/>
      <c r="N107" s="1"/>
      <c r="O107" s="1"/>
      <c r="P107" s="1"/>
    </row>
    <row r="108" spans="6:16">
      <c r="F108" s="1"/>
      <c r="G108" s="13"/>
      <c r="H108" s="22"/>
      <c r="I108" s="13"/>
      <c r="J108" s="1"/>
      <c r="K108" s="1"/>
      <c r="L108" s="1"/>
      <c r="M108" s="1"/>
      <c r="N108" s="1"/>
      <c r="O108" s="1"/>
      <c r="P108" s="1"/>
    </row>
    <row r="109" spans="6:16">
      <c r="G109" s="13"/>
      <c r="H109" s="22"/>
      <c r="I109" s="13"/>
    </row>
    <row r="110" spans="6:16">
      <c r="G110" s="13"/>
      <c r="H110" s="22"/>
      <c r="I110" s="13"/>
    </row>
    <row r="111" spans="6:16">
      <c r="G111" s="13"/>
      <c r="H111" s="22"/>
      <c r="I111" s="13"/>
    </row>
    <row r="112" spans="6:16">
      <c r="G112" s="13"/>
      <c r="H112" s="22"/>
      <c r="I112" s="13"/>
    </row>
    <row r="113" spans="7:9">
      <c r="G113" s="13"/>
      <c r="H113" s="22"/>
      <c r="I113" s="13"/>
    </row>
    <row r="114" spans="7:9">
      <c r="G114" s="13"/>
      <c r="H114" s="22"/>
      <c r="I114" s="13"/>
    </row>
    <row r="115" spans="7:9">
      <c r="G115" s="13"/>
      <c r="H115" s="22"/>
      <c r="I115" s="13"/>
    </row>
    <row r="116" spans="7:9">
      <c r="G116" s="13"/>
      <c r="H116" s="22"/>
      <c r="I116" s="13"/>
    </row>
    <row r="117" spans="7:9">
      <c r="G117" s="13"/>
      <c r="H117" s="22"/>
      <c r="I117" s="13"/>
    </row>
    <row r="118" spans="7:9">
      <c r="G118" s="13"/>
      <c r="H118" s="22"/>
      <c r="I118" s="13"/>
    </row>
    <row r="119" spans="7:9">
      <c r="G119" s="13"/>
      <c r="H119" s="22"/>
      <c r="I119" s="13"/>
    </row>
    <row r="120" spans="7:9">
      <c r="G120" s="13"/>
      <c r="H120" s="22"/>
      <c r="I120" s="13"/>
    </row>
    <row r="121" spans="7:9">
      <c r="G121" s="13"/>
      <c r="H121" s="22"/>
      <c r="I121" s="13"/>
    </row>
    <row r="122" spans="7:9">
      <c r="G122" s="13"/>
      <c r="H122" s="22"/>
      <c r="I122" s="13"/>
    </row>
    <row r="123" spans="7:9">
      <c r="G123" s="13"/>
      <c r="H123" s="22"/>
      <c r="I123" s="13"/>
    </row>
    <row r="124" spans="7:9">
      <c r="G124" s="13"/>
      <c r="H124" s="22"/>
      <c r="I124" s="13"/>
    </row>
    <row r="125" spans="7:9">
      <c r="G125" s="13"/>
      <c r="H125" s="22"/>
      <c r="I125" s="13"/>
    </row>
    <row r="126" spans="7:9">
      <c r="G126" s="13"/>
      <c r="H126" s="22"/>
      <c r="I126" s="13"/>
    </row>
  </sheetData>
  <mergeCells count="2">
    <mergeCell ref="E3:E4"/>
    <mergeCell ref="B1:P1"/>
  </mergeCells>
  <pageMargins left="0.7" right="0.7" top="0.75" bottom="0.75" header="0.3" footer="0.3"/>
  <pageSetup scale="80" fitToHeight="4" orientation="landscape" verticalDpi="597" r:id="rId1"/>
  <headerFoot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138"/>
  <sheetViews>
    <sheetView topLeftCell="D79" workbookViewId="0">
      <selection activeCell="P102" sqref="P102"/>
    </sheetView>
  </sheetViews>
  <sheetFormatPr defaultRowHeight="15"/>
  <cols>
    <col min="1" max="1" width="1.85546875" style="24" customWidth="1"/>
    <col min="2" max="2" width="14.5703125" style="23" customWidth="1"/>
    <col min="3" max="3" width="20" style="23" customWidth="1"/>
    <col min="4" max="4" width="8.85546875" style="24" customWidth="1"/>
    <col min="5" max="5" width="0.7109375" style="24" customWidth="1"/>
    <col min="6" max="6" width="9.42578125" style="24" bestFit="1" customWidth="1"/>
    <col min="7" max="7" width="6.140625" style="25" customWidth="1"/>
    <col min="8" max="8" width="7.42578125" style="25" customWidth="1"/>
    <col min="9" max="9" width="8.5703125" style="24" customWidth="1"/>
    <col min="10" max="10" width="18.7109375" style="24" customWidth="1"/>
    <col min="11" max="11" width="17.5703125" style="24" customWidth="1"/>
    <col min="12" max="12" width="8.7109375" style="24" customWidth="1"/>
    <col min="13" max="13" width="13.7109375" style="24" customWidth="1"/>
    <col min="14" max="15" width="15.7109375" style="24" customWidth="1"/>
    <col min="16" max="16" width="17.5703125" style="24" customWidth="1"/>
    <col min="17" max="256" width="9.140625" style="24"/>
    <col min="257" max="257" width="1.85546875" style="24" customWidth="1"/>
    <col min="258" max="258" width="14.5703125" style="24" customWidth="1"/>
    <col min="259" max="259" width="20" style="24" customWidth="1"/>
    <col min="260" max="260" width="8.85546875" style="24" customWidth="1"/>
    <col min="261" max="261" width="0.7109375" style="24" customWidth="1"/>
    <col min="262" max="262" width="9.42578125" style="24" bestFit="1" customWidth="1"/>
    <col min="263" max="263" width="6.140625" style="24" customWidth="1"/>
    <col min="264" max="264" width="7.42578125" style="24" customWidth="1"/>
    <col min="265" max="265" width="8.5703125" style="24" customWidth="1"/>
    <col min="266" max="266" width="18.7109375" style="24" customWidth="1"/>
    <col min="267" max="267" width="17.5703125" style="24" customWidth="1"/>
    <col min="268" max="268" width="8.7109375" style="24" customWidth="1"/>
    <col min="269" max="269" width="13.7109375" style="24" customWidth="1"/>
    <col min="270" max="271" width="15.7109375" style="24" customWidth="1"/>
    <col min="272" max="272" width="17.5703125" style="24" customWidth="1"/>
    <col min="273" max="512" width="9.140625" style="24"/>
    <col min="513" max="513" width="1.85546875" style="24" customWidth="1"/>
    <col min="514" max="514" width="14.5703125" style="24" customWidth="1"/>
    <col min="515" max="515" width="20" style="24" customWidth="1"/>
    <col min="516" max="516" width="8.85546875" style="24" customWidth="1"/>
    <col min="517" max="517" width="0.7109375" style="24" customWidth="1"/>
    <col min="518" max="518" width="9.42578125" style="24" bestFit="1" customWidth="1"/>
    <col min="519" max="519" width="6.140625" style="24" customWidth="1"/>
    <col min="520" max="520" width="7.42578125" style="24" customWidth="1"/>
    <col min="521" max="521" width="8.5703125" style="24" customWidth="1"/>
    <col min="522" max="522" width="18.7109375" style="24" customWidth="1"/>
    <col min="523" max="523" width="17.5703125" style="24" customWidth="1"/>
    <col min="524" max="524" width="8.7109375" style="24" customWidth="1"/>
    <col min="525" max="525" width="13.7109375" style="24" customWidth="1"/>
    <col min="526" max="527" width="15.7109375" style="24" customWidth="1"/>
    <col min="528" max="528" width="17.5703125" style="24" customWidth="1"/>
    <col min="529" max="768" width="9.140625" style="24"/>
    <col min="769" max="769" width="1.85546875" style="24" customWidth="1"/>
    <col min="770" max="770" width="14.5703125" style="24" customWidth="1"/>
    <col min="771" max="771" width="20" style="24" customWidth="1"/>
    <col min="772" max="772" width="8.85546875" style="24" customWidth="1"/>
    <col min="773" max="773" width="0.7109375" style="24" customWidth="1"/>
    <col min="774" max="774" width="9.42578125" style="24" bestFit="1" customWidth="1"/>
    <col min="775" max="775" width="6.140625" style="24" customWidth="1"/>
    <col min="776" max="776" width="7.42578125" style="24" customWidth="1"/>
    <col min="777" max="777" width="8.5703125" style="24" customWidth="1"/>
    <col min="778" max="778" width="18.7109375" style="24" customWidth="1"/>
    <col min="779" max="779" width="17.5703125" style="24" customWidth="1"/>
    <col min="780" max="780" width="8.7109375" style="24" customWidth="1"/>
    <col min="781" max="781" width="13.7109375" style="24" customWidth="1"/>
    <col min="782" max="783" width="15.7109375" style="24" customWidth="1"/>
    <col min="784" max="784" width="17.5703125" style="24" customWidth="1"/>
    <col min="785" max="1024" width="9.140625" style="24"/>
    <col min="1025" max="1025" width="1.85546875" style="24" customWidth="1"/>
    <col min="1026" max="1026" width="14.5703125" style="24" customWidth="1"/>
    <col min="1027" max="1027" width="20" style="24" customWidth="1"/>
    <col min="1028" max="1028" width="8.85546875" style="24" customWidth="1"/>
    <col min="1029" max="1029" width="0.7109375" style="24" customWidth="1"/>
    <col min="1030" max="1030" width="9.42578125" style="24" bestFit="1" customWidth="1"/>
    <col min="1031" max="1031" width="6.140625" style="24" customWidth="1"/>
    <col min="1032" max="1032" width="7.42578125" style="24" customWidth="1"/>
    <col min="1033" max="1033" width="8.5703125" style="24" customWidth="1"/>
    <col min="1034" max="1034" width="18.7109375" style="24" customWidth="1"/>
    <col min="1035" max="1035" width="17.5703125" style="24" customWidth="1"/>
    <col min="1036" max="1036" width="8.7109375" style="24" customWidth="1"/>
    <col min="1037" max="1037" width="13.7109375" style="24" customWidth="1"/>
    <col min="1038" max="1039" width="15.7109375" style="24" customWidth="1"/>
    <col min="1040" max="1040" width="17.5703125" style="24" customWidth="1"/>
    <col min="1041" max="1280" width="9.140625" style="24"/>
    <col min="1281" max="1281" width="1.85546875" style="24" customWidth="1"/>
    <col min="1282" max="1282" width="14.5703125" style="24" customWidth="1"/>
    <col min="1283" max="1283" width="20" style="24" customWidth="1"/>
    <col min="1284" max="1284" width="8.85546875" style="24" customWidth="1"/>
    <col min="1285" max="1285" width="0.7109375" style="24" customWidth="1"/>
    <col min="1286" max="1286" width="9.42578125" style="24" bestFit="1" customWidth="1"/>
    <col min="1287" max="1287" width="6.140625" style="24" customWidth="1"/>
    <col min="1288" max="1288" width="7.42578125" style="24" customWidth="1"/>
    <col min="1289" max="1289" width="8.5703125" style="24" customWidth="1"/>
    <col min="1290" max="1290" width="18.7109375" style="24" customWidth="1"/>
    <col min="1291" max="1291" width="17.5703125" style="24" customWidth="1"/>
    <col min="1292" max="1292" width="8.7109375" style="24" customWidth="1"/>
    <col min="1293" max="1293" width="13.7109375" style="24" customWidth="1"/>
    <col min="1294" max="1295" width="15.7109375" style="24" customWidth="1"/>
    <col min="1296" max="1296" width="17.5703125" style="24" customWidth="1"/>
    <col min="1297" max="1536" width="9.140625" style="24"/>
    <col min="1537" max="1537" width="1.85546875" style="24" customWidth="1"/>
    <col min="1538" max="1538" width="14.5703125" style="24" customWidth="1"/>
    <col min="1539" max="1539" width="20" style="24" customWidth="1"/>
    <col min="1540" max="1540" width="8.85546875" style="24" customWidth="1"/>
    <col min="1541" max="1541" width="0.7109375" style="24" customWidth="1"/>
    <col min="1542" max="1542" width="9.42578125" style="24" bestFit="1" customWidth="1"/>
    <col min="1543" max="1543" width="6.140625" style="24" customWidth="1"/>
    <col min="1544" max="1544" width="7.42578125" style="24" customWidth="1"/>
    <col min="1545" max="1545" width="8.5703125" style="24" customWidth="1"/>
    <col min="1546" max="1546" width="18.7109375" style="24" customWidth="1"/>
    <col min="1547" max="1547" width="17.5703125" style="24" customWidth="1"/>
    <col min="1548" max="1548" width="8.7109375" style="24" customWidth="1"/>
    <col min="1549" max="1549" width="13.7109375" style="24" customWidth="1"/>
    <col min="1550" max="1551" width="15.7109375" style="24" customWidth="1"/>
    <col min="1552" max="1552" width="17.5703125" style="24" customWidth="1"/>
    <col min="1553" max="1792" width="9.140625" style="24"/>
    <col min="1793" max="1793" width="1.85546875" style="24" customWidth="1"/>
    <col min="1794" max="1794" width="14.5703125" style="24" customWidth="1"/>
    <col min="1795" max="1795" width="20" style="24" customWidth="1"/>
    <col min="1796" max="1796" width="8.85546875" style="24" customWidth="1"/>
    <col min="1797" max="1797" width="0.7109375" style="24" customWidth="1"/>
    <col min="1798" max="1798" width="9.42578125" style="24" bestFit="1" customWidth="1"/>
    <col min="1799" max="1799" width="6.140625" style="24" customWidth="1"/>
    <col min="1800" max="1800" width="7.42578125" style="24" customWidth="1"/>
    <col min="1801" max="1801" width="8.5703125" style="24" customWidth="1"/>
    <col min="1802" max="1802" width="18.7109375" style="24" customWidth="1"/>
    <col min="1803" max="1803" width="17.5703125" style="24" customWidth="1"/>
    <col min="1804" max="1804" width="8.7109375" style="24" customWidth="1"/>
    <col min="1805" max="1805" width="13.7109375" style="24" customWidth="1"/>
    <col min="1806" max="1807" width="15.7109375" style="24" customWidth="1"/>
    <col min="1808" max="1808" width="17.5703125" style="24" customWidth="1"/>
    <col min="1809" max="2048" width="9.140625" style="24"/>
    <col min="2049" max="2049" width="1.85546875" style="24" customWidth="1"/>
    <col min="2050" max="2050" width="14.5703125" style="24" customWidth="1"/>
    <col min="2051" max="2051" width="20" style="24" customWidth="1"/>
    <col min="2052" max="2052" width="8.85546875" style="24" customWidth="1"/>
    <col min="2053" max="2053" width="0.7109375" style="24" customWidth="1"/>
    <col min="2054" max="2054" width="9.42578125" style="24" bestFit="1" customWidth="1"/>
    <col min="2055" max="2055" width="6.140625" style="24" customWidth="1"/>
    <col min="2056" max="2056" width="7.42578125" style="24" customWidth="1"/>
    <col min="2057" max="2057" width="8.5703125" style="24" customWidth="1"/>
    <col min="2058" max="2058" width="18.7109375" style="24" customWidth="1"/>
    <col min="2059" max="2059" width="17.5703125" style="24" customWidth="1"/>
    <col min="2060" max="2060" width="8.7109375" style="24" customWidth="1"/>
    <col min="2061" max="2061" width="13.7109375" style="24" customWidth="1"/>
    <col min="2062" max="2063" width="15.7109375" style="24" customWidth="1"/>
    <col min="2064" max="2064" width="17.5703125" style="24" customWidth="1"/>
    <col min="2065" max="2304" width="9.140625" style="24"/>
    <col min="2305" max="2305" width="1.85546875" style="24" customWidth="1"/>
    <col min="2306" max="2306" width="14.5703125" style="24" customWidth="1"/>
    <col min="2307" max="2307" width="20" style="24" customWidth="1"/>
    <col min="2308" max="2308" width="8.85546875" style="24" customWidth="1"/>
    <col min="2309" max="2309" width="0.7109375" style="24" customWidth="1"/>
    <col min="2310" max="2310" width="9.42578125" style="24" bestFit="1" customWidth="1"/>
    <col min="2311" max="2311" width="6.140625" style="24" customWidth="1"/>
    <col min="2312" max="2312" width="7.42578125" style="24" customWidth="1"/>
    <col min="2313" max="2313" width="8.5703125" style="24" customWidth="1"/>
    <col min="2314" max="2314" width="18.7109375" style="24" customWidth="1"/>
    <col min="2315" max="2315" width="17.5703125" style="24" customWidth="1"/>
    <col min="2316" max="2316" width="8.7109375" style="24" customWidth="1"/>
    <col min="2317" max="2317" width="13.7109375" style="24" customWidth="1"/>
    <col min="2318" max="2319" width="15.7109375" style="24" customWidth="1"/>
    <col min="2320" max="2320" width="17.5703125" style="24" customWidth="1"/>
    <col min="2321" max="2560" width="9.140625" style="24"/>
    <col min="2561" max="2561" width="1.85546875" style="24" customWidth="1"/>
    <col min="2562" max="2562" width="14.5703125" style="24" customWidth="1"/>
    <col min="2563" max="2563" width="20" style="24" customWidth="1"/>
    <col min="2564" max="2564" width="8.85546875" style="24" customWidth="1"/>
    <col min="2565" max="2565" width="0.7109375" style="24" customWidth="1"/>
    <col min="2566" max="2566" width="9.42578125" style="24" bestFit="1" customWidth="1"/>
    <col min="2567" max="2567" width="6.140625" style="24" customWidth="1"/>
    <col min="2568" max="2568" width="7.42578125" style="24" customWidth="1"/>
    <col min="2569" max="2569" width="8.5703125" style="24" customWidth="1"/>
    <col min="2570" max="2570" width="18.7109375" style="24" customWidth="1"/>
    <col min="2571" max="2571" width="17.5703125" style="24" customWidth="1"/>
    <col min="2572" max="2572" width="8.7109375" style="24" customWidth="1"/>
    <col min="2573" max="2573" width="13.7109375" style="24" customWidth="1"/>
    <col min="2574" max="2575" width="15.7109375" style="24" customWidth="1"/>
    <col min="2576" max="2576" width="17.5703125" style="24" customWidth="1"/>
    <col min="2577" max="2816" width="9.140625" style="24"/>
    <col min="2817" max="2817" width="1.85546875" style="24" customWidth="1"/>
    <col min="2818" max="2818" width="14.5703125" style="24" customWidth="1"/>
    <col min="2819" max="2819" width="20" style="24" customWidth="1"/>
    <col min="2820" max="2820" width="8.85546875" style="24" customWidth="1"/>
    <col min="2821" max="2821" width="0.7109375" style="24" customWidth="1"/>
    <col min="2822" max="2822" width="9.42578125" style="24" bestFit="1" customWidth="1"/>
    <col min="2823" max="2823" width="6.140625" style="24" customWidth="1"/>
    <col min="2824" max="2824" width="7.42578125" style="24" customWidth="1"/>
    <col min="2825" max="2825" width="8.5703125" style="24" customWidth="1"/>
    <col min="2826" max="2826" width="18.7109375" style="24" customWidth="1"/>
    <col min="2827" max="2827" width="17.5703125" style="24" customWidth="1"/>
    <col min="2828" max="2828" width="8.7109375" style="24" customWidth="1"/>
    <col min="2829" max="2829" width="13.7109375" style="24" customWidth="1"/>
    <col min="2830" max="2831" width="15.7109375" style="24" customWidth="1"/>
    <col min="2832" max="2832" width="17.5703125" style="24" customWidth="1"/>
    <col min="2833" max="3072" width="9.140625" style="24"/>
    <col min="3073" max="3073" width="1.85546875" style="24" customWidth="1"/>
    <col min="3074" max="3074" width="14.5703125" style="24" customWidth="1"/>
    <col min="3075" max="3075" width="20" style="24" customWidth="1"/>
    <col min="3076" max="3076" width="8.85546875" style="24" customWidth="1"/>
    <col min="3077" max="3077" width="0.7109375" style="24" customWidth="1"/>
    <col min="3078" max="3078" width="9.42578125" style="24" bestFit="1" customWidth="1"/>
    <col min="3079" max="3079" width="6.140625" style="24" customWidth="1"/>
    <col min="3080" max="3080" width="7.42578125" style="24" customWidth="1"/>
    <col min="3081" max="3081" width="8.5703125" style="24" customWidth="1"/>
    <col min="3082" max="3082" width="18.7109375" style="24" customWidth="1"/>
    <col min="3083" max="3083" width="17.5703125" style="24" customWidth="1"/>
    <col min="3084" max="3084" width="8.7109375" style="24" customWidth="1"/>
    <col min="3085" max="3085" width="13.7109375" style="24" customWidth="1"/>
    <col min="3086" max="3087" width="15.7109375" style="24" customWidth="1"/>
    <col min="3088" max="3088" width="17.5703125" style="24" customWidth="1"/>
    <col min="3089" max="3328" width="9.140625" style="24"/>
    <col min="3329" max="3329" width="1.85546875" style="24" customWidth="1"/>
    <col min="3330" max="3330" width="14.5703125" style="24" customWidth="1"/>
    <col min="3331" max="3331" width="20" style="24" customWidth="1"/>
    <col min="3332" max="3332" width="8.85546875" style="24" customWidth="1"/>
    <col min="3333" max="3333" width="0.7109375" style="24" customWidth="1"/>
    <col min="3334" max="3334" width="9.42578125" style="24" bestFit="1" customWidth="1"/>
    <col min="3335" max="3335" width="6.140625" style="24" customWidth="1"/>
    <col min="3336" max="3336" width="7.42578125" style="24" customWidth="1"/>
    <col min="3337" max="3337" width="8.5703125" style="24" customWidth="1"/>
    <col min="3338" max="3338" width="18.7109375" style="24" customWidth="1"/>
    <col min="3339" max="3339" width="17.5703125" style="24" customWidth="1"/>
    <col min="3340" max="3340" width="8.7109375" style="24" customWidth="1"/>
    <col min="3341" max="3341" width="13.7109375" style="24" customWidth="1"/>
    <col min="3342" max="3343" width="15.7109375" style="24" customWidth="1"/>
    <col min="3344" max="3344" width="17.5703125" style="24" customWidth="1"/>
    <col min="3345" max="3584" width="9.140625" style="24"/>
    <col min="3585" max="3585" width="1.85546875" style="24" customWidth="1"/>
    <col min="3586" max="3586" width="14.5703125" style="24" customWidth="1"/>
    <col min="3587" max="3587" width="20" style="24" customWidth="1"/>
    <col min="3588" max="3588" width="8.85546875" style="24" customWidth="1"/>
    <col min="3589" max="3589" width="0.7109375" style="24" customWidth="1"/>
    <col min="3590" max="3590" width="9.42578125" style="24" bestFit="1" customWidth="1"/>
    <col min="3591" max="3591" width="6.140625" style="24" customWidth="1"/>
    <col min="3592" max="3592" width="7.42578125" style="24" customWidth="1"/>
    <col min="3593" max="3593" width="8.5703125" style="24" customWidth="1"/>
    <col min="3594" max="3594" width="18.7109375" style="24" customWidth="1"/>
    <col min="3595" max="3595" width="17.5703125" style="24" customWidth="1"/>
    <col min="3596" max="3596" width="8.7109375" style="24" customWidth="1"/>
    <col min="3597" max="3597" width="13.7109375" style="24" customWidth="1"/>
    <col min="3598" max="3599" width="15.7109375" style="24" customWidth="1"/>
    <col min="3600" max="3600" width="17.5703125" style="24" customWidth="1"/>
    <col min="3601" max="3840" width="9.140625" style="24"/>
    <col min="3841" max="3841" width="1.85546875" style="24" customWidth="1"/>
    <col min="3842" max="3842" width="14.5703125" style="24" customWidth="1"/>
    <col min="3843" max="3843" width="20" style="24" customWidth="1"/>
    <col min="3844" max="3844" width="8.85546875" style="24" customWidth="1"/>
    <col min="3845" max="3845" width="0.7109375" style="24" customWidth="1"/>
    <col min="3846" max="3846" width="9.42578125" style="24" bestFit="1" customWidth="1"/>
    <col min="3847" max="3847" width="6.140625" style="24" customWidth="1"/>
    <col min="3848" max="3848" width="7.42578125" style="24" customWidth="1"/>
    <col min="3849" max="3849" width="8.5703125" style="24" customWidth="1"/>
    <col min="3850" max="3850" width="18.7109375" style="24" customWidth="1"/>
    <col min="3851" max="3851" width="17.5703125" style="24" customWidth="1"/>
    <col min="3852" max="3852" width="8.7109375" style="24" customWidth="1"/>
    <col min="3853" max="3853" width="13.7109375" style="24" customWidth="1"/>
    <col min="3854" max="3855" width="15.7109375" style="24" customWidth="1"/>
    <col min="3856" max="3856" width="17.5703125" style="24" customWidth="1"/>
    <col min="3857" max="4096" width="9.140625" style="24"/>
    <col min="4097" max="4097" width="1.85546875" style="24" customWidth="1"/>
    <col min="4098" max="4098" width="14.5703125" style="24" customWidth="1"/>
    <col min="4099" max="4099" width="20" style="24" customWidth="1"/>
    <col min="4100" max="4100" width="8.85546875" style="24" customWidth="1"/>
    <col min="4101" max="4101" width="0.7109375" style="24" customWidth="1"/>
    <col min="4102" max="4102" width="9.42578125" style="24" bestFit="1" customWidth="1"/>
    <col min="4103" max="4103" width="6.140625" style="24" customWidth="1"/>
    <col min="4104" max="4104" width="7.42578125" style="24" customWidth="1"/>
    <col min="4105" max="4105" width="8.5703125" style="24" customWidth="1"/>
    <col min="4106" max="4106" width="18.7109375" style="24" customWidth="1"/>
    <col min="4107" max="4107" width="17.5703125" style="24" customWidth="1"/>
    <col min="4108" max="4108" width="8.7109375" style="24" customWidth="1"/>
    <col min="4109" max="4109" width="13.7109375" style="24" customWidth="1"/>
    <col min="4110" max="4111" width="15.7109375" style="24" customWidth="1"/>
    <col min="4112" max="4112" width="17.5703125" style="24" customWidth="1"/>
    <col min="4113" max="4352" width="9.140625" style="24"/>
    <col min="4353" max="4353" width="1.85546875" style="24" customWidth="1"/>
    <col min="4354" max="4354" width="14.5703125" style="24" customWidth="1"/>
    <col min="4355" max="4355" width="20" style="24" customWidth="1"/>
    <col min="4356" max="4356" width="8.85546875" style="24" customWidth="1"/>
    <col min="4357" max="4357" width="0.7109375" style="24" customWidth="1"/>
    <col min="4358" max="4358" width="9.42578125" style="24" bestFit="1" customWidth="1"/>
    <col min="4359" max="4359" width="6.140625" style="24" customWidth="1"/>
    <col min="4360" max="4360" width="7.42578125" style="24" customWidth="1"/>
    <col min="4361" max="4361" width="8.5703125" style="24" customWidth="1"/>
    <col min="4362" max="4362" width="18.7109375" style="24" customWidth="1"/>
    <col min="4363" max="4363" width="17.5703125" style="24" customWidth="1"/>
    <col min="4364" max="4364" width="8.7109375" style="24" customWidth="1"/>
    <col min="4365" max="4365" width="13.7109375" style="24" customWidth="1"/>
    <col min="4366" max="4367" width="15.7109375" style="24" customWidth="1"/>
    <col min="4368" max="4368" width="17.5703125" style="24" customWidth="1"/>
    <col min="4369" max="4608" width="9.140625" style="24"/>
    <col min="4609" max="4609" width="1.85546875" style="24" customWidth="1"/>
    <col min="4610" max="4610" width="14.5703125" style="24" customWidth="1"/>
    <col min="4611" max="4611" width="20" style="24" customWidth="1"/>
    <col min="4612" max="4612" width="8.85546875" style="24" customWidth="1"/>
    <col min="4613" max="4613" width="0.7109375" style="24" customWidth="1"/>
    <col min="4614" max="4614" width="9.42578125" style="24" bestFit="1" customWidth="1"/>
    <col min="4615" max="4615" width="6.140625" style="24" customWidth="1"/>
    <col min="4616" max="4616" width="7.42578125" style="24" customWidth="1"/>
    <col min="4617" max="4617" width="8.5703125" style="24" customWidth="1"/>
    <col min="4618" max="4618" width="18.7109375" style="24" customWidth="1"/>
    <col min="4619" max="4619" width="17.5703125" style="24" customWidth="1"/>
    <col min="4620" max="4620" width="8.7109375" style="24" customWidth="1"/>
    <col min="4621" max="4621" width="13.7109375" style="24" customWidth="1"/>
    <col min="4622" max="4623" width="15.7109375" style="24" customWidth="1"/>
    <col min="4624" max="4624" width="17.5703125" style="24" customWidth="1"/>
    <col min="4625" max="4864" width="9.140625" style="24"/>
    <col min="4865" max="4865" width="1.85546875" style="24" customWidth="1"/>
    <col min="4866" max="4866" width="14.5703125" style="24" customWidth="1"/>
    <col min="4867" max="4867" width="20" style="24" customWidth="1"/>
    <col min="4868" max="4868" width="8.85546875" style="24" customWidth="1"/>
    <col min="4869" max="4869" width="0.7109375" style="24" customWidth="1"/>
    <col min="4870" max="4870" width="9.42578125" style="24" bestFit="1" customWidth="1"/>
    <col min="4871" max="4871" width="6.140625" style="24" customWidth="1"/>
    <col min="4872" max="4872" width="7.42578125" style="24" customWidth="1"/>
    <col min="4873" max="4873" width="8.5703125" style="24" customWidth="1"/>
    <col min="4874" max="4874" width="18.7109375" style="24" customWidth="1"/>
    <col min="4875" max="4875" width="17.5703125" style="24" customWidth="1"/>
    <col min="4876" max="4876" width="8.7109375" style="24" customWidth="1"/>
    <col min="4877" max="4877" width="13.7109375" style="24" customWidth="1"/>
    <col min="4878" max="4879" width="15.7109375" style="24" customWidth="1"/>
    <col min="4880" max="4880" width="17.5703125" style="24" customWidth="1"/>
    <col min="4881" max="5120" width="9.140625" style="24"/>
    <col min="5121" max="5121" width="1.85546875" style="24" customWidth="1"/>
    <col min="5122" max="5122" width="14.5703125" style="24" customWidth="1"/>
    <col min="5123" max="5123" width="20" style="24" customWidth="1"/>
    <col min="5124" max="5124" width="8.85546875" style="24" customWidth="1"/>
    <col min="5125" max="5125" width="0.7109375" style="24" customWidth="1"/>
    <col min="5126" max="5126" width="9.42578125" style="24" bestFit="1" customWidth="1"/>
    <col min="5127" max="5127" width="6.140625" style="24" customWidth="1"/>
    <col min="5128" max="5128" width="7.42578125" style="24" customWidth="1"/>
    <col min="5129" max="5129" width="8.5703125" style="24" customWidth="1"/>
    <col min="5130" max="5130" width="18.7109375" style="24" customWidth="1"/>
    <col min="5131" max="5131" width="17.5703125" style="24" customWidth="1"/>
    <col min="5132" max="5132" width="8.7109375" style="24" customWidth="1"/>
    <col min="5133" max="5133" width="13.7109375" style="24" customWidth="1"/>
    <col min="5134" max="5135" width="15.7109375" style="24" customWidth="1"/>
    <col min="5136" max="5136" width="17.5703125" style="24" customWidth="1"/>
    <col min="5137" max="5376" width="9.140625" style="24"/>
    <col min="5377" max="5377" width="1.85546875" style="24" customWidth="1"/>
    <col min="5378" max="5378" width="14.5703125" style="24" customWidth="1"/>
    <col min="5379" max="5379" width="20" style="24" customWidth="1"/>
    <col min="5380" max="5380" width="8.85546875" style="24" customWidth="1"/>
    <col min="5381" max="5381" width="0.7109375" style="24" customWidth="1"/>
    <col min="5382" max="5382" width="9.42578125" style="24" bestFit="1" customWidth="1"/>
    <col min="5383" max="5383" width="6.140625" style="24" customWidth="1"/>
    <col min="5384" max="5384" width="7.42578125" style="24" customWidth="1"/>
    <col min="5385" max="5385" width="8.5703125" style="24" customWidth="1"/>
    <col min="5386" max="5386" width="18.7109375" style="24" customWidth="1"/>
    <col min="5387" max="5387" width="17.5703125" style="24" customWidth="1"/>
    <col min="5388" max="5388" width="8.7109375" style="24" customWidth="1"/>
    <col min="5389" max="5389" width="13.7109375" style="24" customWidth="1"/>
    <col min="5390" max="5391" width="15.7109375" style="24" customWidth="1"/>
    <col min="5392" max="5392" width="17.5703125" style="24" customWidth="1"/>
    <col min="5393" max="5632" width="9.140625" style="24"/>
    <col min="5633" max="5633" width="1.85546875" style="24" customWidth="1"/>
    <col min="5634" max="5634" width="14.5703125" style="24" customWidth="1"/>
    <col min="5635" max="5635" width="20" style="24" customWidth="1"/>
    <col min="5636" max="5636" width="8.85546875" style="24" customWidth="1"/>
    <col min="5637" max="5637" width="0.7109375" style="24" customWidth="1"/>
    <col min="5638" max="5638" width="9.42578125" style="24" bestFit="1" customWidth="1"/>
    <col min="5639" max="5639" width="6.140625" style="24" customWidth="1"/>
    <col min="5640" max="5640" width="7.42578125" style="24" customWidth="1"/>
    <col min="5641" max="5641" width="8.5703125" style="24" customWidth="1"/>
    <col min="5642" max="5642" width="18.7109375" style="24" customWidth="1"/>
    <col min="5643" max="5643" width="17.5703125" style="24" customWidth="1"/>
    <col min="5644" max="5644" width="8.7109375" style="24" customWidth="1"/>
    <col min="5645" max="5645" width="13.7109375" style="24" customWidth="1"/>
    <col min="5646" max="5647" width="15.7109375" style="24" customWidth="1"/>
    <col min="5648" max="5648" width="17.5703125" style="24" customWidth="1"/>
    <col min="5649" max="5888" width="9.140625" style="24"/>
    <col min="5889" max="5889" width="1.85546875" style="24" customWidth="1"/>
    <col min="5890" max="5890" width="14.5703125" style="24" customWidth="1"/>
    <col min="5891" max="5891" width="20" style="24" customWidth="1"/>
    <col min="5892" max="5892" width="8.85546875" style="24" customWidth="1"/>
    <col min="5893" max="5893" width="0.7109375" style="24" customWidth="1"/>
    <col min="5894" max="5894" width="9.42578125" style="24" bestFit="1" customWidth="1"/>
    <col min="5895" max="5895" width="6.140625" style="24" customWidth="1"/>
    <col min="5896" max="5896" width="7.42578125" style="24" customWidth="1"/>
    <col min="5897" max="5897" width="8.5703125" style="24" customWidth="1"/>
    <col min="5898" max="5898" width="18.7109375" style="24" customWidth="1"/>
    <col min="5899" max="5899" width="17.5703125" style="24" customWidth="1"/>
    <col min="5900" max="5900" width="8.7109375" style="24" customWidth="1"/>
    <col min="5901" max="5901" width="13.7109375" style="24" customWidth="1"/>
    <col min="5902" max="5903" width="15.7109375" style="24" customWidth="1"/>
    <col min="5904" max="5904" width="17.5703125" style="24" customWidth="1"/>
    <col min="5905" max="6144" width="9.140625" style="24"/>
    <col min="6145" max="6145" width="1.85546875" style="24" customWidth="1"/>
    <col min="6146" max="6146" width="14.5703125" style="24" customWidth="1"/>
    <col min="6147" max="6147" width="20" style="24" customWidth="1"/>
    <col min="6148" max="6148" width="8.85546875" style="24" customWidth="1"/>
    <col min="6149" max="6149" width="0.7109375" style="24" customWidth="1"/>
    <col min="6150" max="6150" width="9.42578125" style="24" bestFit="1" customWidth="1"/>
    <col min="6151" max="6151" width="6.140625" style="24" customWidth="1"/>
    <col min="6152" max="6152" width="7.42578125" style="24" customWidth="1"/>
    <col min="6153" max="6153" width="8.5703125" style="24" customWidth="1"/>
    <col min="6154" max="6154" width="18.7109375" style="24" customWidth="1"/>
    <col min="6155" max="6155" width="17.5703125" style="24" customWidth="1"/>
    <col min="6156" max="6156" width="8.7109375" style="24" customWidth="1"/>
    <col min="6157" max="6157" width="13.7109375" style="24" customWidth="1"/>
    <col min="6158" max="6159" width="15.7109375" style="24" customWidth="1"/>
    <col min="6160" max="6160" width="17.5703125" style="24" customWidth="1"/>
    <col min="6161" max="6400" width="9.140625" style="24"/>
    <col min="6401" max="6401" width="1.85546875" style="24" customWidth="1"/>
    <col min="6402" max="6402" width="14.5703125" style="24" customWidth="1"/>
    <col min="6403" max="6403" width="20" style="24" customWidth="1"/>
    <col min="6404" max="6404" width="8.85546875" style="24" customWidth="1"/>
    <col min="6405" max="6405" width="0.7109375" style="24" customWidth="1"/>
    <col min="6406" max="6406" width="9.42578125" style="24" bestFit="1" customWidth="1"/>
    <col min="6407" max="6407" width="6.140625" style="24" customWidth="1"/>
    <col min="6408" max="6408" width="7.42578125" style="24" customWidth="1"/>
    <col min="6409" max="6409" width="8.5703125" style="24" customWidth="1"/>
    <col min="6410" max="6410" width="18.7109375" style="24" customWidth="1"/>
    <col min="6411" max="6411" width="17.5703125" style="24" customWidth="1"/>
    <col min="6412" max="6412" width="8.7109375" style="24" customWidth="1"/>
    <col min="6413" max="6413" width="13.7109375" style="24" customWidth="1"/>
    <col min="6414" max="6415" width="15.7109375" style="24" customWidth="1"/>
    <col min="6416" max="6416" width="17.5703125" style="24" customWidth="1"/>
    <col min="6417" max="6656" width="9.140625" style="24"/>
    <col min="6657" max="6657" width="1.85546875" style="24" customWidth="1"/>
    <col min="6658" max="6658" width="14.5703125" style="24" customWidth="1"/>
    <col min="6659" max="6659" width="20" style="24" customWidth="1"/>
    <col min="6660" max="6660" width="8.85546875" style="24" customWidth="1"/>
    <col min="6661" max="6661" width="0.7109375" style="24" customWidth="1"/>
    <col min="6662" max="6662" width="9.42578125" style="24" bestFit="1" customWidth="1"/>
    <col min="6663" max="6663" width="6.140625" style="24" customWidth="1"/>
    <col min="6664" max="6664" width="7.42578125" style="24" customWidth="1"/>
    <col min="6665" max="6665" width="8.5703125" style="24" customWidth="1"/>
    <col min="6666" max="6666" width="18.7109375" style="24" customWidth="1"/>
    <col min="6667" max="6667" width="17.5703125" style="24" customWidth="1"/>
    <col min="6668" max="6668" width="8.7109375" style="24" customWidth="1"/>
    <col min="6669" max="6669" width="13.7109375" style="24" customWidth="1"/>
    <col min="6670" max="6671" width="15.7109375" style="24" customWidth="1"/>
    <col min="6672" max="6672" width="17.5703125" style="24" customWidth="1"/>
    <col min="6673" max="6912" width="9.140625" style="24"/>
    <col min="6913" max="6913" width="1.85546875" style="24" customWidth="1"/>
    <col min="6914" max="6914" width="14.5703125" style="24" customWidth="1"/>
    <col min="6915" max="6915" width="20" style="24" customWidth="1"/>
    <col min="6916" max="6916" width="8.85546875" style="24" customWidth="1"/>
    <col min="6917" max="6917" width="0.7109375" style="24" customWidth="1"/>
    <col min="6918" max="6918" width="9.42578125" style="24" bestFit="1" customWidth="1"/>
    <col min="6919" max="6919" width="6.140625" style="24" customWidth="1"/>
    <col min="6920" max="6920" width="7.42578125" style="24" customWidth="1"/>
    <col min="6921" max="6921" width="8.5703125" style="24" customWidth="1"/>
    <col min="6922" max="6922" width="18.7109375" style="24" customWidth="1"/>
    <col min="6923" max="6923" width="17.5703125" style="24" customWidth="1"/>
    <col min="6924" max="6924" width="8.7109375" style="24" customWidth="1"/>
    <col min="6925" max="6925" width="13.7109375" style="24" customWidth="1"/>
    <col min="6926" max="6927" width="15.7109375" style="24" customWidth="1"/>
    <col min="6928" max="6928" width="17.5703125" style="24" customWidth="1"/>
    <col min="6929" max="7168" width="9.140625" style="24"/>
    <col min="7169" max="7169" width="1.85546875" style="24" customWidth="1"/>
    <col min="7170" max="7170" width="14.5703125" style="24" customWidth="1"/>
    <col min="7171" max="7171" width="20" style="24" customWidth="1"/>
    <col min="7172" max="7172" width="8.85546875" style="24" customWidth="1"/>
    <col min="7173" max="7173" width="0.7109375" style="24" customWidth="1"/>
    <col min="7174" max="7174" width="9.42578125" style="24" bestFit="1" customWidth="1"/>
    <col min="7175" max="7175" width="6.140625" style="24" customWidth="1"/>
    <col min="7176" max="7176" width="7.42578125" style="24" customWidth="1"/>
    <col min="7177" max="7177" width="8.5703125" style="24" customWidth="1"/>
    <col min="7178" max="7178" width="18.7109375" style="24" customWidth="1"/>
    <col min="7179" max="7179" width="17.5703125" style="24" customWidth="1"/>
    <col min="7180" max="7180" width="8.7109375" style="24" customWidth="1"/>
    <col min="7181" max="7181" width="13.7109375" style="24" customWidth="1"/>
    <col min="7182" max="7183" width="15.7109375" style="24" customWidth="1"/>
    <col min="7184" max="7184" width="17.5703125" style="24" customWidth="1"/>
    <col min="7185" max="7424" width="9.140625" style="24"/>
    <col min="7425" max="7425" width="1.85546875" style="24" customWidth="1"/>
    <col min="7426" max="7426" width="14.5703125" style="24" customWidth="1"/>
    <col min="7427" max="7427" width="20" style="24" customWidth="1"/>
    <col min="7428" max="7428" width="8.85546875" style="24" customWidth="1"/>
    <col min="7429" max="7429" width="0.7109375" style="24" customWidth="1"/>
    <col min="7430" max="7430" width="9.42578125" style="24" bestFit="1" customWidth="1"/>
    <col min="7431" max="7431" width="6.140625" style="24" customWidth="1"/>
    <col min="7432" max="7432" width="7.42578125" style="24" customWidth="1"/>
    <col min="7433" max="7433" width="8.5703125" style="24" customWidth="1"/>
    <col min="7434" max="7434" width="18.7109375" style="24" customWidth="1"/>
    <col min="7435" max="7435" width="17.5703125" style="24" customWidth="1"/>
    <col min="7436" max="7436" width="8.7109375" style="24" customWidth="1"/>
    <col min="7437" max="7437" width="13.7109375" style="24" customWidth="1"/>
    <col min="7438" max="7439" width="15.7109375" style="24" customWidth="1"/>
    <col min="7440" max="7440" width="17.5703125" style="24" customWidth="1"/>
    <col min="7441" max="7680" width="9.140625" style="24"/>
    <col min="7681" max="7681" width="1.85546875" style="24" customWidth="1"/>
    <col min="7682" max="7682" width="14.5703125" style="24" customWidth="1"/>
    <col min="7683" max="7683" width="20" style="24" customWidth="1"/>
    <col min="7684" max="7684" width="8.85546875" style="24" customWidth="1"/>
    <col min="7685" max="7685" width="0.7109375" style="24" customWidth="1"/>
    <col min="7686" max="7686" width="9.42578125" style="24" bestFit="1" customWidth="1"/>
    <col min="7687" max="7687" width="6.140625" style="24" customWidth="1"/>
    <col min="7688" max="7688" width="7.42578125" style="24" customWidth="1"/>
    <col min="7689" max="7689" width="8.5703125" style="24" customWidth="1"/>
    <col min="7690" max="7690" width="18.7109375" style="24" customWidth="1"/>
    <col min="7691" max="7691" width="17.5703125" style="24" customWidth="1"/>
    <col min="7692" max="7692" width="8.7109375" style="24" customWidth="1"/>
    <col min="7693" max="7693" width="13.7109375" style="24" customWidth="1"/>
    <col min="7694" max="7695" width="15.7109375" style="24" customWidth="1"/>
    <col min="7696" max="7696" width="17.5703125" style="24" customWidth="1"/>
    <col min="7697" max="7936" width="9.140625" style="24"/>
    <col min="7937" max="7937" width="1.85546875" style="24" customWidth="1"/>
    <col min="7938" max="7938" width="14.5703125" style="24" customWidth="1"/>
    <col min="7939" max="7939" width="20" style="24" customWidth="1"/>
    <col min="7940" max="7940" width="8.85546875" style="24" customWidth="1"/>
    <col min="7941" max="7941" width="0.7109375" style="24" customWidth="1"/>
    <col min="7942" max="7942" width="9.42578125" style="24" bestFit="1" customWidth="1"/>
    <col min="7943" max="7943" width="6.140625" style="24" customWidth="1"/>
    <col min="7944" max="7944" width="7.42578125" style="24" customWidth="1"/>
    <col min="7945" max="7945" width="8.5703125" style="24" customWidth="1"/>
    <col min="7946" max="7946" width="18.7109375" style="24" customWidth="1"/>
    <col min="7947" max="7947" width="17.5703125" style="24" customWidth="1"/>
    <col min="7948" max="7948" width="8.7109375" style="24" customWidth="1"/>
    <col min="7949" max="7949" width="13.7109375" style="24" customWidth="1"/>
    <col min="7950" max="7951" width="15.7109375" style="24" customWidth="1"/>
    <col min="7952" max="7952" width="17.5703125" style="24" customWidth="1"/>
    <col min="7953" max="8192" width="9.140625" style="24"/>
    <col min="8193" max="8193" width="1.85546875" style="24" customWidth="1"/>
    <col min="8194" max="8194" width="14.5703125" style="24" customWidth="1"/>
    <col min="8195" max="8195" width="20" style="24" customWidth="1"/>
    <col min="8196" max="8196" width="8.85546875" style="24" customWidth="1"/>
    <col min="8197" max="8197" width="0.7109375" style="24" customWidth="1"/>
    <col min="8198" max="8198" width="9.42578125" style="24" bestFit="1" customWidth="1"/>
    <col min="8199" max="8199" width="6.140625" style="24" customWidth="1"/>
    <col min="8200" max="8200" width="7.42578125" style="24" customWidth="1"/>
    <col min="8201" max="8201" width="8.5703125" style="24" customWidth="1"/>
    <col min="8202" max="8202" width="18.7109375" style="24" customWidth="1"/>
    <col min="8203" max="8203" width="17.5703125" style="24" customWidth="1"/>
    <col min="8204" max="8204" width="8.7109375" style="24" customWidth="1"/>
    <col min="8205" max="8205" width="13.7109375" style="24" customWidth="1"/>
    <col min="8206" max="8207" width="15.7109375" style="24" customWidth="1"/>
    <col min="8208" max="8208" width="17.5703125" style="24" customWidth="1"/>
    <col min="8209" max="8448" width="9.140625" style="24"/>
    <col min="8449" max="8449" width="1.85546875" style="24" customWidth="1"/>
    <col min="8450" max="8450" width="14.5703125" style="24" customWidth="1"/>
    <col min="8451" max="8451" width="20" style="24" customWidth="1"/>
    <col min="8452" max="8452" width="8.85546875" style="24" customWidth="1"/>
    <col min="8453" max="8453" width="0.7109375" style="24" customWidth="1"/>
    <col min="8454" max="8454" width="9.42578125" style="24" bestFit="1" customWidth="1"/>
    <col min="8455" max="8455" width="6.140625" style="24" customWidth="1"/>
    <col min="8456" max="8456" width="7.42578125" style="24" customWidth="1"/>
    <col min="8457" max="8457" width="8.5703125" style="24" customWidth="1"/>
    <col min="8458" max="8458" width="18.7109375" style="24" customWidth="1"/>
    <col min="8459" max="8459" width="17.5703125" style="24" customWidth="1"/>
    <col min="8460" max="8460" width="8.7109375" style="24" customWidth="1"/>
    <col min="8461" max="8461" width="13.7109375" style="24" customWidth="1"/>
    <col min="8462" max="8463" width="15.7109375" style="24" customWidth="1"/>
    <col min="8464" max="8464" width="17.5703125" style="24" customWidth="1"/>
    <col min="8465" max="8704" width="9.140625" style="24"/>
    <col min="8705" max="8705" width="1.85546875" style="24" customWidth="1"/>
    <col min="8706" max="8706" width="14.5703125" style="24" customWidth="1"/>
    <col min="8707" max="8707" width="20" style="24" customWidth="1"/>
    <col min="8708" max="8708" width="8.85546875" style="24" customWidth="1"/>
    <col min="8709" max="8709" width="0.7109375" style="24" customWidth="1"/>
    <col min="8710" max="8710" width="9.42578125" style="24" bestFit="1" customWidth="1"/>
    <col min="8711" max="8711" width="6.140625" style="24" customWidth="1"/>
    <col min="8712" max="8712" width="7.42578125" style="24" customWidth="1"/>
    <col min="8713" max="8713" width="8.5703125" style="24" customWidth="1"/>
    <col min="8714" max="8714" width="18.7109375" style="24" customWidth="1"/>
    <col min="8715" max="8715" width="17.5703125" style="24" customWidth="1"/>
    <col min="8716" max="8716" width="8.7109375" style="24" customWidth="1"/>
    <col min="8717" max="8717" width="13.7109375" style="24" customWidth="1"/>
    <col min="8718" max="8719" width="15.7109375" style="24" customWidth="1"/>
    <col min="8720" max="8720" width="17.5703125" style="24" customWidth="1"/>
    <col min="8721" max="8960" width="9.140625" style="24"/>
    <col min="8961" max="8961" width="1.85546875" style="24" customWidth="1"/>
    <col min="8962" max="8962" width="14.5703125" style="24" customWidth="1"/>
    <col min="8963" max="8963" width="20" style="24" customWidth="1"/>
    <col min="8964" max="8964" width="8.85546875" style="24" customWidth="1"/>
    <col min="8965" max="8965" width="0.7109375" style="24" customWidth="1"/>
    <col min="8966" max="8966" width="9.42578125" style="24" bestFit="1" customWidth="1"/>
    <col min="8967" max="8967" width="6.140625" style="24" customWidth="1"/>
    <col min="8968" max="8968" width="7.42578125" style="24" customWidth="1"/>
    <col min="8969" max="8969" width="8.5703125" style="24" customWidth="1"/>
    <col min="8970" max="8970" width="18.7109375" style="24" customWidth="1"/>
    <col min="8971" max="8971" width="17.5703125" style="24" customWidth="1"/>
    <col min="8972" max="8972" width="8.7109375" style="24" customWidth="1"/>
    <col min="8973" max="8973" width="13.7109375" style="24" customWidth="1"/>
    <col min="8974" max="8975" width="15.7109375" style="24" customWidth="1"/>
    <col min="8976" max="8976" width="17.5703125" style="24" customWidth="1"/>
    <col min="8977" max="9216" width="9.140625" style="24"/>
    <col min="9217" max="9217" width="1.85546875" style="24" customWidth="1"/>
    <col min="9218" max="9218" width="14.5703125" style="24" customWidth="1"/>
    <col min="9219" max="9219" width="20" style="24" customWidth="1"/>
    <col min="9220" max="9220" width="8.85546875" style="24" customWidth="1"/>
    <col min="9221" max="9221" width="0.7109375" style="24" customWidth="1"/>
    <col min="9222" max="9222" width="9.42578125" style="24" bestFit="1" customWidth="1"/>
    <col min="9223" max="9223" width="6.140625" style="24" customWidth="1"/>
    <col min="9224" max="9224" width="7.42578125" style="24" customWidth="1"/>
    <col min="9225" max="9225" width="8.5703125" style="24" customWidth="1"/>
    <col min="9226" max="9226" width="18.7109375" style="24" customWidth="1"/>
    <col min="9227" max="9227" width="17.5703125" style="24" customWidth="1"/>
    <col min="9228" max="9228" width="8.7109375" style="24" customWidth="1"/>
    <col min="9229" max="9229" width="13.7109375" style="24" customWidth="1"/>
    <col min="9230" max="9231" width="15.7109375" style="24" customWidth="1"/>
    <col min="9232" max="9232" width="17.5703125" style="24" customWidth="1"/>
    <col min="9233" max="9472" width="9.140625" style="24"/>
    <col min="9473" max="9473" width="1.85546875" style="24" customWidth="1"/>
    <col min="9474" max="9474" width="14.5703125" style="24" customWidth="1"/>
    <col min="9475" max="9475" width="20" style="24" customWidth="1"/>
    <col min="9476" max="9476" width="8.85546875" style="24" customWidth="1"/>
    <col min="9477" max="9477" width="0.7109375" style="24" customWidth="1"/>
    <col min="9478" max="9478" width="9.42578125" style="24" bestFit="1" customWidth="1"/>
    <col min="9479" max="9479" width="6.140625" style="24" customWidth="1"/>
    <col min="9480" max="9480" width="7.42578125" style="24" customWidth="1"/>
    <col min="9481" max="9481" width="8.5703125" style="24" customWidth="1"/>
    <col min="9482" max="9482" width="18.7109375" style="24" customWidth="1"/>
    <col min="9483" max="9483" width="17.5703125" style="24" customWidth="1"/>
    <col min="9484" max="9484" width="8.7109375" style="24" customWidth="1"/>
    <col min="9485" max="9485" width="13.7109375" style="24" customWidth="1"/>
    <col min="9486" max="9487" width="15.7109375" style="24" customWidth="1"/>
    <col min="9488" max="9488" width="17.5703125" style="24" customWidth="1"/>
    <col min="9489" max="9728" width="9.140625" style="24"/>
    <col min="9729" max="9729" width="1.85546875" style="24" customWidth="1"/>
    <col min="9730" max="9730" width="14.5703125" style="24" customWidth="1"/>
    <col min="9731" max="9731" width="20" style="24" customWidth="1"/>
    <col min="9732" max="9732" width="8.85546875" style="24" customWidth="1"/>
    <col min="9733" max="9733" width="0.7109375" style="24" customWidth="1"/>
    <col min="9734" max="9734" width="9.42578125" style="24" bestFit="1" customWidth="1"/>
    <col min="9735" max="9735" width="6.140625" style="24" customWidth="1"/>
    <col min="9736" max="9736" width="7.42578125" style="24" customWidth="1"/>
    <col min="9737" max="9737" width="8.5703125" style="24" customWidth="1"/>
    <col min="9738" max="9738" width="18.7109375" style="24" customWidth="1"/>
    <col min="9739" max="9739" width="17.5703125" style="24" customWidth="1"/>
    <col min="9740" max="9740" width="8.7109375" style="24" customWidth="1"/>
    <col min="9741" max="9741" width="13.7109375" style="24" customWidth="1"/>
    <col min="9742" max="9743" width="15.7109375" style="24" customWidth="1"/>
    <col min="9744" max="9744" width="17.5703125" style="24" customWidth="1"/>
    <col min="9745" max="9984" width="9.140625" style="24"/>
    <col min="9985" max="9985" width="1.85546875" style="24" customWidth="1"/>
    <col min="9986" max="9986" width="14.5703125" style="24" customWidth="1"/>
    <col min="9987" max="9987" width="20" style="24" customWidth="1"/>
    <col min="9988" max="9988" width="8.85546875" style="24" customWidth="1"/>
    <col min="9989" max="9989" width="0.7109375" style="24" customWidth="1"/>
    <col min="9990" max="9990" width="9.42578125" style="24" bestFit="1" customWidth="1"/>
    <col min="9991" max="9991" width="6.140625" style="24" customWidth="1"/>
    <col min="9992" max="9992" width="7.42578125" style="24" customWidth="1"/>
    <col min="9993" max="9993" width="8.5703125" style="24" customWidth="1"/>
    <col min="9994" max="9994" width="18.7109375" style="24" customWidth="1"/>
    <col min="9995" max="9995" width="17.5703125" style="24" customWidth="1"/>
    <col min="9996" max="9996" width="8.7109375" style="24" customWidth="1"/>
    <col min="9997" max="9997" width="13.7109375" style="24" customWidth="1"/>
    <col min="9998" max="9999" width="15.7109375" style="24" customWidth="1"/>
    <col min="10000" max="10000" width="17.5703125" style="24" customWidth="1"/>
    <col min="10001" max="10240" width="9.140625" style="24"/>
    <col min="10241" max="10241" width="1.85546875" style="24" customWidth="1"/>
    <col min="10242" max="10242" width="14.5703125" style="24" customWidth="1"/>
    <col min="10243" max="10243" width="20" style="24" customWidth="1"/>
    <col min="10244" max="10244" width="8.85546875" style="24" customWidth="1"/>
    <col min="10245" max="10245" width="0.7109375" style="24" customWidth="1"/>
    <col min="10246" max="10246" width="9.42578125" style="24" bestFit="1" customWidth="1"/>
    <col min="10247" max="10247" width="6.140625" style="24" customWidth="1"/>
    <col min="10248" max="10248" width="7.42578125" style="24" customWidth="1"/>
    <col min="10249" max="10249" width="8.5703125" style="24" customWidth="1"/>
    <col min="10250" max="10250" width="18.7109375" style="24" customWidth="1"/>
    <col min="10251" max="10251" width="17.5703125" style="24" customWidth="1"/>
    <col min="10252" max="10252" width="8.7109375" style="24" customWidth="1"/>
    <col min="10253" max="10253" width="13.7109375" style="24" customWidth="1"/>
    <col min="10254" max="10255" width="15.7109375" style="24" customWidth="1"/>
    <col min="10256" max="10256" width="17.5703125" style="24" customWidth="1"/>
    <col min="10257" max="10496" width="9.140625" style="24"/>
    <col min="10497" max="10497" width="1.85546875" style="24" customWidth="1"/>
    <col min="10498" max="10498" width="14.5703125" style="24" customWidth="1"/>
    <col min="10499" max="10499" width="20" style="24" customWidth="1"/>
    <col min="10500" max="10500" width="8.85546875" style="24" customWidth="1"/>
    <col min="10501" max="10501" width="0.7109375" style="24" customWidth="1"/>
    <col min="10502" max="10502" width="9.42578125" style="24" bestFit="1" customWidth="1"/>
    <col min="10503" max="10503" width="6.140625" style="24" customWidth="1"/>
    <col min="10504" max="10504" width="7.42578125" style="24" customWidth="1"/>
    <col min="10505" max="10505" width="8.5703125" style="24" customWidth="1"/>
    <col min="10506" max="10506" width="18.7109375" style="24" customWidth="1"/>
    <col min="10507" max="10507" width="17.5703125" style="24" customWidth="1"/>
    <col min="10508" max="10508" width="8.7109375" style="24" customWidth="1"/>
    <col min="10509" max="10509" width="13.7109375" style="24" customWidth="1"/>
    <col min="10510" max="10511" width="15.7109375" style="24" customWidth="1"/>
    <col min="10512" max="10512" width="17.5703125" style="24" customWidth="1"/>
    <col min="10513" max="10752" width="9.140625" style="24"/>
    <col min="10753" max="10753" width="1.85546875" style="24" customWidth="1"/>
    <col min="10754" max="10754" width="14.5703125" style="24" customWidth="1"/>
    <col min="10755" max="10755" width="20" style="24" customWidth="1"/>
    <col min="10756" max="10756" width="8.85546875" style="24" customWidth="1"/>
    <col min="10757" max="10757" width="0.7109375" style="24" customWidth="1"/>
    <col min="10758" max="10758" width="9.42578125" style="24" bestFit="1" customWidth="1"/>
    <col min="10759" max="10759" width="6.140625" style="24" customWidth="1"/>
    <col min="10760" max="10760" width="7.42578125" style="24" customWidth="1"/>
    <col min="10761" max="10761" width="8.5703125" style="24" customWidth="1"/>
    <col min="10762" max="10762" width="18.7109375" style="24" customWidth="1"/>
    <col min="10763" max="10763" width="17.5703125" style="24" customWidth="1"/>
    <col min="10764" max="10764" width="8.7109375" style="24" customWidth="1"/>
    <col min="10765" max="10765" width="13.7109375" style="24" customWidth="1"/>
    <col min="10766" max="10767" width="15.7109375" style="24" customWidth="1"/>
    <col min="10768" max="10768" width="17.5703125" style="24" customWidth="1"/>
    <col min="10769" max="11008" width="9.140625" style="24"/>
    <col min="11009" max="11009" width="1.85546875" style="24" customWidth="1"/>
    <col min="11010" max="11010" width="14.5703125" style="24" customWidth="1"/>
    <col min="11011" max="11011" width="20" style="24" customWidth="1"/>
    <col min="11012" max="11012" width="8.85546875" style="24" customWidth="1"/>
    <col min="11013" max="11013" width="0.7109375" style="24" customWidth="1"/>
    <col min="11014" max="11014" width="9.42578125" style="24" bestFit="1" customWidth="1"/>
    <col min="11015" max="11015" width="6.140625" style="24" customWidth="1"/>
    <col min="11016" max="11016" width="7.42578125" style="24" customWidth="1"/>
    <col min="11017" max="11017" width="8.5703125" style="24" customWidth="1"/>
    <col min="11018" max="11018" width="18.7109375" style="24" customWidth="1"/>
    <col min="11019" max="11019" width="17.5703125" style="24" customWidth="1"/>
    <col min="11020" max="11020" width="8.7109375" style="24" customWidth="1"/>
    <col min="11021" max="11021" width="13.7109375" style="24" customWidth="1"/>
    <col min="11022" max="11023" width="15.7109375" style="24" customWidth="1"/>
    <col min="11024" max="11024" width="17.5703125" style="24" customWidth="1"/>
    <col min="11025" max="11264" width="9.140625" style="24"/>
    <col min="11265" max="11265" width="1.85546875" style="24" customWidth="1"/>
    <col min="11266" max="11266" width="14.5703125" style="24" customWidth="1"/>
    <col min="11267" max="11267" width="20" style="24" customWidth="1"/>
    <col min="11268" max="11268" width="8.85546875" style="24" customWidth="1"/>
    <col min="11269" max="11269" width="0.7109375" style="24" customWidth="1"/>
    <col min="11270" max="11270" width="9.42578125" style="24" bestFit="1" customWidth="1"/>
    <col min="11271" max="11271" width="6.140625" style="24" customWidth="1"/>
    <col min="11272" max="11272" width="7.42578125" style="24" customWidth="1"/>
    <col min="11273" max="11273" width="8.5703125" style="24" customWidth="1"/>
    <col min="11274" max="11274" width="18.7109375" style="24" customWidth="1"/>
    <col min="11275" max="11275" width="17.5703125" style="24" customWidth="1"/>
    <col min="11276" max="11276" width="8.7109375" style="24" customWidth="1"/>
    <col min="11277" max="11277" width="13.7109375" style="24" customWidth="1"/>
    <col min="11278" max="11279" width="15.7109375" style="24" customWidth="1"/>
    <col min="11280" max="11280" width="17.5703125" style="24" customWidth="1"/>
    <col min="11281" max="11520" width="9.140625" style="24"/>
    <col min="11521" max="11521" width="1.85546875" style="24" customWidth="1"/>
    <col min="11522" max="11522" width="14.5703125" style="24" customWidth="1"/>
    <col min="11523" max="11523" width="20" style="24" customWidth="1"/>
    <col min="11524" max="11524" width="8.85546875" style="24" customWidth="1"/>
    <col min="11525" max="11525" width="0.7109375" style="24" customWidth="1"/>
    <col min="11526" max="11526" width="9.42578125" style="24" bestFit="1" customWidth="1"/>
    <col min="11527" max="11527" width="6.140625" style="24" customWidth="1"/>
    <col min="11528" max="11528" width="7.42578125" style="24" customWidth="1"/>
    <col min="11529" max="11529" width="8.5703125" style="24" customWidth="1"/>
    <col min="11530" max="11530" width="18.7109375" style="24" customWidth="1"/>
    <col min="11531" max="11531" width="17.5703125" style="24" customWidth="1"/>
    <col min="11532" max="11532" width="8.7109375" style="24" customWidth="1"/>
    <col min="11533" max="11533" width="13.7109375" style="24" customWidth="1"/>
    <col min="11534" max="11535" width="15.7109375" style="24" customWidth="1"/>
    <col min="11536" max="11536" width="17.5703125" style="24" customWidth="1"/>
    <col min="11537" max="11776" width="9.140625" style="24"/>
    <col min="11777" max="11777" width="1.85546875" style="24" customWidth="1"/>
    <col min="11778" max="11778" width="14.5703125" style="24" customWidth="1"/>
    <col min="11779" max="11779" width="20" style="24" customWidth="1"/>
    <col min="11780" max="11780" width="8.85546875" style="24" customWidth="1"/>
    <col min="11781" max="11781" width="0.7109375" style="24" customWidth="1"/>
    <col min="11782" max="11782" width="9.42578125" style="24" bestFit="1" customWidth="1"/>
    <col min="11783" max="11783" width="6.140625" style="24" customWidth="1"/>
    <col min="11784" max="11784" width="7.42578125" style="24" customWidth="1"/>
    <col min="11785" max="11785" width="8.5703125" style="24" customWidth="1"/>
    <col min="11786" max="11786" width="18.7109375" style="24" customWidth="1"/>
    <col min="11787" max="11787" width="17.5703125" style="24" customWidth="1"/>
    <col min="11788" max="11788" width="8.7109375" style="24" customWidth="1"/>
    <col min="11789" max="11789" width="13.7109375" style="24" customWidth="1"/>
    <col min="11790" max="11791" width="15.7109375" style="24" customWidth="1"/>
    <col min="11792" max="11792" width="17.5703125" style="24" customWidth="1"/>
    <col min="11793" max="12032" width="9.140625" style="24"/>
    <col min="12033" max="12033" width="1.85546875" style="24" customWidth="1"/>
    <col min="12034" max="12034" width="14.5703125" style="24" customWidth="1"/>
    <col min="12035" max="12035" width="20" style="24" customWidth="1"/>
    <col min="12036" max="12036" width="8.85546875" style="24" customWidth="1"/>
    <col min="12037" max="12037" width="0.7109375" style="24" customWidth="1"/>
    <col min="12038" max="12038" width="9.42578125" style="24" bestFit="1" customWidth="1"/>
    <col min="12039" max="12039" width="6.140625" style="24" customWidth="1"/>
    <col min="12040" max="12040" width="7.42578125" style="24" customWidth="1"/>
    <col min="12041" max="12041" width="8.5703125" style="24" customWidth="1"/>
    <col min="12042" max="12042" width="18.7109375" style="24" customWidth="1"/>
    <col min="12043" max="12043" width="17.5703125" style="24" customWidth="1"/>
    <col min="12044" max="12044" width="8.7109375" style="24" customWidth="1"/>
    <col min="12045" max="12045" width="13.7109375" style="24" customWidth="1"/>
    <col min="12046" max="12047" width="15.7109375" style="24" customWidth="1"/>
    <col min="12048" max="12048" width="17.5703125" style="24" customWidth="1"/>
    <col min="12049" max="12288" width="9.140625" style="24"/>
    <col min="12289" max="12289" width="1.85546875" style="24" customWidth="1"/>
    <col min="12290" max="12290" width="14.5703125" style="24" customWidth="1"/>
    <col min="12291" max="12291" width="20" style="24" customWidth="1"/>
    <col min="12292" max="12292" width="8.85546875" style="24" customWidth="1"/>
    <col min="12293" max="12293" width="0.7109375" style="24" customWidth="1"/>
    <col min="12294" max="12294" width="9.42578125" style="24" bestFit="1" customWidth="1"/>
    <col min="12295" max="12295" width="6.140625" style="24" customWidth="1"/>
    <col min="12296" max="12296" width="7.42578125" style="24" customWidth="1"/>
    <col min="12297" max="12297" width="8.5703125" style="24" customWidth="1"/>
    <col min="12298" max="12298" width="18.7109375" style="24" customWidth="1"/>
    <col min="12299" max="12299" width="17.5703125" style="24" customWidth="1"/>
    <col min="12300" max="12300" width="8.7109375" style="24" customWidth="1"/>
    <col min="12301" max="12301" width="13.7109375" style="24" customWidth="1"/>
    <col min="12302" max="12303" width="15.7109375" style="24" customWidth="1"/>
    <col min="12304" max="12304" width="17.5703125" style="24" customWidth="1"/>
    <col min="12305" max="12544" width="9.140625" style="24"/>
    <col min="12545" max="12545" width="1.85546875" style="24" customWidth="1"/>
    <col min="12546" max="12546" width="14.5703125" style="24" customWidth="1"/>
    <col min="12547" max="12547" width="20" style="24" customWidth="1"/>
    <col min="12548" max="12548" width="8.85546875" style="24" customWidth="1"/>
    <col min="12549" max="12549" width="0.7109375" style="24" customWidth="1"/>
    <col min="12550" max="12550" width="9.42578125" style="24" bestFit="1" customWidth="1"/>
    <col min="12551" max="12551" width="6.140625" style="24" customWidth="1"/>
    <col min="12552" max="12552" width="7.42578125" style="24" customWidth="1"/>
    <col min="12553" max="12553" width="8.5703125" style="24" customWidth="1"/>
    <col min="12554" max="12554" width="18.7109375" style="24" customWidth="1"/>
    <col min="12555" max="12555" width="17.5703125" style="24" customWidth="1"/>
    <col min="12556" max="12556" width="8.7109375" style="24" customWidth="1"/>
    <col min="12557" max="12557" width="13.7109375" style="24" customWidth="1"/>
    <col min="12558" max="12559" width="15.7109375" style="24" customWidth="1"/>
    <col min="12560" max="12560" width="17.5703125" style="24" customWidth="1"/>
    <col min="12561" max="12800" width="9.140625" style="24"/>
    <col min="12801" max="12801" width="1.85546875" style="24" customWidth="1"/>
    <col min="12802" max="12802" width="14.5703125" style="24" customWidth="1"/>
    <col min="12803" max="12803" width="20" style="24" customWidth="1"/>
    <col min="12804" max="12804" width="8.85546875" style="24" customWidth="1"/>
    <col min="12805" max="12805" width="0.7109375" style="24" customWidth="1"/>
    <col min="12806" max="12806" width="9.42578125" style="24" bestFit="1" customWidth="1"/>
    <col min="12807" max="12807" width="6.140625" style="24" customWidth="1"/>
    <col min="12808" max="12808" width="7.42578125" style="24" customWidth="1"/>
    <col min="12809" max="12809" width="8.5703125" style="24" customWidth="1"/>
    <col min="12810" max="12810" width="18.7109375" style="24" customWidth="1"/>
    <col min="12811" max="12811" width="17.5703125" style="24" customWidth="1"/>
    <col min="12812" max="12812" width="8.7109375" style="24" customWidth="1"/>
    <col min="12813" max="12813" width="13.7109375" style="24" customWidth="1"/>
    <col min="12814" max="12815" width="15.7109375" style="24" customWidth="1"/>
    <col min="12816" max="12816" width="17.5703125" style="24" customWidth="1"/>
    <col min="12817" max="13056" width="9.140625" style="24"/>
    <col min="13057" max="13057" width="1.85546875" style="24" customWidth="1"/>
    <col min="13058" max="13058" width="14.5703125" style="24" customWidth="1"/>
    <col min="13059" max="13059" width="20" style="24" customWidth="1"/>
    <col min="13060" max="13060" width="8.85546875" style="24" customWidth="1"/>
    <col min="13061" max="13061" width="0.7109375" style="24" customWidth="1"/>
    <col min="13062" max="13062" width="9.42578125" style="24" bestFit="1" customWidth="1"/>
    <col min="13063" max="13063" width="6.140625" style="24" customWidth="1"/>
    <col min="13064" max="13064" width="7.42578125" style="24" customWidth="1"/>
    <col min="13065" max="13065" width="8.5703125" style="24" customWidth="1"/>
    <col min="13066" max="13066" width="18.7109375" style="24" customWidth="1"/>
    <col min="13067" max="13067" width="17.5703125" style="24" customWidth="1"/>
    <col min="13068" max="13068" width="8.7109375" style="24" customWidth="1"/>
    <col min="13069" max="13069" width="13.7109375" style="24" customWidth="1"/>
    <col min="13070" max="13071" width="15.7109375" style="24" customWidth="1"/>
    <col min="13072" max="13072" width="17.5703125" style="24" customWidth="1"/>
    <col min="13073" max="13312" width="9.140625" style="24"/>
    <col min="13313" max="13313" width="1.85546875" style="24" customWidth="1"/>
    <col min="13314" max="13314" width="14.5703125" style="24" customWidth="1"/>
    <col min="13315" max="13315" width="20" style="24" customWidth="1"/>
    <col min="13316" max="13316" width="8.85546875" style="24" customWidth="1"/>
    <col min="13317" max="13317" width="0.7109375" style="24" customWidth="1"/>
    <col min="13318" max="13318" width="9.42578125" style="24" bestFit="1" customWidth="1"/>
    <col min="13319" max="13319" width="6.140625" style="24" customWidth="1"/>
    <col min="13320" max="13320" width="7.42578125" style="24" customWidth="1"/>
    <col min="13321" max="13321" width="8.5703125" style="24" customWidth="1"/>
    <col min="13322" max="13322" width="18.7109375" style="24" customWidth="1"/>
    <col min="13323" max="13323" width="17.5703125" style="24" customWidth="1"/>
    <col min="13324" max="13324" width="8.7109375" style="24" customWidth="1"/>
    <col min="13325" max="13325" width="13.7109375" style="24" customWidth="1"/>
    <col min="13326" max="13327" width="15.7109375" style="24" customWidth="1"/>
    <col min="13328" max="13328" width="17.5703125" style="24" customWidth="1"/>
    <col min="13329" max="13568" width="9.140625" style="24"/>
    <col min="13569" max="13569" width="1.85546875" style="24" customWidth="1"/>
    <col min="13570" max="13570" width="14.5703125" style="24" customWidth="1"/>
    <col min="13571" max="13571" width="20" style="24" customWidth="1"/>
    <col min="13572" max="13572" width="8.85546875" style="24" customWidth="1"/>
    <col min="13573" max="13573" width="0.7109375" style="24" customWidth="1"/>
    <col min="13574" max="13574" width="9.42578125" style="24" bestFit="1" customWidth="1"/>
    <col min="13575" max="13575" width="6.140625" style="24" customWidth="1"/>
    <col min="13576" max="13576" width="7.42578125" style="24" customWidth="1"/>
    <col min="13577" max="13577" width="8.5703125" style="24" customWidth="1"/>
    <col min="13578" max="13578" width="18.7109375" style="24" customWidth="1"/>
    <col min="13579" max="13579" width="17.5703125" style="24" customWidth="1"/>
    <col min="13580" max="13580" width="8.7109375" style="24" customWidth="1"/>
    <col min="13581" max="13581" width="13.7109375" style="24" customWidth="1"/>
    <col min="13582" max="13583" width="15.7109375" style="24" customWidth="1"/>
    <col min="13584" max="13584" width="17.5703125" style="24" customWidth="1"/>
    <col min="13585" max="13824" width="9.140625" style="24"/>
    <col min="13825" max="13825" width="1.85546875" style="24" customWidth="1"/>
    <col min="13826" max="13826" width="14.5703125" style="24" customWidth="1"/>
    <col min="13827" max="13827" width="20" style="24" customWidth="1"/>
    <col min="13828" max="13828" width="8.85546875" style="24" customWidth="1"/>
    <col min="13829" max="13829" width="0.7109375" style="24" customWidth="1"/>
    <col min="13830" max="13830" width="9.42578125" style="24" bestFit="1" customWidth="1"/>
    <col min="13831" max="13831" width="6.140625" style="24" customWidth="1"/>
    <col min="13832" max="13832" width="7.42578125" style="24" customWidth="1"/>
    <col min="13833" max="13833" width="8.5703125" style="24" customWidth="1"/>
    <col min="13834" max="13834" width="18.7109375" style="24" customWidth="1"/>
    <col min="13835" max="13835" width="17.5703125" style="24" customWidth="1"/>
    <col min="13836" max="13836" width="8.7109375" style="24" customWidth="1"/>
    <col min="13837" max="13837" width="13.7109375" style="24" customWidth="1"/>
    <col min="13838" max="13839" width="15.7109375" style="24" customWidth="1"/>
    <col min="13840" max="13840" width="17.5703125" style="24" customWidth="1"/>
    <col min="13841" max="14080" width="9.140625" style="24"/>
    <col min="14081" max="14081" width="1.85546875" style="24" customWidth="1"/>
    <col min="14082" max="14082" width="14.5703125" style="24" customWidth="1"/>
    <col min="14083" max="14083" width="20" style="24" customWidth="1"/>
    <col min="14084" max="14084" width="8.85546875" style="24" customWidth="1"/>
    <col min="14085" max="14085" width="0.7109375" style="24" customWidth="1"/>
    <col min="14086" max="14086" width="9.42578125" style="24" bestFit="1" customWidth="1"/>
    <col min="14087" max="14087" width="6.140625" style="24" customWidth="1"/>
    <col min="14088" max="14088" width="7.42578125" style="24" customWidth="1"/>
    <col min="14089" max="14089" width="8.5703125" style="24" customWidth="1"/>
    <col min="14090" max="14090" width="18.7109375" style="24" customWidth="1"/>
    <col min="14091" max="14091" width="17.5703125" style="24" customWidth="1"/>
    <col min="14092" max="14092" width="8.7109375" style="24" customWidth="1"/>
    <col min="14093" max="14093" width="13.7109375" style="24" customWidth="1"/>
    <col min="14094" max="14095" width="15.7109375" style="24" customWidth="1"/>
    <col min="14096" max="14096" width="17.5703125" style="24" customWidth="1"/>
    <col min="14097" max="14336" width="9.140625" style="24"/>
    <col min="14337" max="14337" width="1.85546875" style="24" customWidth="1"/>
    <col min="14338" max="14338" width="14.5703125" style="24" customWidth="1"/>
    <col min="14339" max="14339" width="20" style="24" customWidth="1"/>
    <col min="14340" max="14340" width="8.85546875" style="24" customWidth="1"/>
    <col min="14341" max="14341" width="0.7109375" style="24" customWidth="1"/>
    <col min="14342" max="14342" width="9.42578125" style="24" bestFit="1" customWidth="1"/>
    <col min="14343" max="14343" width="6.140625" style="24" customWidth="1"/>
    <col min="14344" max="14344" width="7.42578125" style="24" customWidth="1"/>
    <col min="14345" max="14345" width="8.5703125" style="24" customWidth="1"/>
    <col min="14346" max="14346" width="18.7109375" style="24" customWidth="1"/>
    <col min="14347" max="14347" width="17.5703125" style="24" customWidth="1"/>
    <col min="14348" max="14348" width="8.7109375" style="24" customWidth="1"/>
    <col min="14349" max="14349" width="13.7109375" style="24" customWidth="1"/>
    <col min="14350" max="14351" width="15.7109375" style="24" customWidth="1"/>
    <col min="14352" max="14352" width="17.5703125" style="24" customWidth="1"/>
    <col min="14353" max="14592" width="9.140625" style="24"/>
    <col min="14593" max="14593" width="1.85546875" style="24" customWidth="1"/>
    <col min="14594" max="14594" width="14.5703125" style="24" customWidth="1"/>
    <col min="14595" max="14595" width="20" style="24" customWidth="1"/>
    <col min="14596" max="14596" width="8.85546875" style="24" customWidth="1"/>
    <col min="14597" max="14597" width="0.7109375" style="24" customWidth="1"/>
    <col min="14598" max="14598" width="9.42578125" style="24" bestFit="1" customWidth="1"/>
    <col min="14599" max="14599" width="6.140625" style="24" customWidth="1"/>
    <col min="14600" max="14600" width="7.42578125" style="24" customWidth="1"/>
    <col min="14601" max="14601" width="8.5703125" style="24" customWidth="1"/>
    <col min="14602" max="14602" width="18.7109375" style="24" customWidth="1"/>
    <col min="14603" max="14603" width="17.5703125" style="24" customWidth="1"/>
    <col min="14604" max="14604" width="8.7109375" style="24" customWidth="1"/>
    <col min="14605" max="14605" width="13.7109375" style="24" customWidth="1"/>
    <col min="14606" max="14607" width="15.7109375" style="24" customWidth="1"/>
    <col min="14608" max="14608" width="17.5703125" style="24" customWidth="1"/>
    <col min="14609" max="14848" width="9.140625" style="24"/>
    <col min="14849" max="14849" width="1.85546875" style="24" customWidth="1"/>
    <col min="14850" max="14850" width="14.5703125" style="24" customWidth="1"/>
    <col min="14851" max="14851" width="20" style="24" customWidth="1"/>
    <col min="14852" max="14852" width="8.85546875" style="24" customWidth="1"/>
    <col min="14853" max="14853" width="0.7109375" style="24" customWidth="1"/>
    <col min="14854" max="14854" width="9.42578125" style="24" bestFit="1" customWidth="1"/>
    <col min="14855" max="14855" width="6.140625" style="24" customWidth="1"/>
    <col min="14856" max="14856" width="7.42578125" style="24" customWidth="1"/>
    <col min="14857" max="14857" width="8.5703125" style="24" customWidth="1"/>
    <col min="14858" max="14858" width="18.7109375" style="24" customWidth="1"/>
    <col min="14859" max="14859" width="17.5703125" style="24" customWidth="1"/>
    <col min="14860" max="14860" width="8.7109375" style="24" customWidth="1"/>
    <col min="14861" max="14861" width="13.7109375" style="24" customWidth="1"/>
    <col min="14862" max="14863" width="15.7109375" style="24" customWidth="1"/>
    <col min="14864" max="14864" width="17.5703125" style="24" customWidth="1"/>
    <col min="14865" max="15104" width="9.140625" style="24"/>
    <col min="15105" max="15105" width="1.85546875" style="24" customWidth="1"/>
    <col min="15106" max="15106" width="14.5703125" style="24" customWidth="1"/>
    <col min="15107" max="15107" width="20" style="24" customWidth="1"/>
    <col min="15108" max="15108" width="8.85546875" style="24" customWidth="1"/>
    <col min="15109" max="15109" width="0.7109375" style="24" customWidth="1"/>
    <col min="15110" max="15110" width="9.42578125" style="24" bestFit="1" customWidth="1"/>
    <col min="15111" max="15111" width="6.140625" style="24" customWidth="1"/>
    <col min="15112" max="15112" width="7.42578125" style="24" customWidth="1"/>
    <col min="15113" max="15113" width="8.5703125" style="24" customWidth="1"/>
    <col min="15114" max="15114" width="18.7109375" style="24" customWidth="1"/>
    <col min="15115" max="15115" width="17.5703125" style="24" customWidth="1"/>
    <col min="15116" max="15116" width="8.7109375" style="24" customWidth="1"/>
    <col min="15117" max="15117" width="13.7109375" style="24" customWidth="1"/>
    <col min="15118" max="15119" width="15.7109375" style="24" customWidth="1"/>
    <col min="15120" max="15120" width="17.5703125" style="24" customWidth="1"/>
    <col min="15121" max="15360" width="9.140625" style="24"/>
    <col min="15361" max="15361" width="1.85546875" style="24" customWidth="1"/>
    <col min="15362" max="15362" width="14.5703125" style="24" customWidth="1"/>
    <col min="15363" max="15363" width="20" style="24" customWidth="1"/>
    <col min="15364" max="15364" width="8.85546875" style="24" customWidth="1"/>
    <col min="15365" max="15365" width="0.7109375" style="24" customWidth="1"/>
    <col min="15366" max="15366" width="9.42578125" style="24" bestFit="1" customWidth="1"/>
    <col min="15367" max="15367" width="6.140625" style="24" customWidth="1"/>
    <col min="15368" max="15368" width="7.42578125" style="24" customWidth="1"/>
    <col min="15369" max="15369" width="8.5703125" style="24" customWidth="1"/>
    <col min="15370" max="15370" width="18.7109375" style="24" customWidth="1"/>
    <col min="15371" max="15371" width="17.5703125" style="24" customWidth="1"/>
    <col min="15372" max="15372" width="8.7109375" style="24" customWidth="1"/>
    <col min="15373" max="15373" width="13.7109375" style="24" customWidth="1"/>
    <col min="15374" max="15375" width="15.7109375" style="24" customWidth="1"/>
    <col min="15376" max="15376" width="17.5703125" style="24" customWidth="1"/>
    <col min="15377" max="15616" width="9.140625" style="24"/>
    <col min="15617" max="15617" width="1.85546875" style="24" customWidth="1"/>
    <col min="15618" max="15618" width="14.5703125" style="24" customWidth="1"/>
    <col min="15619" max="15619" width="20" style="24" customWidth="1"/>
    <col min="15620" max="15620" width="8.85546875" style="24" customWidth="1"/>
    <col min="15621" max="15621" width="0.7109375" style="24" customWidth="1"/>
    <col min="15622" max="15622" width="9.42578125" style="24" bestFit="1" customWidth="1"/>
    <col min="15623" max="15623" width="6.140625" style="24" customWidth="1"/>
    <col min="15624" max="15624" width="7.42578125" style="24" customWidth="1"/>
    <col min="15625" max="15625" width="8.5703125" style="24" customWidth="1"/>
    <col min="15626" max="15626" width="18.7109375" style="24" customWidth="1"/>
    <col min="15627" max="15627" width="17.5703125" style="24" customWidth="1"/>
    <col min="15628" max="15628" width="8.7109375" style="24" customWidth="1"/>
    <col min="15629" max="15629" width="13.7109375" style="24" customWidth="1"/>
    <col min="15630" max="15631" width="15.7109375" style="24" customWidth="1"/>
    <col min="15632" max="15632" width="17.5703125" style="24" customWidth="1"/>
    <col min="15633" max="15872" width="9.140625" style="24"/>
    <col min="15873" max="15873" width="1.85546875" style="24" customWidth="1"/>
    <col min="15874" max="15874" width="14.5703125" style="24" customWidth="1"/>
    <col min="15875" max="15875" width="20" style="24" customWidth="1"/>
    <col min="15876" max="15876" width="8.85546875" style="24" customWidth="1"/>
    <col min="15877" max="15877" width="0.7109375" style="24" customWidth="1"/>
    <col min="15878" max="15878" width="9.42578125" style="24" bestFit="1" customWidth="1"/>
    <col min="15879" max="15879" width="6.140625" style="24" customWidth="1"/>
    <col min="15880" max="15880" width="7.42578125" style="24" customWidth="1"/>
    <col min="15881" max="15881" width="8.5703125" style="24" customWidth="1"/>
    <col min="15882" max="15882" width="18.7109375" style="24" customWidth="1"/>
    <col min="15883" max="15883" width="17.5703125" style="24" customWidth="1"/>
    <col min="15884" max="15884" width="8.7109375" style="24" customWidth="1"/>
    <col min="15885" max="15885" width="13.7109375" style="24" customWidth="1"/>
    <col min="15886" max="15887" width="15.7109375" style="24" customWidth="1"/>
    <col min="15888" max="15888" width="17.5703125" style="24" customWidth="1"/>
    <col min="15889" max="16128" width="9.140625" style="24"/>
    <col min="16129" max="16129" width="1.85546875" style="24" customWidth="1"/>
    <col min="16130" max="16130" width="14.5703125" style="24" customWidth="1"/>
    <col min="16131" max="16131" width="20" style="24" customWidth="1"/>
    <col min="16132" max="16132" width="8.85546875" style="24" customWidth="1"/>
    <col min="16133" max="16133" width="0.7109375" style="24" customWidth="1"/>
    <col min="16134" max="16134" width="9.42578125" style="24" bestFit="1" customWidth="1"/>
    <col min="16135" max="16135" width="6.140625" style="24" customWidth="1"/>
    <col min="16136" max="16136" width="7.42578125" style="24" customWidth="1"/>
    <col min="16137" max="16137" width="8.5703125" style="24" customWidth="1"/>
    <col min="16138" max="16138" width="18.7109375" style="24" customWidth="1"/>
    <col min="16139" max="16139" width="17.5703125" style="24" customWidth="1"/>
    <col min="16140" max="16140" width="8.7109375" style="24" customWidth="1"/>
    <col min="16141" max="16141" width="13.7109375" style="24" customWidth="1"/>
    <col min="16142" max="16143" width="15.7109375" style="24" customWidth="1"/>
    <col min="16144" max="16144" width="17.5703125" style="24" customWidth="1"/>
    <col min="16145" max="16384" width="9.140625" style="24"/>
  </cols>
  <sheetData>
    <row r="1" spans="2:16">
      <c r="B1" s="86" t="s">
        <v>57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2:16">
      <c r="I2" s="27"/>
      <c r="K2" s="26"/>
      <c r="L2" s="26"/>
      <c r="M2" s="26"/>
      <c r="N2" s="26"/>
      <c r="O2" s="26"/>
      <c r="P2" s="26"/>
    </row>
    <row r="3" spans="2:16" ht="39.75" customHeight="1">
      <c r="B3" s="28" t="s">
        <v>49</v>
      </c>
      <c r="C3" s="29" t="s">
        <v>1</v>
      </c>
      <c r="D3" s="30" t="s">
        <v>2</v>
      </c>
      <c r="E3" s="31"/>
      <c r="F3" s="32" t="s">
        <v>3</v>
      </c>
      <c r="G3" s="33" t="s">
        <v>4</v>
      </c>
      <c r="H3" s="33" t="s">
        <v>5</v>
      </c>
      <c r="I3" s="34"/>
      <c r="J3" s="30" t="s">
        <v>6</v>
      </c>
      <c r="K3" s="30" t="s">
        <v>50</v>
      </c>
      <c r="L3" s="30" t="s">
        <v>51</v>
      </c>
      <c r="M3" s="28" t="s">
        <v>52</v>
      </c>
      <c r="N3" s="29" t="s">
        <v>53</v>
      </c>
      <c r="O3" s="29" t="s">
        <v>54</v>
      </c>
      <c r="P3" s="30" t="s">
        <v>55</v>
      </c>
    </row>
    <row r="4" spans="2:16" ht="12" customHeight="1" thickBot="1">
      <c r="B4" s="35"/>
      <c r="C4" s="36"/>
      <c r="D4" s="30"/>
      <c r="E4" s="37"/>
      <c r="F4" s="28"/>
      <c r="G4" s="38"/>
      <c r="H4" s="38"/>
      <c r="I4" s="34"/>
      <c r="J4" s="29"/>
      <c r="K4" s="29"/>
      <c r="L4" s="29"/>
      <c r="M4" s="28"/>
      <c r="N4" s="29"/>
      <c r="O4" s="29"/>
      <c r="P4" s="28"/>
    </row>
    <row r="5" spans="2:16" ht="15.75" thickBot="1">
      <c r="B5" s="23" t="s">
        <v>13</v>
      </c>
      <c r="E5" s="39"/>
      <c r="F5" s="40">
        <v>38718</v>
      </c>
      <c r="G5" s="41">
        <f>YEAR(F5)</f>
        <v>2006</v>
      </c>
      <c r="H5" s="41" t="str">
        <f>IF(MONTH(F5)=0,"",IF(MONTH(F5)&lt;4,"Q1",IF(MONTH(F5)&lt;7,"Q2",IF(MONTH(F5)&lt;10,"Q3","Q4"))))</f>
        <v>Q1</v>
      </c>
      <c r="I5" s="42" t="str">
        <f>CONCATENATE(G5," ",H5)</f>
        <v>2006 Q1</v>
      </c>
      <c r="J5" s="43">
        <v>0</v>
      </c>
      <c r="K5" s="17"/>
      <c r="L5" s="44">
        <f t="shared" ref="L5:L68" si="0">VLOOKUP(I5,$B$3:$D$36,2)</f>
        <v>0</v>
      </c>
      <c r="M5" s="43">
        <f>ROUND(J5*L5/12,2)</f>
        <v>0</v>
      </c>
      <c r="N5" s="45">
        <f>J5+K5+M5</f>
        <v>0</v>
      </c>
      <c r="O5" s="45"/>
      <c r="P5" s="46"/>
    </row>
    <row r="6" spans="2:16" ht="15.75" thickBot="1">
      <c r="B6" s="23" t="s">
        <v>15</v>
      </c>
      <c r="C6" s="47">
        <v>4.1399999999999999E-2</v>
      </c>
      <c r="D6" s="47">
        <v>4.6800000000000001E-2</v>
      </c>
      <c r="E6" s="39"/>
      <c r="F6" s="40">
        <v>38749</v>
      </c>
      <c r="G6" s="41">
        <f t="shared" ref="G6:G69" si="1">YEAR(F6)</f>
        <v>2006</v>
      </c>
      <c r="H6" s="41" t="str">
        <f t="shared" ref="H6:H69" si="2">IF(MONTH(F6)=0,"",IF(MONTH(F6)&lt;4,"Q1",IF(MONTH(F6)&lt;7,"Q2",IF(MONTH(F6)&lt;10,"Q3","Q4"))))</f>
        <v>Q1</v>
      </c>
      <c r="I6" s="42" t="str">
        <f t="shared" ref="I6:I69" si="3">CONCATENATE(G6," ",H6)</f>
        <v>2006 Q1</v>
      </c>
      <c r="J6" s="43">
        <f>J5+K5</f>
        <v>0</v>
      </c>
      <c r="K6" s="17"/>
      <c r="L6" s="44">
        <f t="shared" si="0"/>
        <v>0</v>
      </c>
      <c r="M6" s="43">
        <f t="shared" ref="M6:M69" si="4">ROUND(J6*L6/12,2)</f>
        <v>0</v>
      </c>
      <c r="N6" s="45">
        <f t="shared" ref="N6:N69" si="5">J6+K6+M6</f>
        <v>0</v>
      </c>
      <c r="O6" s="45"/>
      <c r="P6" s="46"/>
    </row>
    <row r="7" spans="2:16" ht="15.75" thickBot="1">
      <c r="B7" s="23" t="s">
        <v>16</v>
      </c>
      <c r="C7" s="47">
        <v>4.5900000000000003E-2</v>
      </c>
      <c r="D7" s="47">
        <v>5.0500000000000003E-2</v>
      </c>
      <c r="E7" s="39"/>
      <c r="F7" s="40">
        <v>38777</v>
      </c>
      <c r="G7" s="41">
        <f t="shared" si="1"/>
        <v>2006</v>
      </c>
      <c r="H7" s="41" t="str">
        <f t="shared" si="2"/>
        <v>Q1</v>
      </c>
      <c r="I7" s="42" t="str">
        <f t="shared" si="3"/>
        <v>2006 Q1</v>
      </c>
      <c r="J7" s="43">
        <f t="shared" ref="J7:J70" si="6">J6+K6</f>
        <v>0</v>
      </c>
      <c r="K7" s="17"/>
      <c r="L7" s="44">
        <f t="shared" si="0"/>
        <v>0</v>
      </c>
      <c r="M7" s="43">
        <f t="shared" si="4"/>
        <v>0</v>
      </c>
      <c r="N7" s="45">
        <f t="shared" si="5"/>
        <v>0</v>
      </c>
      <c r="O7" s="45"/>
      <c r="P7" s="46"/>
    </row>
    <row r="8" spans="2:16" ht="15.75" thickBot="1">
      <c r="B8" s="23" t="s">
        <v>17</v>
      </c>
      <c r="C8" s="47">
        <v>4.5900000000000003E-2</v>
      </c>
      <c r="D8" s="47">
        <v>4.7199999999999999E-2</v>
      </c>
      <c r="E8" s="39"/>
      <c r="F8" s="40">
        <v>38808</v>
      </c>
      <c r="G8" s="41">
        <f t="shared" si="1"/>
        <v>2006</v>
      </c>
      <c r="H8" s="41" t="str">
        <f t="shared" si="2"/>
        <v>Q2</v>
      </c>
      <c r="I8" s="42" t="str">
        <f t="shared" si="3"/>
        <v>2006 Q2</v>
      </c>
      <c r="J8" s="43">
        <f t="shared" si="6"/>
        <v>0</v>
      </c>
      <c r="K8" s="17"/>
      <c r="L8" s="44">
        <f t="shared" si="0"/>
        <v>4.1399999999999999E-2</v>
      </c>
      <c r="M8" s="43">
        <f t="shared" si="4"/>
        <v>0</v>
      </c>
      <c r="N8" s="45">
        <f t="shared" si="5"/>
        <v>0</v>
      </c>
      <c r="O8" s="45"/>
      <c r="P8" s="46"/>
    </row>
    <row r="9" spans="2:16" ht="15.75" thickBot="1">
      <c r="B9" s="23" t="s">
        <v>19</v>
      </c>
      <c r="C9" s="47">
        <v>4.5900000000000003E-2</v>
      </c>
      <c r="D9" s="47">
        <v>4.7199999999999999E-2</v>
      </c>
      <c r="E9" s="39"/>
      <c r="F9" s="40">
        <v>38838</v>
      </c>
      <c r="G9" s="41">
        <f t="shared" si="1"/>
        <v>2006</v>
      </c>
      <c r="H9" s="41" t="str">
        <f t="shared" si="2"/>
        <v>Q2</v>
      </c>
      <c r="I9" s="42" t="str">
        <f t="shared" si="3"/>
        <v>2006 Q2</v>
      </c>
      <c r="J9" s="43">
        <f t="shared" si="6"/>
        <v>0</v>
      </c>
      <c r="K9" s="17"/>
      <c r="L9" s="44">
        <f t="shared" si="0"/>
        <v>4.1399999999999999E-2</v>
      </c>
      <c r="M9" s="43">
        <f t="shared" si="4"/>
        <v>0</v>
      </c>
      <c r="N9" s="45">
        <f t="shared" si="5"/>
        <v>0</v>
      </c>
      <c r="O9" s="45"/>
      <c r="P9" s="46"/>
    </row>
    <row r="10" spans="2:16" ht="15.75" thickBot="1">
      <c r="B10" s="23" t="s">
        <v>20</v>
      </c>
      <c r="C10" s="47">
        <v>4.5900000000000003E-2</v>
      </c>
      <c r="D10" s="47">
        <v>4.7199999999999999E-2</v>
      </c>
      <c r="E10" s="39"/>
      <c r="F10" s="40">
        <v>38869</v>
      </c>
      <c r="G10" s="41">
        <f t="shared" si="1"/>
        <v>2006</v>
      </c>
      <c r="H10" s="41" t="str">
        <f t="shared" si="2"/>
        <v>Q2</v>
      </c>
      <c r="I10" s="42" t="str">
        <f t="shared" si="3"/>
        <v>2006 Q2</v>
      </c>
      <c r="J10" s="43">
        <f t="shared" si="6"/>
        <v>0</v>
      </c>
      <c r="K10" s="17"/>
      <c r="L10" s="44">
        <f t="shared" si="0"/>
        <v>4.1399999999999999E-2</v>
      </c>
      <c r="M10" s="43">
        <f t="shared" si="4"/>
        <v>0</v>
      </c>
      <c r="N10" s="45">
        <f t="shared" si="5"/>
        <v>0</v>
      </c>
      <c r="O10" s="45"/>
      <c r="P10" s="46"/>
    </row>
    <row r="11" spans="2:16" ht="15.75" thickBot="1">
      <c r="B11" s="23" t="s">
        <v>21</v>
      </c>
      <c r="C11" s="47">
        <v>4.5900000000000003E-2</v>
      </c>
      <c r="D11" s="47">
        <v>5.1799999999999999E-2</v>
      </c>
      <c r="E11" s="39"/>
      <c r="F11" s="40">
        <v>38899</v>
      </c>
      <c r="G11" s="41">
        <f t="shared" si="1"/>
        <v>2006</v>
      </c>
      <c r="H11" s="41" t="str">
        <f t="shared" si="2"/>
        <v>Q3</v>
      </c>
      <c r="I11" s="42" t="str">
        <f t="shared" si="3"/>
        <v>2006 Q3</v>
      </c>
      <c r="J11" s="43">
        <f t="shared" si="6"/>
        <v>0</v>
      </c>
      <c r="K11" s="17"/>
      <c r="L11" s="44">
        <f t="shared" si="0"/>
        <v>4.5900000000000003E-2</v>
      </c>
      <c r="M11" s="43">
        <f t="shared" si="4"/>
        <v>0</v>
      </c>
      <c r="N11" s="45">
        <f t="shared" si="5"/>
        <v>0</v>
      </c>
      <c r="O11" s="45"/>
      <c r="P11" s="46"/>
    </row>
    <row r="12" spans="2:16" ht="15.75" thickBot="1">
      <c r="B12" s="23" t="s">
        <v>23</v>
      </c>
      <c r="C12" s="47">
        <v>5.1400000000000001E-2</v>
      </c>
      <c r="D12" s="47">
        <v>5.1799999999999999E-2</v>
      </c>
      <c r="E12" s="39"/>
      <c r="F12" s="40">
        <v>38930</v>
      </c>
      <c r="G12" s="41">
        <f t="shared" si="1"/>
        <v>2006</v>
      </c>
      <c r="H12" s="41" t="str">
        <f t="shared" si="2"/>
        <v>Q3</v>
      </c>
      <c r="I12" s="42" t="str">
        <f t="shared" si="3"/>
        <v>2006 Q3</v>
      </c>
      <c r="J12" s="43">
        <f t="shared" si="6"/>
        <v>0</v>
      </c>
      <c r="K12" s="17"/>
      <c r="L12" s="44">
        <f t="shared" si="0"/>
        <v>4.5900000000000003E-2</v>
      </c>
      <c r="M12" s="43">
        <f t="shared" si="4"/>
        <v>0</v>
      </c>
      <c r="N12" s="45">
        <f t="shared" si="5"/>
        <v>0</v>
      </c>
      <c r="O12" s="45"/>
      <c r="P12" s="46"/>
    </row>
    <row r="13" spans="2:16" ht="15.75" thickBot="1">
      <c r="B13" s="23" t="s">
        <v>24</v>
      </c>
      <c r="C13" s="47">
        <v>5.1400000000000001E-2</v>
      </c>
      <c r="D13" s="47">
        <v>5.1799999999999999E-2</v>
      </c>
      <c r="E13" s="39"/>
      <c r="F13" s="40">
        <v>38961</v>
      </c>
      <c r="G13" s="41">
        <f t="shared" si="1"/>
        <v>2006</v>
      </c>
      <c r="H13" s="41" t="str">
        <f t="shared" si="2"/>
        <v>Q3</v>
      </c>
      <c r="I13" s="42" t="str">
        <f t="shared" si="3"/>
        <v>2006 Q3</v>
      </c>
      <c r="J13" s="43">
        <f t="shared" si="6"/>
        <v>0</v>
      </c>
      <c r="K13" s="17"/>
      <c r="L13" s="44">
        <f t="shared" si="0"/>
        <v>4.5900000000000003E-2</v>
      </c>
      <c r="M13" s="43">
        <f t="shared" si="4"/>
        <v>0</v>
      </c>
      <c r="N13" s="45">
        <f t="shared" si="5"/>
        <v>0</v>
      </c>
      <c r="O13" s="45"/>
      <c r="P13" s="46"/>
    </row>
    <row r="14" spans="2:16" ht="15.75" thickBot="1">
      <c r="B14" s="23" t="s">
        <v>25</v>
      </c>
      <c r="C14" s="47">
        <v>4.0800000000000003E-2</v>
      </c>
      <c r="D14" s="47">
        <v>5.1799999999999999E-2</v>
      </c>
      <c r="E14" s="39"/>
      <c r="F14" s="40">
        <v>38991</v>
      </c>
      <c r="G14" s="41">
        <f t="shared" si="1"/>
        <v>2006</v>
      </c>
      <c r="H14" s="41" t="str">
        <f t="shared" si="2"/>
        <v>Q4</v>
      </c>
      <c r="I14" s="42" t="str">
        <f t="shared" si="3"/>
        <v>2006 Q4</v>
      </c>
      <c r="J14" s="43">
        <f t="shared" si="6"/>
        <v>0</v>
      </c>
      <c r="K14" s="17"/>
      <c r="L14" s="44">
        <f t="shared" si="0"/>
        <v>4.5900000000000003E-2</v>
      </c>
      <c r="M14" s="43">
        <f t="shared" si="4"/>
        <v>0</v>
      </c>
      <c r="N14" s="45">
        <f t="shared" si="5"/>
        <v>0</v>
      </c>
      <c r="O14" s="45"/>
      <c r="P14" s="46"/>
    </row>
    <row r="15" spans="2:16" ht="15.75" thickBot="1">
      <c r="B15" s="23" t="s">
        <v>27</v>
      </c>
      <c r="C15" s="47">
        <v>3.3500000000000002E-2</v>
      </c>
      <c r="D15" s="47">
        <v>5.4300000000000001E-2</v>
      </c>
      <c r="E15" s="39"/>
      <c r="F15" s="40">
        <v>39022</v>
      </c>
      <c r="G15" s="41">
        <f t="shared" si="1"/>
        <v>2006</v>
      </c>
      <c r="H15" s="41" t="str">
        <f t="shared" si="2"/>
        <v>Q4</v>
      </c>
      <c r="I15" s="42" t="str">
        <f t="shared" si="3"/>
        <v>2006 Q4</v>
      </c>
      <c r="J15" s="43">
        <f t="shared" si="6"/>
        <v>0</v>
      </c>
      <c r="K15" s="17"/>
      <c r="L15" s="44">
        <f t="shared" si="0"/>
        <v>4.5900000000000003E-2</v>
      </c>
      <c r="M15" s="43">
        <f t="shared" si="4"/>
        <v>0</v>
      </c>
      <c r="N15" s="45">
        <f t="shared" si="5"/>
        <v>0</v>
      </c>
      <c r="O15" s="45"/>
      <c r="P15" s="46"/>
    </row>
    <row r="16" spans="2:16" ht="15.75" thickBot="1">
      <c r="B16" s="23" t="s">
        <v>28</v>
      </c>
      <c r="C16" s="47">
        <v>3.3500000000000002E-2</v>
      </c>
      <c r="D16" s="47">
        <v>5.4300000000000001E-2</v>
      </c>
      <c r="E16" s="39"/>
      <c r="F16" s="40">
        <v>39052</v>
      </c>
      <c r="G16" s="41">
        <f t="shared" si="1"/>
        <v>2006</v>
      </c>
      <c r="H16" s="41" t="str">
        <f t="shared" si="2"/>
        <v>Q4</v>
      </c>
      <c r="I16" s="42" t="str">
        <f t="shared" si="3"/>
        <v>2006 Q4</v>
      </c>
      <c r="J16" s="43">
        <f t="shared" si="6"/>
        <v>0</v>
      </c>
      <c r="K16" s="17"/>
      <c r="L16" s="44">
        <f t="shared" si="0"/>
        <v>4.5900000000000003E-2</v>
      </c>
      <c r="M16" s="43">
        <f t="shared" si="4"/>
        <v>0</v>
      </c>
      <c r="N16" s="45">
        <f t="shared" si="5"/>
        <v>0</v>
      </c>
      <c r="O16" s="45">
        <f>SUM(K5:K16)+SUM(M5:M16)</f>
        <v>0</v>
      </c>
      <c r="P16" s="46"/>
    </row>
    <row r="17" spans="2:16" ht="15.75" thickBot="1">
      <c r="B17" s="23" t="s">
        <v>29</v>
      </c>
      <c r="C17" s="47">
        <v>2.4500000000000001E-2</v>
      </c>
      <c r="D17" s="47">
        <v>6.6100000000000006E-2</v>
      </c>
      <c r="E17" s="39"/>
      <c r="F17" s="40">
        <v>39083</v>
      </c>
      <c r="G17" s="41">
        <f t="shared" si="1"/>
        <v>2007</v>
      </c>
      <c r="H17" s="41" t="str">
        <f t="shared" si="2"/>
        <v>Q1</v>
      </c>
      <c r="I17" s="42" t="str">
        <f t="shared" si="3"/>
        <v>2007 Q1</v>
      </c>
      <c r="J17" s="43">
        <f t="shared" si="6"/>
        <v>0</v>
      </c>
      <c r="K17" s="17"/>
      <c r="L17" s="44">
        <f t="shared" si="0"/>
        <v>4.5900000000000003E-2</v>
      </c>
      <c r="M17" s="43">
        <f t="shared" si="4"/>
        <v>0</v>
      </c>
      <c r="N17" s="45">
        <f t="shared" si="5"/>
        <v>0</v>
      </c>
      <c r="O17" s="45"/>
      <c r="P17" s="46"/>
    </row>
    <row r="18" spans="2:16" ht="15.75" thickBot="1">
      <c r="B18" s="23" t="s">
        <v>30</v>
      </c>
      <c r="C18" s="47">
        <v>0.01</v>
      </c>
      <c r="D18" s="47">
        <v>6.6100000000000006E-2</v>
      </c>
      <c r="E18" s="39"/>
      <c r="F18" s="40">
        <v>39114</v>
      </c>
      <c r="G18" s="41">
        <f t="shared" si="1"/>
        <v>2007</v>
      </c>
      <c r="H18" s="41" t="str">
        <f t="shared" si="2"/>
        <v>Q1</v>
      </c>
      <c r="I18" s="42" t="str">
        <f t="shared" si="3"/>
        <v>2007 Q1</v>
      </c>
      <c r="J18" s="43">
        <f t="shared" si="6"/>
        <v>0</v>
      </c>
      <c r="K18" s="17"/>
      <c r="L18" s="44">
        <f t="shared" si="0"/>
        <v>4.5900000000000003E-2</v>
      </c>
      <c r="M18" s="43">
        <f t="shared" si="4"/>
        <v>0</v>
      </c>
      <c r="N18" s="45">
        <f t="shared" si="5"/>
        <v>0</v>
      </c>
      <c r="O18" s="45"/>
      <c r="P18" s="46"/>
    </row>
    <row r="19" spans="2:16" ht="15.75" thickBot="1">
      <c r="B19" s="23" t="s">
        <v>31</v>
      </c>
      <c r="C19" s="47">
        <v>5.4999999999999997E-3</v>
      </c>
      <c r="D19" s="47">
        <v>5.67E-2</v>
      </c>
      <c r="E19" s="39"/>
      <c r="F19" s="40">
        <v>39142</v>
      </c>
      <c r="G19" s="41">
        <f t="shared" si="1"/>
        <v>2007</v>
      </c>
      <c r="H19" s="41" t="str">
        <f t="shared" si="2"/>
        <v>Q1</v>
      </c>
      <c r="I19" s="42" t="str">
        <f t="shared" si="3"/>
        <v>2007 Q1</v>
      </c>
      <c r="J19" s="43">
        <f t="shared" si="6"/>
        <v>0</v>
      </c>
      <c r="K19" s="17"/>
      <c r="L19" s="44">
        <f t="shared" si="0"/>
        <v>4.5900000000000003E-2</v>
      </c>
      <c r="M19" s="43">
        <f t="shared" si="4"/>
        <v>0</v>
      </c>
      <c r="N19" s="45">
        <f t="shared" si="5"/>
        <v>0</v>
      </c>
      <c r="O19" s="45"/>
      <c r="P19" s="46"/>
    </row>
    <row r="20" spans="2:16" ht="15.75" thickBot="1">
      <c r="B20" s="23" t="s">
        <v>32</v>
      </c>
      <c r="C20" s="47">
        <v>5.4999999999999997E-3</v>
      </c>
      <c r="D20" s="47">
        <v>4.6600000000000003E-2</v>
      </c>
      <c r="E20" s="39"/>
      <c r="F20" s="40">
        <v>39173</v>
      </c>
      <c r="G20" s="41">
        <f t="shared" si="1"/>
        <v>2007</v>
      </c>
      <c r="H20" s="41" t="str">
        <f t="shared" si="2"/>
        <v>Q2</v>
      </c>
      <c r="I20" s="42" t="str">
        <f t="shared" si="3"/>
        <v>2007 Q2</v>
      </c>
      <c r="J20" s="43">
        <f t="shared" si="6"/>
        <v>0</v>
      </c>
      <c r="K20" s="17"/>
      <c r="L20" s="44">
        <f t="shared" si="0"/>
        <v>4.5900000000000003E-2</v>
      </c>
      <c r="M20" s="43">
        <f t="shared" si="4"/>
        <v>0</v>
      </c>
      <c r="N20" s="45">
        <f t="shared" si="5"/>
        <v>0</v>
      </c>
      <c r="O20" s="45"/>
      <c r="P20" s="46"/>
    </row>
    <row r="21" spans="2:16" ht="15.75" thickBot="1">
      <c r="B21" s="23" t="s">
        <v>33</v>
      </c>
      <c r="C21" s="47">
        <v>5.4999999999999997E-3</v>
      </c>
      <c r="D21" s="47">
        <v>4.3400000000000001E-2</v>
      </c>
      <c r="E21" s="39"/>
      <c r="F21" s="40">
        <v>39203</v>
      </c>
      <c r="G21" s="41">
        <f t="shared" si="1"/>
        <v>2007</v>
      </c>
      <c r="H21" s="41" t="str">
        <f t="shared" si="2"/>
        <v>Q2</v>
      </c>
      <c r="I21" s="42" t="str">
        <f t="shared" si="3"/>
        <v>2007 Q2</v>
      </c>
      <c r="J21" s="43">
        <f t="shared" si="6"/>
        <v>0</v>
      </c>
      <c r="K21" s="17"/>
      <c r="L21" s="44">
        <f t="shared" si="0"/>
        <v>4.5900000000000003E-2</v>
      </c>
      <c r="M21" s="43">
        <f t="shared" si="4"/>
        <v>0</v>
      </c>
      <c r="N21" s="45">
        <f t="shared" si="5"/>
        <v>0</v>
      </c>
      <c r="O21" s="45"/>
      <c r="P21" s="46"/>
    </row>
    <row r="22" spans="2:16" ht="15.75" thickBot="1">
      <c r="B22" s="23" t="s">
        <v>34</v>
      </c>
      <c r="C22" s="47">
        <v>5.4999999999999997E-3</v>
      </c>
      <c r="D22" s="47">
        <v>4.3400000000000001E-2</v>
      </c>
      <c r="E22" s="39"/>
      <c r="F22" s="40">
        <v>39234</v>
      </c>
      <c r="G22" s="41">
        <f t="shared" si="1"/>
        <v>2007</v>
      </c>
      <c r="H22" s="41" t="str">
        <f t="shared" si="2"/>
        <v>Q2</v>
      </c>
      <c r="I22" s="42" t="str">
        <f t="shared" si="3"/>
        <v>2007 Q2</v>
      </c>
      <c r="J22" s="43">
        <f t="shared" si="6"/>
        <v>0</v>
      </c>
      <c r="K22" s="17"/>
      <c r="L22" s="44">
        <f t="shared" si="0"/>
        <v>4.5900000000000003E-2</v>
      </c>
      <c r="M22" s="43">
        <f t="shared" si="4"/>
        <v>0</v>
      </c>
      <c r="N22" s="45">
        <f t="shared" si="5"/>
        <v>0</v>
      </c>
      <c r="O22" s="45"/>
      <c r="P22" s="46"/>
    </row>
    <row r="23" spans="2:16" ht="15.75" thickBot="1">
      <c r="B23" s="23" t="s">
        <v>35</v>
      </c>
      <c r="C23" s="47">
        <v>8.8999999999999999E-3</v>
      </c>
      <c r="D23" s="47">
        <v>4.6600000000000003E-2</v>
      </c>
      <c r="E23" s="39"/>
      <c r="F23" s="40">
        <v>39264</v>
      </c>
      <c r="G23" s="41">
        <f t="shared" si="1"/>
        <v>2007</v>
      </c>
      <c r="H23" s="41" t="str">
        <f t="shared" si="2"/>
        <v>Q3</v>
      </c>
      <c r="I23" s="42" t="str">
        <f t="shared" si="3"/>
        <v>2007 Q3</v>
      </c>
      <c r="J23" s="43">
        <f t="shared" si="6"/>
        <v>0</v>
      </c>
      <c r="K23" s="17"/>
      <c r="L23" s="44">
        <f t="shared" si="0"/>
        <v>4.5900000000000003E-2</v>
      </c>
      <c r="M23" s="43">
        <f t="shared" si="4"/>
        <v>0</v>
      </c>
      <c r="N23" s="45">
        <f t="shared" si="5"/>
        <v>0</v>
      </c>
      <c r="O23" s="45"/>
      <c r="P23" s="46"/>
    </row>
    <row r="24" spans="2:16" ht="15.75" thickBot="1">
      <c r="B24" s="23" t="s">
        <v>36</v>
      </c>
      <c r="C24" s="47">
        <v>1.2E-2</v>
      </c>
      <c r="D24" s="47">
        <v>4.0099999999999997E-2</v>
      </c>
      <c r="E24" s="39"/>
      <c r="F24" s="40">
        <v>39295</v>
      </c>
      <c r="G24" s="41">
        <f t="shared" si="1"/>
        <v>2007</v>
      </c>
      <c r="H24" s="41" t="str">
        <f t="shared" si="2"/>
        <v>Q3</v>
      </c>
      <c r="I24" s="42" t="str">
        <f t="shared" si="3"/>
        <v>2007 Q3</v>
      </c>
      <c r="J24" s="43">
        <f t="shared" si="6"/>
        <v>0</v>
      </c>
      <c r="K24" s="17"/>
      <c r="L24" s="44">
        <f t="shared" si="0"/>
        <v>4.5900000000000003E-2</v>
      </c>
      <c r="M24" s="43">
        <f t="shared" si="4"/>
        <v>0</v>
      </c>
      <c r="N24" s="45">
        <f t="shared" si="5"/>
        <v>0</v>
      </c>
      <c r="O24" s="45"/>
      <c r="P24" s="46"/>
    </row>
    <row r="25" spans="2:16" ht="15.75" thickBot="1">
      <c r="B25" s="23" t="s">
        <v>37</v>
      </c>
      <c r="C25" s="47">
        <v>1.47E-2</v>
      </c>
      <c r="D25" s="47">
        <v>4.2900000000000001E-2</v>
      </c>
      <c r="E25" s="39"/>
      <c r="F25" s="40">
        <v>39326</v>
      </c>
      <c r="G25" s="41">
        <f t="shared" si="1"/>
        <v>2007</v>
      </c>
      <c r="H25" s="41" t="str">
        <f t="shared" si="2"/>
        <v>Q3</v>
      </c>
      <c r="I25" s="42" t="str">
        <f t="shared" si="3"/>
        <v>2007 Q3</v>
      </c>
      <c r="J25" s="43">
        <f t="shared" si="6"/>
        <v>0</v>
      </c>
      <c r="K25" s="17"/>
      <c r="L25" s="44">
        <f t="shared" si="0"/>
        <v>4.5900000000000003E-2</v>
      </c>
      <c r="M25" s="43">
        <f t="shared" si="4"/>
        <v>0</v>
      </c>
      <c r="N25" s="45">
        <f t="shared" si="5"/>
        <v>0</v>
      </c>
      <c r="O25" s="45"/>
      <c r="P25" s="46"/>
    </row>
    <row r="26" spans="2:16" ht="15.75" thickBot="1">
      <c r="B26" s="23" t="s">
        <v>38</v>
      </c>
      <c r="C26" s="47">
        <v>1.47E-2</v>
      </c>
      <c r="D26" s="47">
        <v>4.2900000000000001E-2</v>
      </c>
      <c r="E26" s="39"/>
      <c r="F26" s="40">
        <v>39356</v>
      </c>
      <c r="G26" s="41">
        <f t="shared" si="1"/>
        <v>2007</v>
      </c>
      <c r="H26" s="41" t="str">
        <f t="shared" si="2"/>
        <v>Q4</v>
      </c>
      <c r="I26" s="42" t="str">
        <f t="shared" si="3"/>
        <v>2007 Q4</v>
      </c>
      <c r="J26" s="43">
        <f t="shared" si="6"/>
        <v>0</v>
      </c>
      <c r="K26" s="17"/>
      <c r="L26" s="44">
        <f t="shared" si="0"/>
        <v>5.1400000000000001E-2</v>
      </c>
      <c r="M26" s="43">
        <f t="shared" si="4"/>
        <v>0</v>
      </c>
      <c r="N26" s="45">
        <f t="shared" si="5"/>
        <v>0</v>
      </c>
      <c r="O26" s="45"/>
      <c r="P26" s="46"/>
    </row>
    <row r="27" spans="2:16" ht="15.75" thickBot="1">
      <c r="B27" s="23" t="s">
        <v>39</v>
      </c>
      <c r="C27" s="47">
        <v>1.47E-2</v>
      </c>
      <c r="D27" s="47">
        <v>4.2900000000000001E-2</v>
      </c>
      <c r="E27" s="39"/>
      <c r="F27" s="40">
        <v>39387</v>
      </c>
      <c r="G27" s="41">
        <f t="shared" si="1"/>
        <v>2007</v>
      </c>
      <c r="H27" s="41" t="str">
        <f t="shared" si="2"/>
        <v>Q4</v>
      </c>
      <c r="I27" s="42" t="str">
        <f t="shared" si="3"/>
        <v>2007 Q4</v>
      </c>
      <c r="J27" s="43">
        <f t="shared" si="6"/>
        <v>0</v>
      </c>
      <c r="K27" s="17"/>
      <c r="L27" s="44">
        <f t="shared" si="0"/>
        <v>5.1400000000000001E-2</v>
      </c>
      <c r="M27" s="43">
        <f t="shared" si="4"/>
        <v>0</v>
      </c>
      <c r="N27" s="45">
        <f t="shared" si="5"/>
        <v>0</v>
      </c>
      <c r="O27" s="45"/>
      <c r="P27" s="46"/>
    </row>
    <row r="28" spans="2:16" ht="15.75" thickBot="1">
      <c r="B28" s="23" t="s">
        <v>40</v>
      </c>
      <c r="C28" s="48">
        <f>C27</f>
        <v>1.47E-2</v>
      </c>
      <c r="D28" s="48">
        <v>3.9199999999999999E-2</v>
      </c>
      <c r="E28" s="39"/>
      <c r="F28" s="40">
        <v>39417</v>
      </c>
      <c r="G28" s="41">
        <f t="shared" si="1"/>
        <v>2007</v>
      </c>
      <c r="H28" s="41" t="str">
        <f t="shared" si="2"/>
        <v>Q4</v>
      </c>
      <c r="I28" s="42" t="str">
        <f t="shared" si="3"/>
        <v>2007 Q4</v>
      </c>
      <c r="J28" s="43">
        <f t="shared" si="6"/>
        <v>0</v>
      </c>
      <c r="K28" s="17"/>
      <c r="L28" s="44">
        <f t="shared" si="0"/>
        <v>5.1400000000000001E-2</v>
      </c>
      <c r="M28" s="43">
        <f t="shared" si="4"/>
        <v>0</v>
      </c>
      <c r="N28" s="45">
        <f t="shared" si="5"/>
        <v>0</v>
      </c>
      <c r="O28" s="45">
        <f>SUM(K17:K28)+SUM(M17:M28)</f>
        <v>0</v>
      </c>
      <c r="P28" s="46"/>
    </row>
    <row r="29" spans="2:16" ht="15.75" thickBot="1">
      <c r="B29" s="23" t="s">
        <v>41</v>
      </c>
      <c r="C29" s="49">
        <v>1.47E-2</v>
      </c>
      <c r="D29" s="49">
        <v>3.9199999999999999E-2</v>
      </c>
      <c r="E29" s="39"/>
      <c r="F29" s="40">
        <v>39448</v>
      </c>
      <c r="G29" s="41">
        <f t="shared" si="1"/>
        <v>2008</v>
      </c>
      <c r="H29" s="41" t="str">
        <f t="shared" si="2"/>
        <v>Q1</v>
      </c>
      <c r="I29" s="42" t="str">
        <f t="shared" si="3"/>
        <v>2008 Q1</v>
      </c>
      <c r="J29" s="43">
        <f t="shared" si="6"/>
        <v>0</v>
      </c>
      <c r="K29" s="17"/>
      <c r="L29" s="44">
        <f t="shared" si="0"/>
        <v>5.1400000000000001E-2</v>
      </c>
      <c r="M29" s="43">
        <f t="shared" si="4"/>
        <v>0</v>
      </c>
      <c r="N29" s="45">
        <f t="shared" si="5"/>
        <v>0</v>
      </c>
      <c r="O29" s="45"/>
      <c r="P29" s="46"/>
    </row>
    <row r="30" spans="2:16" ht="15.75" thickBot="1">
      <c r="B30" s="23" t="s">
        <v>42</v>
      </c>
      <c r="C30" s="49">
        <v>1.47E-2</v>
      </c>
      <c r="D30" s="49">
        <v>3.5099999999999999E-2</v>
      </c>
      <c r="E30" s="39"/>
      <c r="F30" s="40">
        <v>39479</v>
      </c>
      <c r="G30" s="41">
        <f t="shared" si="1"/>
        <v>2008</v>
      </c>
      <c r="H30" s="41" t="str">
        <f t="shared" si="2"/>
        <v>Q1</v>
      </c>
      <c r="I30" s="42" t="str">
        <f t="shared" si="3"/>
        <v>2008 Q1</v>
      </c>
      <c r="J30" s="43">
        <f t="shared" si="6"/>
        <v>0</v>
      </c>
      <c r="K30" s="17"/>
      <c r="L30" s="44">
        <f t="shared" si="0"/>
        <v>5.1400000000000001E-2</v>
      </c>
      <c r="M30" s="43">
        <f t="shared" si="4"/>
        <v>0</v>
      </c>
      <c r="N30" s="45">
        <f t="shared" si="5"/>
        <v>0</v>
      </c>
      <c r="O30" s="45"/>
      <c r="P30" s="46"/>
    </row>
    <row r="31" spans="2:16" ht="15.75" thickBot="1">
      <c r="B31" s="23" t="s">
        <v>43</v>
      </c>
      <c r="C31" s="49">
        <v>1.47E-2</v>
      </c>
      <c r="D31" s="49">
        <v>3.5099999999999999E-2</v>
      </c>
      <c r="E31" s="39"/>
      <c r="F31" s="40">
        <v>39508</v>
      </c>
      <c r="G31" s="41">
        <f t="shared" si="1"/>
        <v>2008</v>
      </c>
      <c r="H31" s="41" t="str">
        <f t="shared" si="2"/>
        <v>Q1</v>
      </c>
      <c r="I31" s="42" t="str">
        <f t="shared" si="3"/>
        <v>2008 Q1</v>
      </c>
      <c r="J31" s="43">
        <f t="shared" si="6"/>
        <v>0</v>
      </c>
      <c r="K31" s="17"/>
      <c r="L31" s="44">
        <f t="shared" si="0"/>
        <v>5.1400000000000001E-2</v>
      </c>
      <c r="M31" s="43">
        <f t="shared" si="4"/>
        <v>0</v>
      </c>
      <c r="N31" s="45">
        <f t="shared" si="5"/>
        <v>0</v>
      </c>
      <c r="O31" s="45"/>
      <c r="P31" s="46"/>
    </row>
    <row r="32" spans="2:16" ht="15.75" thickBot="1">
      <c r="B32" s="23" t="s">
        <v>44</v>
      </c>
      <c r="C32" s="49">
        <v>1.47E-2</v>
      </c>
      <c r="D32" s="49">
        <v>3.5099999999999999E-2</v>
      </c>
      <c r="E32" s="39"/>
      <c r="F32" s="40">
        <v>39539</v>
      </c>
      <c r="G32" s="41">
        <f t="shared" si="1"/>
        <v>2008</v>
      </c>
      <c r="H32" s="41" t="str">
        <f t="shared" si="2"/>
        <v>Q2</v>
      </c>
      <c r="I32" s="42" t="str">
        <f t="shared" si="3"/>
        <v>2008 Q2</v>
      </c>
      <c r="J32" s="43">
        <f t="shared" si="6"/>
        <v>0</v>
      </c>
      <c r="K32" s="17"/>
      <c r="L32" s="44">
        <f t="shared" si="0"/>
        <v>4.0800000000000003E-2</v>
      </c>
      <c r="M32" s="43">
        <f t="shared" si="4"/>
        <v>0</v>
      </c>
      <c r="N32" s="45">
        <f t="shared" si="5"/>
        <v>0</v>
      </c>
      <c r="O32" s="45"/>
      <c r="P32" s="46"/>
    </row>
    <row r="33" spans="2:16" ht="15.75" thickBot="1">
      <c r="B33" s="23" t="s">
        <v>45</v>
      </c>
      <c r="C33" s="49">
        <v>1.47E-2</v>
      </c>
      <c r="D33" s="49">
        <v>3.5099999999999999E-2</v>
      </c>
      <c r="E33" s="39"/>
      <c r="F33" s="40">
        <v>39569</v>
      </c>
      <c r="G33" s="41">
        <f t="shared" si="1"/>
        <v>2008</v>
      </c>
      <c r="H33" s="41" t="str">
        <f t="shared" si="2"/>
        <v>Q2</v>
      </c>
      <c r="I33" s="42" t="str">
        <f t="shared" si="3"/>
        <v>2008 Q2</v>
      </c>
      <c r="J33" s="43">
        <f t="shared" si="6"/>
        <v>0</v>
      </c>
      <c r="K33" s="17"/>
      <c r="L33" s="44">
        <f t="shared" si="0"/>
        <v>4.0800000000000003E-2</v>
      </c>
      <c r="M33" s="43">
        <f t="shared" si="4"/>
        <v>0</v>
      </c>
      <c r="N33" s="45">
        <f t="shared" si="5"/>
        <v>0</v>
      </c>
      <c r="O33" s="45"/>
      <c r="P33" s="46"/>
    </row>
    <row r="34" spans="2:16" ht="15.75" thickBot="1">
      <c r="B34" s="23" t="s">
        <v>46</v>
      </c>
      <c r="C34" s="49">
        <v>1.47E-2</v>
      </c>
      <c r="D34" s="49">
        <v>3.5099999999999999E-2</v>
      </c>
      <c r="E34" s="39"/>
      <c r="F34" s="40">
        <v>39600</v>
      </c>
      <c r="G34" s="41">
        <f t="shared" si="1"/>
        <v>2008</v>
      </c>
      <c r="H34" s="41" t="str">
        <f t="shared" si="2"/>
        <v>Q2</v>
      </c>
      <c r="I34" s="42" t="str">
        <f t="shared" si="3"/>
        <v>2008 Q2</v>
      </c>
      <c r="J34" s="43">
        <f t="shared" si="6"/>
        <v>0</v>
      </c>
      <c r="K34" s="17"/>
      <c r="L34" s="44">
        <f t="shared" si="0"/>
        <v>4.0800000000000003E-2</v>
      </c>
      <c r="M34" s="43">
        <f t="shared" si="4"/>
        <v>0</v>
      </c>
      <c r="N34" s="45">
        <f t="shared" si="5"/>
        <v>0</v>
      </c>
      <c r="O34" s="45"/>
      <c r="P34" s="46"/>
    </row>
    <row r="35" spans="2:16" ht="15.75" thickBot="1">
      <c r="B35" s="23" t="s">
        <v>47</v>
      </c>
      <c r="C35" s="49"/>
      <c r="D35" s="49"/>
      <c r="E35" s="39"/>
      <c r="F35" s="40">
        <v>39630</v>
      </c>
      <c r="G35" s="41">
        <f t="shared" si="1"/>
        <v>2008</v>
      </c>
      <c r="H35" s="41" t="str">
        <f t="shared" si="2"/>
        <v>Q3</v>
      </c>
      <c r="I35" s="42" t="str">
        <f t="shared" si="3"/>
        <v>2008 Q3</v>
      </c>
      <c r="J35" s="43">
        <f t="shared" si="6"/>
        <v>0</v>
      </c>
      <c r="K35" s="17"/>
      <c r="L35" s="44">
        <f t="shared" si="0"/>
        <v>3.3500000000000002E-2</v>
      </c>
      <c r="M35" s="43">
        <f t="shared" si="4"/>
        <v>0</v>
      </c>
      <c r="N35" s="45">
        <f t="shared" si="5"/>
        <v>0</v>
      </c>
      <c r="O35" s="45"/>
      <c r="P35" s="46"/>
    </row>
    <row r="36" spans="2:16" ht="15.75" thickBot="1">
      <c r="B36" s="23" t="s">
        <v>48</v>
      </c>
      <c r="C36" s="49"/>
      <c r="D36" s="49"/>
      <c r="E36" s="39"/>
      <c r="F36" s="40">
        <v>39661</v>
      </c>
      <c r="G36" s="41">
        <f t="shared" si="1"/>
        <v>2008</v>
      </c>
      <c r="H36" s="41" t="str">
        <f t="shared" si="2"/>
        <v>Q3</v>
      </c>
      <c r="I36" s="42" t="str">
        <f t="shared" si="3"/>
        <v>2008 Q3</v>
      </c>
      <c r="J36" s="43">
        <f t="shared" si="6"/>
        <v>0</v>
      </c>
      <c r="K36" s="17"/>
      <c r="L36" s="44">
        <f t="shared" si="0"/>
        <v>3.3500000000000002E-2</v>
      </c>
      <c r="M36" s="43">
        <f t="shared" si="4"/>
        <v>0</v>
      </c>
      <c r="N36" s="45">
        <f t="shared" si="5"/>
        <v>0</v>
      </c>
      <c r="O36" s="45"/>
      <c r="P36" s="46"/>
    </row>
    <row r="37" spans="2:16" ht="15.75" thickBot="1">
      <c r="F37" s="40">
        <v>39692</v>
      </c>
      <c r="G37" s="41">
        <f t="shared" si="1"/>
        <v>2008</v>
      </c>
      <c r="H37" s="41" t="str">
        <f t="shared" si="2"/>
        <v>Q3</v>
      </c>
      <c r="I37" s="42" t="str">
        <f t="shared" si="3"/>
        <v>2008 Q3</v>
      </c>
      <c r="J37" s="43">
        <f t="shared" si="6"/>
        <v>0</v>
      </c>
      <c r="K37" s="17"/>
      <c r="L37" s="44">
        <f t="shared" si="0"/>
        <v>3.3500000000000002E-2</v>
      </c>
      <c r="M37" s="43">
        <f t="shared" si="4"/>
        <v>0</v>
      </c>
      <c r="N37" s="45">
        <f t="shared" si="5"/>
        <v>0</v>
      </c>
      <c r="O37" s="45"/>
      <c r="P37" s="46"/>
    </row>
    <row r="38" spans="2:16" ht="15.75" thickBot="1">
      <c r="F38" s="40">
        <v>39722</v>
      </c>
      <c r="G38" s="41">
        <f t="shared" si="1"/>
        <v>2008</v>
      </c>
      <c r="H38" s="41" t="str">
        <f t="shared" si="2"/>
        <v>Q4</v>
      </c>
      <c r="I38" s="42" t="str">
        <f t="shared" si="3"/>
        <v>2008 Q4</v>
      </c>
      <c r="J38" s="43">
        <f t="shared" si="6"/>
        <v>0</v>
      </c>
      <c r="K38" s="17"/>
      <c r="L38" s="44">
        <f t="shared" si="0"/>
        <v>3.3500000000000002E-2</v>
      </c>
      <c r="M38" s="43">
        <f t="shared" si="4"/>
        <v>0</v>
      </c>
      <c r="N38" s="45">
        <f t="shared" si="5"/>
        <v>0</v>
      </c>
      <c r="O38" s="45"/>
      <c r="P38" s="46"/>
    </row>
    <row r="39" spans="2:16" ht="15.75" thickBot="1">
      <c r="F39" s="40">
        <v>39753</v>
      </c>
      <c r="G39" s="41">
        <f t="shared" si="1"/>
        <v>2008</v>
      </c>
      <c r="H39" s="41" t="str">
        <f t="shared" si="2"/>
        <v>Q4</v>
      </c>
      <c r="I39" s="42" t="str">
        <f t="shared" si="3"/>
        <v>2008 Q4</v>
      </c>
      <c r="J39" s="43">
        <f t="shared" si="6"/>
        <v>0</v>
      </c>
      <c r="K39" s="17"/>
      <c r="L39" s="44">
        <f t="shared" si="0"/>
        <v>3.3500000000000002E-2</v>
      </c>
      <c r="M39" s="43">
        <f t="shared" si="4"/>
        <v>0</v>
      </c>
      <c r="N39" s="45">
        <f t="shared" si="5"/>
        <v>0</v>
      </c>
      <c r="O39" s="45"/>
      <c r="P39" s="46"/>
    </row>
    <row r="40" spans="2:16" ht="15.75" thickBot="1">
      <c r="F40" s="40">
        <v>39783</v>
      </c>
      <c r="G40" s="41">
        <f t="shared" si="1"/>
        <v>2008</v>
      </c>
      <c r="H40" s="41" t="str">
        <f t="shared" si="2"/>
        <v>Q4</v>
      </c>
      <c r="I40" s="42" t="str">
        <f t="shared" si="3"/>
        <v>2008 Q4</v>
      </c>
      <c r="J40" s="43">
        <f t="shared" si="6"/>
        <v>0</v>
      </c>
      <c r="K40" s="17"/>
      <c r="L40" s="44">
        <f t="shared" si="0"/>
        <v>3.3500000000000002E-2</v>
      </c>
      <c r="M40" s="43">
        <f t="shared" si="4"/>
        <v>0</v>
      </c>
      <c r="N40" s="45">
        <f t="shared" si="5"/>
        <v>0</v>
      </c>
      <c r="O40" s="45">
        <f>SUM(K29:K40)+SUM(M29:M40)</f>
        <v>0</v>
      </c>
      <c r="P40" s="46"/>
    </row>
    <row r="41" spans="2:16" ht="15.75" thickBot="1">
      <c r="F41" s="40">
        <v>39814</v>
      </c>
      <c r="G41" s="41">
        <f t="shared" si="1"/>
        <v>2009</v>
      </c>
      <c r="H41" s="41" t="str">
        <f t="shared" si="2"/>
        <v>Q1</v>
      </c>
      <c r="I41" s="42" t="str">
        <f t="shared" si="3"/>
        <v>2009 Q1</v>
      </c>
      <c r="J41" s="43">
        <f t="shared" si="6"/>
        <v>0</v>
      </c>
      <c r="K41" s="17"/>
      <c r="L41" s="44">
        <f t="shared" si="0"/>
        <v>2.4500000000000001E-2</v>
      </c>
      <c r="M41" s="43">
        <f t="shared" si="4"/>
        <v>0</v>
      </c>
      <c r="N41" s="45">
        <f t="shared" si="5"/>
        <v>0</v>
      </c>
      <c r="O41" s="45"/>
      <c r="P41" s="46"/>
    </row>
    <row r="42" spans="2:16" ht="15.75" thickBot="1">
      <c r="F42" s="40">
        <v>39845</v>
      </c>
      <c r="G42" s="41">
        <f t="shared" si="1"/>
        <v>2009</v>
      </c>
      <c r="H42" s="41" t="str">
        <f t="shared" si="2"/>
        <v>Q1</v>
      </c>
      <c r="I42" s="42" t="str">
        <f t="shared" si="3"/>
        <v>2009 Q1</v>
      </c>
      <c r="J42" s="43">
        <f t="shared" si="6"/>
        <v>0</v>
      </c>
      <c r="K42" s="17"/>
      <c r="L42" s="44">
        <f t="shared" si="0"/>
        <v>2.4500000000000001E-2</v>
      </c>
      <c r="M42" s="43">
        <f t="shared" si="4"/>
        <v>0</v>
      </c>
      <c r="N42" s="45">
        <f t="shared" si="5"/>
        <v>0</v>
      </c>
      <c r="O42" s="45"/>
      <c r="P42" s="46"/>
    </row>
    <row r="43" spans="2:16" ht="15.75" thickBot="1">
      <c r="F43" s="40">
        <v>39873</v>
      </c>
      <c r="G43" s="41">
        <f t="shared" si="1"/>
        <v>2009</v>
      </c>
      <c r="H43" s="41" t="str">
        <f t="shared" si="2"/>
        <v>Q1</v>
      </c>
      <c r="I43" s="42" t="str">
        <f t="shared" si="3"/>
        <v>2009 Q1</v>
      </c>
      <c r="J43" s="43">
        <f t="shared" si="6"/>
        <v>0</v>
      </c>
      <c r="K43" s="17"/>
      <c r="L43" s="44">
        <f t="shared" si="0"/>
        <v>2.4500000000000001E-2</v>
      </c>
      <c r="M43" s="43">
        <f t="shared" si="4"/>
        <v>0</v>
      </c>
      <c r="N43" s="45">
        <f t="shared" si="5"/>
        <v>0</v>
      </c>
      <c r="O43" s="45"/>
      <c r="P43" s="46"/>
    </row>
    <row r="44" spans="2:16" ht="15.75" thickBot="1">
      <c r="F44" s="40">
        <v>39904</v>
      </c>
      <c r="G44" s="41">
        <f t="shared" si="1"/>
        <v>2009</v>
      </c>
      <c r="H44" s="41" t="str">
        <f t="shared" si="2"/>
        <v>Q2</v>
      </c>
      <c r="I44" s="42" t="str">
        <f t="shared" si="3"/>
        <v>2009 Q2</v>
      </c>
      <c r="J44" s="43">
        <f t="shared" si="6"/>
        <v>0</v>
      </c>
      <c r="K44" s="17"/>
      <c r="L44" s="44">
        <f t="shared" si="0"/>
        <v>0.01</v>
      </c>
      <c r="M44" s="43">
        <f t="shared" si="4"/>
        <v>0</v>
      </c>
      <c r="N44" s="45">
        <f t="shared" si="5"/>
        <v>0</v>
      </c>
      <c r="O44" s="45"/>
      <c r="P44" s="46"/>
    </row>
    <row r="45" spans="2:16" ht="15.75" thickBot="1">
      <c r="F45" s="40">
        <v>39934</v>
      </c>
      <c r="G45" s="41">
        <f t="shared" si="1"/>
        <v>2009</v>
      </c>
      <c r="H45" s="41" t="str">
        <f t="shared" si="2"/>
        <v>Q2</v>
      </c>
      <c r="I45" s="42" t="str">
        <f t="shared" si="3"/>
        <v>2009 Q2</v>
      </c>
      <c r="J45" s="43">
        <f t="shared" si="6"/>
        <v>0</v>
      </c>
      <c r="K45" s="17"/>
      <c r="L45" s="44">
        <f t="shared" si="0"/>
        <v>0.01</v>
      </c>
      <c r="M45" s="43">
        <f t="shared" si="4"/>
        <v>0</v>
      </c>
      <c r="N45" s="45">
        <f t="shared" si="5"/>
        <v>0</v>
      </c>
      <c r="O45" s="45"/>
      <c r="P45" s="46"/>
    </row>
    <row r="46" spans="2:16" ht="15.75" thickBot="1">
      <c r="F46" s="40">
        <v>39965</v>
      </c>
      <c r="G46" s="41">
        <f t="shared" si="1"/>
        <v>2009</v>
      </c>
      <c r="H46" s="41" t="str">
        <f t="shared" si="2"/>
        <v>Q2</v>
      </c>
      <c r="I46" s="42" t="str">
        <f t="shared" si="3"/>
        <v>2009 Q2</v>
      </c>
      <c r="J46" s="43">
        <f t="shared" si="6"/>
        <v>0</v>
      </c>
      <c r="K46" s="17"/>
      <c r="L46" s="44">
        <f t="shared" si="0"/>
        <v>0.01</v>
      </c>
      <c r="M46" s="43">
        <f t="shared" si="4"/>
        <v>0</v>
      </c>
      <c r="N46" s="45">
        <f t="shared" si="5"/>
        <v>0</v>
      </c>
      <c r="O46" s="45"/>
      <c r="P46" s="46"/>
    </row>
    <row r="47" spans="2:16" ht="15.75" thickBot="1">
      <c r="F47" s="40">
        <v>39995</v>
      </c>
      <c r="G47" s="41">
        <f t="shared" si="1"/>
        <v>2009</v>
      </c>
      <c r="H47" s="41" t="str">
        <f t="shared" si="2"/>
        <v>Q3</v>
      </c>
      <c r="I47" s="42" t="str">
        <f t="shared" si="3"/>
        <v>2009 Q3</v>
      </c>
      <c r="J47" s="43">
        <f t="shared" si="6"/>
        <v>0</v>
      </c>
      <c r="K47" s="17"/>
      <c r="L47" s="44">
        <f t="shared" si="0"/>
        <v>5.4999999999999997E-3</v>
      </c>
      <c r="M47" s="43">
        <f t="shared" si="4"/>
        <v>0</v>
      </c>
      <c r="N47" s="45">
        <f t="shared" si="5"/>
        <v>0</v>
      </c>
      <c r="O47" s="45"/>
      <c r="P47" s="46"/>
    </row>
    <row r="48" spans="2:16" ht="15.75" thickBot="1">
      <c r="F48" s="40">
        <v>40026</v>
      </c>
      <c r="G48" s="41">
        <f t="shared" si="1"/>
        <v>2009</v>
      </c>
      <c r="H48" s="41" t="str">
        <f t="shared" si="2"/>
        <v>Q3</v>
      </c>
      <c r="I48" s="42" t="str">
        <f t="shared" si="3"/>
        <v>2009 Q3</v>
      </c>
      <c r="J48" s="43">
        <f t="shared" si="6"/>
        <v>0</v>
      </c>
      <c r="K48" s="17"/>
      <c r="L48" s="44">
        <f t="shared" si="0"/>
        <v>5.4999999999999997E-3</v>
      </c>
      <c r="M48" s="43">
        <f t="shared" si="4"/>
        <v>0</v>
      </c>
      <c r="N48" s="45">
        <f t="shared" si="5"/>
        <v>0</v>
      </c>
      <c r="O48" s="45"/>
      <c r="P48" s="46"/>
    </row>
    <row r="49" spans="6:16" ht="15.75" thickBot="1">
      <c r="F49" s="40">
        <v>40057</v>
      </c>
      <c r="G49" s="41">
        <f t="shared" si="1"/>
        <v>2009</v>
      </c>
      <c r="H49" s="41" t="str">
        <f t="shared" si="2"/>
        <v>Q3</v>
      </c>
      <c r="I49" s="42" t="str">
        <f t="shared" si="3"/>
        <v>2009 Q3</v>
      </c>
      <c r="J49" s="43">
        <f t="shared" si="6"/>
        <v>0</v>
      </c>
      <c r="K49" s="17"/>
      <c r="L49" s="44">
        <f t="shared" si="0"/>
        <v>5.4999999999999997E-3</v>
      </c>
      <c r="M49" s="43">
        <f t="shared" si="4"/>
        <v>0</v>
      </c>
      <c r="N49" s="45">
        <f t="shared" si="5"/>
        <v>0</v>
      </c>
      <c r="O49" s="45"/>
      <c r="P49" s="46"/>
    </row>
    <row r="50" spans="6:16" ht="15.75" thickBot="1">
      <c r="F50" s="40">
        <v>40087</v>
      </c>
      <c r="G50" s="41">
        <f t="shared" si="1"/>
        <v>2009</v>
      </c>
      <c r="H50" s="41" t="str">
        <f t="shared" si="2"/>
        <v>Q4</v>
      </c>
      <c r="I50" s="42" t="str">
        <f t="shared" si="3"/>
        <v>2009 Q4</v>
      </c>
      <c r="J50" s="43">
        <f t="shared" si="6"/>
        <v>0</v>
      </c>
      <c r="K50" s="17"/>
      <c r="L50" s="44">
        <f t="shared" si="0"/>
        <v>5.4999999999999997E-3</v>
      </c>
      <c r="M50" s="43">
        <f t="shared" si="4"/>
        <v>0</v>
      </c>
      <c r="N50" s="45">
        <f t="shared" si="5"/>
        <v>0</v>
      </c>
      <c r="O50" s="45"/>
      <c r="P50" s="46"/>
    </row>
    <row r="51" spans="6:16" ht="15.75" thickBot="1">
      <c r="F51" s="40">
        <v>40118</v>
      </c>
      <c r="G51" s="41">
        <f t="shared" si="1"/>
        <v>2009</v>
      </c>
      <c r="H51" s="41" t="str">
        <f t="shared" si="2"/>
        <v>Q4</v>
      </c>
      <c r="I51" s="42" t="str">
        <f t="shared" si="3"/>
        <v>2009 Q4</v>
      </c>
      <c r="J51" s="43">
        <f t="shared" si="6"/>
        <v>0</v>
      </c>
      <c r="K51" s="17"/>
      <c r="L51" s="44">
        <f t="shared" si="0"/>
        <v>5.4999999999999997E-3</v>
      </c>
      <c r="M51" s="43">
        <f t="shared" si="4"/>
        <v>0</v>
      </c>
      <c r="N51" s="45">
        <f t="shared" si="5"/>
        <v>0</v>
      </c>
      <c r="O51" s="45"/>
      <c r="P51" s="46"/>
    </row>
    <row r="52" spans="6:16" ht="15.75" thickBot="1">
      <c r="F52" s="40">
        <v>40148</v>
      </c>
      <c r="G52" s="41">
        <f t="shared" si="1"/>
        <v>2009</v>
      </c>
      <c r="H52" s="41" t="str">
        <f t="shared" si="2"/>
        <v>Q4</v>
      </c>
      <c r="I52" s="42" t="str">
        <f t="shared" si="3"/>
        <v>2009 Q4</v>
      </c>
      <c r="J52" s="43">
        <f t="shared" si="6"/>
        <v>0</v>
      </c>
      <c r="K52" s="17"/>
      <c r="L52" s="44">
        <f t="shared" si="0"/>
        <v>5.4999999999999997E-3</v>
      </c>
      <c r="M52" s="43">
        <f t="shared" si="4"/>
        <v>0</v>
      </c>
      <c r="N52" s="45">
        <f t="shared" si="5"/>
        <v>0</v>
      </c>
      <c r="O52" s="45">
        <f>SUM(K41:K52)+SUM(M41:M52)</f>
        <v>0</v>
      </c>
      <c r="P52" s="46"/>
    </row>
    <row r="53" spans="6:16" ht="15.75" thickBot="1">
      <c r="F53" s="40">
        <v>40179</v>
      </c>
      <c r="G53" s="41">
        <f t="shared" si="1"/>
        <v>2010</v>
      </c>
      <c r="H53" s="41" t="str">
        <f t="shared" si="2"/>
        <v>Q1</v>
      </c>
      <c r="I53" s="42" t="str">
        <f t="shared" si="3"/>
        <v>2010 Q1</v>
      </c>
      <c r="J53" s="43">
        <f t="shared" si="6"/>
        <v>0</v>
      </c>
      <c r="K53" s="17">
        <f>SUM('[1]Funding Adders'!B5,'[1]Funding Adders'!C5,'[1]Funding Adders'!E5,'[1]Funding Adders'!F5)</f>
        <v>66404.038946674962</v>
      </c>
      <c r="L53" s="44">
        <f t="shared" si="0"/>
        <v>5.4999999999999997E-3</v>
      </c>
      <c r="M53" s="43">
        <f t="shared" si="4"/>
        <v>0</v>
      </c>
      <c r="N53" s="45">
        <f t="shared" si="5"/>
        <v>66404.038946674962</v>
      </c>
      <c r="O53" s="45"/>
      <c r="P53" s="46"/>
    </row>
    <row r="54" spans="6:16" ht="15.75" thickBot="1">
      <c r="F54" s="40">
        <v>40210</v>
      </c>
      <c r="G54" s="41">
        <f t="shared" si="1"/>
        <v>2010</v>
      </c>
      <c r="H54" s="41" t="str">
        <f t="shared" si="2"/>
        <v>Q1</v>
      </c>
      <c r="I54" s="42" t="str">
        <f t="shared" si="3"/>
        <v>2010 Q1</v>
      </c>
      <c r="J54" s="43">
        <f t="shared" si="6"/>
        <v>66404.038946674962</v>
      </c>
      <c r="K54" s="17">
        <f>SUM('[1]Funding Adders'!B6,'[1]Funding Adders'!C6,'[1]Funding Adders'!E6,'[1]Funding Adders'!F6)</f>
        <v>129468</v>
      </c>
      <c r="L54" s="44">
        <f t="shared" si="0"/>
        <v>5.4999999999999997E-3</v>
      </c>
      <c r="M54" s="43">
        <f t="shared" si="4"/>
        <v>30.44</v>
      </c>
      <c r="N54" s="45">
        <f t="shared" si="5"/>
        <v>195902.47894667496</v>
      </c>
      <c r="O54" s="45"/>
      <c r="P54" s="46"/>
    </row>
    <row r="55" spans="6:16" ht="15.75" thickBot="1">
      <c r="F55" s="40">
        <v>40238</v>
      </c>
      <c r="G55" s="41">
        <f t="shared" si="1"/>
        <v>2010</v>
      </c>
      <c r="H55" s="41" t="str">
        <f t="shared" si="2"/>
        <v>Q1</v>
      </c>
      <c r="I55" s="42" t="str">
        <f t="shared" si="3"/>
        <v>2010 Q1</v>
      </c>
      <c r="J55" s="43">
        <f t="shared" si="6"/>
        <v>195872.03894667496</v>
      </c>
      <c r="K55" s="17">
        <f>SUM('[1]Funding Adders'!B7,'[1]Funding Adders'!C7,'[1]Funding Adders'!E7,'[1]Funding Adders'!F7)</f>
        <v>129758</v>
      </c>
      <c r="L55" s="44">
        <f t="shared" si="0"/>
        <v>5.4999999999999997E-3</v>
      </c>
      <c r="M55" s="43">
        <f t="shared" si="4"/>
        <v>89.77</v>
      </c>
      <c r="N55" s="45">
        <f t="shared" si="5"/>
        <v>325719.80894667498</v>
      </c>
      <c r="O55" s="45"/>
      <c r="P55" s="46"/>
    </row>
    <row r="56" spans="6:16" ht="15.75" thickBot="1">
      <c r="F56" s="40">
        <v>40269</v>
      </c>
      <c r="G56" s="41">
        <f t="shared" si="1"/>
        <v>2010</v>
      </c>
      <c r="H56" s="41" t="str">
        <f t="shared" si="2"/>
        <v>Q2</v>
      </c>
      <c r="I56" s="42" t="str">
        <f t="shared" si="3"/>
        <v>2010 Q2</v>
      </c>
      <c r="J56" s="43">
        <f t="shared" si="6"/>
        <v>325630.03894667496</v>
      </c>
      <c r="K56" s="17">
        <f>SUM('[1]Funding Adders'!B8,'[1]Funding Adders'!C8,'[1]Funding Adders'!E8,'[1]Funding Adders'!F8)</f>
        <v>130339</v>
      </c>
      <c r="L56" s="44">
        <f t="shared" si="0"/>
        <v>5.4999999999999997E-3</v>
      </c>
      <c r="M56" s="43">
        <f t="shared" si="4"/>
        <v>149.25</v>
      </c>
      <c r="N56" s="45">
        <f t="shared" si="5"/>
        <v>456118.28894667496</v>
      </c>
      <c r="O56" s="45"/>
      <c r="P56" s="46"/>
    </row>
    <row r="57" spans="6:16" ht="15.75" thickBot="1">
      <c r="F57" s="40">
        <v>40299</v>
      </c>
      <c r="G57" s="41">
        <f t="shared" si="1"/>
        <v>2010</v>
      </c>
      <c r="H57" s="41" t="str">
        <f t="shared" si="2"/>
        <v>Q2</v>
      </c>
      <c r="I57" s="42" t="str">
        <f t="shared" si="3"/>
        <v>2010 Q2</v>
      </c>
      <c r="J57" s="43">
        <f t="shared" si="6"/>
        <v>455969.03894667496</v>
      </c>
      <c r="K57" s="17">
        <f>SUM('[1]Funding Adders'!B9,'[1]Funding Adders'!C9,'[1]Funding Adders'!E9,'[1]Funding Adders'!F9)</f>
        <v>130003</v>
      </c>
      <c r="L57" s="44">
        <f t="shared" si="0"/>
        <v>5.4999999999999997E-3</v>
      </c>
      <c r="M57" s="43">
        <f t="shared" si="4"/>
        <v>208.99</v>
      </c>
      <c r="N57" s="45">
        <f t="shared" si="5"/>
        <v>586181.02894667489</v>
      </c>
      <c r="O57" s="45"/>
      <c r="P57" s="46"/>
    </row>
    <row r="58" spans="6:16" ht="15.75" thickBot="1">
      <c r="F58" s="40">
        <v>40330</v>
      </c>
      <c r="G58" s="41">
        <f t="shared" si="1"/>
        <v>2010</v>
      </c>
      <c r="H58" s="41" t="str">
        <f t="shared" si="2"/>
        <v>Q2</v>
      </c>
      <c r="I58" s="42" t="str">
        <f t="shared" si="3"/>
        <v>2010 Q2</v>
      </c>
      <c r="J58" s="43">
        <f t="shared" si="6"/>
        <v>585972.0389466749</v>
      </c>
      <c r="K58" s="17">
        <f>SUM('[1]Funding Adders'!B10,'[1]Funding Adders'!C10,'[1]Funding Adders'!E10,'[1]Funding Adders'!F10)</f>
        <v>130534</v>
      </c>
      <c r="L58" s="44">
        <f t="shared" si="0"/>
        <v>5.4999999999999997E-3</v>
      </c>
      <c r="M58" s="43">
        <f t="shared" si="4"/>
        <v>268.57</v>
      </c>
      <c r="N58" s="45">
        <f t="shared" si="5"/>
        <v>716774.60894667485</v>
      </c>
      <c r="O58" s="45"/>
      <c r="P58" s="46"/>
    </row>
    <row r="59" spans="6:16" ht="15.75" thickBot="1">
      <c r="F59" s="40">
        <v>40360</v>
      </c>
      <c r="G59" s="41">
        <f t="shared" si="1"/>
        <v>2010</v>
      </c>
      <c r="H59" s="41" t="str">
        <f t="shared" si="2"/>
        <v>Q3</v>
      </c>
      <c r="I59" s="42" t="str">
        <f t="shared" si="3"/>
        <v>2010 Q3</v>
      </c>
      <c r="J59" s="43">
        <f t="shared" si="6"/>
        <v>716506.0389466749</v>
      </c>
      <c r="K59" s="17">
        <f>SUM('[1]Funding Adders'!B11,'[1]Funding Adders'!C11,'[1]Funding Adders'!E11,'[1]Funding Adders'!F11)</f>
        <v>130345</v>
      </c>
      <c r="L59" s="44">
        <f t="shared" si="0"/>
        <v>8.8999999999999999E-3</v>
      </c>
      <c r="M59" s="43">
        <f t="shared" si="4"/>
        <v>531.41</v>
      </c>
      <c r="N59" s="45">
        <f t="shared" si="5"/>
        <v>847382.44894667494</v>
      </c>
      <c r="O59" s="45"/>
      <c r="P59" s="46"/>
    </row>
    <row r="60" spans="6:16" ht="15.75" thickBot="1">
      <c r="F60" s="40">
        <v>40391</v>
      </c>
      <c r="G60" s="41">
        <f t="shared" si="1"/>
        <v>2010</v>
      </c>
      <c r="H60" s="41" t="str">
        <f t="shared" si="2"/>
        <v>Q3</v>
      </c>
      <c r="I60" s="42" t="str">
        <f t="shared" si="3"/>
        <v>2010 Q3</v>
      </c>
      <c r="J60" s="43">
        <f t="shared" si="6"/>
        <v>846851.0389466749</v>
      </c>
      <c r="K60" s="17">
        <f>SUM('[1]Funding Adders'!B12,'[1]Funding Adders'!C12,'[1]Funding Adders'!E12,'[1]Funding Adders'!F12)</f>
        <v>130728</v>
      </c>
      <c r="L60" s="44">
        <f t="shared" si="0"/>
        <v>8.8999999999999999E-3</v>
      </c>
      <c r="M60" s="43">
        <f t="shared" si="4"/>
        <v>628.08000000000004</v>
      </c>
      <c r="N60" s="45">
        <f t="shared" si="5"/>
        <v>978207.11894667486</v>
      </c>
      <c r="O60" s="45"/>
      <c r="P60" s="46"/>
    </row>
    <row r="61" spans="6:16" ht="15.75" thickBot="1">
      <c r="F61" s="40">
        <v>40422</v>
      </c>
      <c r="G61" s="41">
        <f t="shared" si="1"/>
        <v>2010</v>
      </c>
      <c r="H61" s="41" t="str">
        <f t="shared" si="2"/>
        <v>Q3</v>
      </c>
      <c r="I61" s="42" t="str">
        <f t="shared" si="3"/>
        <v>2010 Q3</v>
      </c>
      <c r="J61" s="43">
        <f t="shared" si="6"/>
        <v>977579.0389466749</v>
      </c>
      <c r="K61" s="17">
        <f>SUM('[1]Funding Adders'!B13,'[1]Funding Adders'!C13,'[1]Funding Adders'!E13,'[1]Funding Adders'!F13)</f>
        <v>131152</v>
      </c>
      <c r="L61" s="44">
        <f t="shared" si="0"/>
        <v>8.8999999999999999E-3</v>
      </c>
      <c r="M61" s="43">
        <f t="shared" si="4"/>
        <v>725.04</v>
      </c>
      <c r="N61" s="45">
        <f t="shared" si="5"/>
        <v>1109456.0789466749</v>
      </c>
      <c r="O61" s="45"/>
      <c r="P61" s="46"/>
    </row>
    <row r="62" spans="6:16" ht="15.75" thickBot="1">
      <c r="F62" s="40">
        <v>40452</v>
      </c>
      <c r="G62" s="41">
        <f t="shared" si="1"/>
        <v>2010</v>
      </c>
      <c r="H62" s="41" t="str">
        <f t="shared" si="2"/>
        <v>Q4</v>
      </c>
      <c r="I62" s="42" t="str">
        <f t="shared" si="3"/>
        <v>2010 Q4</v>
      </c>
      <c r="J62" s="43">
        <f t="shared" si="6"/>
        <v>1108731.0389466749</v>
      </c>
      <c r="K62" s="17">
        <f>SUM('[1]Funding Adders'!B14,'[1]Funding Adders'!C14,'[1]Funding Adders'!E14,'[1]Funding Adders'!F14)</f>
        <v>131585</v>
      </c>
      <c r="L62" s="44">
        <f t="shared" si="0"/>
        <v>1.2E-2</v>
      </c>
      <c r="M62" s="43">
        <f t="shared" si="4"/>
        <v>1108.73</v>
      </c>
      <c r="N62" s="45">
        <f t="shared" si="5"/>
        <v>1241424.7689466749</v>
      </c>
      <c r="O62" s="45"/>
      <c r="P62" s="46"/>
    </row>
    <row r="63" spans="6:16" ht="15.75" thickBot="1">
      <c r="F63" s="40">
        <v>40483</v>
      </c>
      <c r="G63" s="41">
        <f t="shared" si="1"/>
        <v>2010</v>
      </c>
      <c r="H63" s="41" t="str">
        <f t="shared" si="2"/>
        <v>Q4</v>
      </c>
      <c r="I63" s="42" t="str">
        <f t="shared" si="3"/>
        <v>2010 Q4</v>
      </c>
      <c r="J63" s="43">
        <f t="shared" si="6"/>
        <v>1240316.0389466749</v>
      </c>
      <c r="K63" s="17">
        <f>SUM('[1]Funding Adders'!B15,'[1]Funding Adders'!C15,'[1]Funding Adders'!E15,'[1]Funding Adders'!F15)</f>
        <v>131895</v>
      </c>
      <c r="L63" s="44">
        <f t="shared" si="0"/>
        <v>1.2E-2</v>
      </c>
      <c r="M63" s="43">
        <f t="shared" si="4"/>
        <v>1240.32</v>
      </c>
      <c r="N63" s="45">
        <f t="shared" si="5"/>
        <v>1373451.358946675</v>
      </c>
      <c r="O63" s="45"/>
      <c r="P63" s="46"/>
    </row>
    <row r="64" spans="6:16" ht="15.75" thickBot="1">
      <c r="F64" s="40">
        <v>40513</v>
      </c>
      <c r="G64" s="41">
        <f t="shared" si="1"/>
        <v>2010</v>
      </c>
      <c r="H64" s="41" t="str">
        <f t="shared" si="2"/>
        <v>Q4</v>
      </c>
      <c r="I64" s="42" t="str">
        <f t="shared" si="3"/>
        <v>2010 Q4</v>
      </c>
      <c r="J64" s="43">
        <f t="shared" si="6"/>
        <v>1372211.0389466749</v>
      </c>
      <c r="K64" s="17">
        <f>SUM('[1]Funding Adders'!B16,'[1]Funding Adders'!C16,'[1]Funding Adders'!E16,'[1]Funding Adders'!F16)</f>
        <v>132191</v>
      </c>
      <c r="L64" s="44">
        <f t="shared" si="0"/>
        <v>1.2E-2</v>
      </c>
      <c r="M64" s="43">
        <f t="shared" si="4"/>
        <v>1372.21</v>
      </c>
      <c r="N64" s="45">
        <f t="shared" si="5"/>
        <v>1505774.2489466749</v>
      </c>
      <c r="O64" s="45">
        <f>SUM(K53:K64)+SUM(M53:M64)</f>
        <v>1510754.848946675</v>
      </c>
      <c r="P64" s="46"/>
    </row>
    <row r="65" spans="6:16" ht="15.75" thickBot="1">
      <c r="F65" s="40">
        <v>40544</v>
      </c>
      <c r="G65" s="41">
        <f t="shared" si="1"/>
        <v>2011</v>
      </c>
      <c r="H65" s="41" t="str">
        <f t="shared" si="2"/>
        <v>Q1</v>
      </c>
      <c r="I65" s="42" t="str">
        <f t="shared" si="3"/>
        <v>2011 Q1</v>
      </c>
      <c r="J65" s="43">
        <f t="shared" si="6"/>
        <v>1504402.0389466749</v>
      </c>
      <c r="K65" s="17">
        <f>SUM('[1]Funding Adders'!B17,'[1]Funding Adders'!C17,'[1]Funding Adders'!E17,'[1]Funding Adders'!F17)</f>
        <v>132738</v>
      </c>
      <c r="L65" s="44">
        <f t="shared" si="0"/>
        <v>1.47E-2</v>
      </c>
      <c r="M65" s="43">
        <f t="shared" si="4"/>
        <v>1842.89</v>
      </c>
      <c r="N65" s="45">
        <f t="shared" si="5"/>
        <v>1638982.9289466748</v>
      </c>
      <c r="O65" s="45"/>
      <c r="P65" s="46"/>
    </row>
    <row r="66" spans="6:16" ht="15.75" thickBot="1">
      <c r="F66" s="40">
        <v>40575</v>
      </c>
      <c r="G66" s="41">
        <f t="shared" si="1"/>
        <v>2011</v>
      </c>
      <c r="H66" s="41" t="str">
        <f t="shared" si="2"/>
        <v>Q1</v>
      </c>
      <c r="I66" s="42" t="str">
        <f t="shared" si="3"/>
        <v>2011 Q1</v>
      </c>
      <c r="J66" s="43">
        <f t="shared" si="6"/>
        <v>1637140.0389466749</v>
      </c>
      <c r="K66" s="17">
        <f>SUM('[1]Funding Adders'!B18,'[1]Funding Adders'!C18,'[1]Funding Adders'!E18,'[1]Funding Adders'!F18)</f>
        <v>132818</v>
      </c>
      <c r="L66" s="44">
        <f t="shared" si="0"/>
        <v>1.47E-2</v>
      </c>
      <c r="M66" s="43">
        <f t="shared" si="4"/>
        <v>2005.5</v>
      </c>
      <c r="N66" s="45">
        <f t="shared" si="5"/>
        <v>1771963.5389466749</v>
      </c>
      <c r="O66" s="45"/>
      <c r="P66" s="46"/>
    </row>
    <row r="67" spans="6:16" ht="15.75" thickBot="1">
      <c r="F67" s="40">
        <v>40603</v>
      </c>
      <c r="G67" s="41">
        <f t="shared" si="1"/>
        <v>2011</v>
      </c>
      <c r="H67" s="41" t="str">
        <f t="shared" si="2"/>
        <v>Q1</v>
      </c>
      <c r="I67" s="42" t="str">
        <f t="shared" si="3"/>
        <v>2011 Q1</v>
      </c>
      <c r="J67" s="43">
        <f t="shared" si="6"/>
        <v>1769958.0389466749</v>
      </c>
      <c r="K67" s="17">
        <f>SUM('[1]Funding Adders'!B19,'[1]Funding Adders'!C19,'[1]Funding Adders'!E19,'[1]Funding Adders'!F19)</f>
        <v>133113</v>
      </c>
      <c r="L67" s="44">
        <f t="shared" si="0"/>
        <v>1.47E-2</v>
      </c>
      <c r="M67" s="43">
        <f t="shared" si="4"/>
        <v>2168.1999999999998</v>
      </c>
      <c r="N67" s="45">
        <f t="shared" si="5"/>
        <v>1905239.2389466749</v>
      </c>
      <c r="O67" s="45"/>
      <c r="P67" s="46"/>
    </row>
    <row r="68" spans="6:16" ht="15.75" thickBot="1">
      <c r="F68" s="40">
        <v>40634</v>
      </c>
      <c r="G68" s="41">
        <f t="shared" si="1"/>
        <v>2011</v>
      </c>
      <c r="H68" s="41" t="str">
        <f t="shared" si="2"/>
        <v>Q2</v>
      </c>
      <c r="I68" s="42" t="str">
        <f t="shared" si="3"/>
        <v>2011 Q2</v>
      </c>
      <c r="J68" s="43">
        <f t="shared" si="6"/>
        <v>1903071.0389466749</v>
      </c>
      <c r="K68" s="17">
        <f>SUM('[1]Funding Adders'!B20,'[1]Funding Adders'!C20,'[1]Funding Adders'!E20,'[1]Funding Adders'!F20)</f>
        <v>133304</v>
      </c>
      <c r="L68" s="44">
        <f t="shared" si="0"/>
        <v>1.47E-2</v>
      </c>
      <c r="M68" s="43">
        <f t="shared" si="4"/>
        <v>2331.2600000000002</v>
      </c>
      <c r="N68" s="45">
        <f t="shared" si="5"/>
        <v>2038706.2989466749</v>
      </c>
      <c r="O68" s="45"/>
      <c r="P68" s="46"/>
    </row>
    <row r="69" spans="6:16" ht="15.75" thickBot="1">
      <c r="F69" s="40">
        <v>40664</v>
      </c>
      <c r="G69" s="41">
        <f t="shared" si="1"/>
        <v>2011</v>
      </c>
      <c r="H69" s="41" t="str">
        <f t="shared" si="2"/>
        <v>Q2</v>
      </c>
      <c r="I69" s="42" t="str">
        <f t="shared" si="3"/>
        <v>2011 Q2</v>
      </c>
      <c r="J69" s="43">
        <f t="shared" si="6"/>
        <v>2036375.0389466749</v>
      </c>
      <c r="K69" s="17">
        <f>SUM('[1]Funding Adders'!B21,'[1]Funding Adders'!C21,'[1]Funding Adders'!E21,'[1]Funding Adders'!F21)</f>
        <v>167462</v>
      </c>
      <c r="L69" s="44">
        <f t="shared" ref="L69:L100" si="7">VLOOKUP(I69,$B$3:$D$36,2)</f>
        <v>1.47E-2</v>
      </c>
      <c r="M69" s="43">
        <f t="shared" si="4"/>
        <v>2494.56</v>
      </c>
      <c r="N69" s="45">
        <f t="shared" si="5"/>
        <v>2206331.5989466752</v>
      </c>
      <c r="O69" s="45"/>
      <c r="P69" s="46"/>
    </row>
    <row r="70" spans="6:16" ht="15.75" thickBot="1">
      <c r="F70" s="40">
        <v>40695</v>
      </c>
      <c r="G70" s="41">
        <f t="shared" ref="G70:G100" si="8">YEAR(F70)</f>
        <v>2011</v>
      </c>
      <c r="H70" s="41" t="str">
        <f t="shared" ref="H70:H100" si="9">IF(MONTH(F70)=0,"",IF(MONTH(F70)&lt;4,"Q1",IF(MONTH(F70)&lt;7,"Q2",IF(MONTH(F70)&lt;10,"Q3","Q4"))))</f>
        <v>Q2</v>
      </c>
      <c r="I70" s="42" t="str">
        <f t="shared" ref="I70:I100" si="10">CONCATENATE(G70," ",H70)</f>
        <v>2011 Q2</v>
      </c>
      <c r="J70" s="43">
        <f t="shared" si="6"/>
        <v>2203837.0389466751</v>
      </c>
      <c r="K70" s="17">
        <f>SUM('[1]Funding Adders'!B22,'[1]Funding Adders'!C22,'[1]Funding Adders'!E22,'[1]Funding Adders'!F22)</f>
        <v>203986</v>
      </c>
      <c r="L70" s="44">
        <f t="shared" si="7"/>
        <v>1.47E-2</v>
      </c>
      <c r="M70" s="43">
        <f t="shared" ref="M70:M100" si="11">ROUND(J70*L70/12,2)</f>
        <v>2699.7</v>
      </c>
      <c r="N70" s="45">
        <f t="shared" ref="N70:N100" si="12">J70+K70+M70</f>
        <v>2410522.7389466753</v>
      </c>
      <c r="O70" s="45"/>
      <c r="P70" s="46"/>
    </row>
    <row r="71" spans="6:16" ht="15.75" thickBot="1">
      <c r="F71" s="40">
        <v>40725</v>
      </c>
      <c r="G71" s="41">
        <f t="shared" si="8"/>
        <v>2011</v>
      </c>
      <c r="H71" s="41" t="str">
        <f t="shared" si="9"/>
        <v>Q3</v>
      </c>
      <c r="I71" s="42" t="str">
        <f t="shared" si="10"/>
        <v>2011 Q3</v>
      </c>
      <c r="J71" s="43">
        <f t="shared" ref="J71:J100" si="13">J70+K70</f>
        <v>2407823.0389466751</v>
      </c>
      <c r="K71" s="17">
        <f>SUM('[1]Funding Adders'!B23,'[1]Funding Adders'!C23,'[1]Funding Adders'!E23,'[1]Funding Adders'!F23)</f>
        <v>203950</v>
      </c>
      <c r="L71" s="44">
        <f t="shared" si="7"/>
        <v>1.47E-2</v>
      </c>
      <c r="M71" s="43">
        <f t="shared" si="11"/>
        <v>2949.58</v>
      </c>
      <c r="N71" s="45">
        <f t="shared" si="12"/>
        <v>2614722.6189466752</v>
      </c>
      <c r="O71" s="45"/>
      <c r="P71" s="46"/>
    </row>
    <row r="72" spans="6:16" ht="15.75" thickBot="1">
      <c r="F72" s="40">
        <v>40756</v>
      </c>
      <c r="G72" s="41">
        <f t="shared" si="8"/>
        <v>2011</v>
      </c>
      <c r="H72" s="41" t="str">
        <f t="shared" si="9"/>
        <v>Q3</v>
      </c>
      <c r="I72" s="42" t="str">
        <f t="shared" si="10"/>
        <v>2011 Q3</v>
      </c>
      <c r="J72" s="43">
        <f t="shared" si="13"/>
        <v>2611773.0389466751</v>
      </c>
      <c r="K72" s="17">
        <f>SUM('[1]Funding Adders'!B24,'[1]Funding Adders'!C24,'[1]Funding Adders'!E24,'[1]Funding Adders'!F24)</f>
        <v>204421</v>
      </c>
      <c r="L72" s="44">
        <f t="shared" si="7"/>
        <v>1.47E-2</v>
      </c>
      <c r="M72" s="43">
        <f t="shared" si="11"/>
        <v>3199.42</v>
      </c>
      <c r="N72" s="45">
        <f t="shared" si="12"/>
        <v>2819393.4589466751</v>
      </c>
      <c r="O72" s="45"/>
      <c r="P72" s="46"/>
    </row>
    <row r="73" spans="6:16" ht="15.75" thickBot="1">
      <c r="F73" s="40">
        <v>40787</v>
      </c>
      <c r="G73" s="41">
        <f t="shared" si="8"/>
        <v>2011</v>
      </c>
      <c r="H73" s="41" t="str">
        <f t="shared" si="9"/>
        <v>Q3</v>
      </c>
      <c r="I73" s="42" t="str">
        <f t="shared" si="10"/>
        <v>2011 Q3</v>
      </c>
      <c r="J73" s="43">
        <f t="shared" si="13"/>
        <v>2816194.0389466751</v>
      </c>
      <c r="K73" s="17">
        <f>SUM('[1]Funding Adders'!B25,'[1]Funding Adders'!C25,'[1]Funding Adders'!E25,'[1]Funding Adders'!F25)</f>
        <v>205162</v>
      </c>
      <c r="L73" s="44">
        <f t="shared" si="7"/>
        <v>1.47E-2</v>
      </c>
      <c r="M73" s="43">
        <f t="shared" si="11"/>
        <v>3449.84</v>
      </c>
      <c r="N73" s="45">
        <f t="shared" si="12"/>
        <v>3024805.878946675</v>
      </c>
      <c r="O73" s="45"/>
      <c r="P73" s="46"/>
    </row>
    <row r="74" spans="6:16" ht="15.75" thickBot="1">
      <c r="F74" s="40">
        <v>40817</v>
      </c>
      <c r="G74" s="41">
        <f t="shared" si="8"/>
        <v>2011</v>
      </c>
      <c r="H74" s="41" t="str">
        <f t="shared" si="9"/>
        <v>Q4</v>
      </c>
      <c r="I74" s="42" t="str">
        <f t="shared" si="10"/>
        <v>2011 Q4</v>
      </c>
      <c r="J74" s="43">
        <f t="shared" si="13"/>
        <v>3021356.0389466751</v>
      </c>
      <c r="K74" s="17">
        <f>SUM('[1]Funding Adders'!B26,'[1]Funding Adders'!C26,'[1]Funding Adders'!E26,'[1]Funding Adders'!F26)</f>
        <v>205599</v>
      </c>
      <c r="L74" s="44">
        <f t="shared" si="7"/>
        <v>1.47E-2</v>
      </c>
      <c r="M74" s="43">
        <f t="shared" si="11"/>
        <v>3701.16</v>
      </c>
      <c r="N74" s="45">
        <f t="shared" si="12"/>
        <v>3230656.1989466753</v>
      </c>
      <c r="O74" s="45"/>
      <c r="P74" s="46"/>
    </row>
    <row r="75" spans="6:16" ht="15.75" thickBot="1">
      <c r="F75" s="40">
        <v>40848</v>
      </c>
      <c r="G75" s="41">
        <f t="shared" si="8"/>
        <v>2011</v>
      </c>
      <c r="H75" s="41" t="str">
        <f t="shared" si="9"/>
        <v>Q4</v>
      </c>
      <c r="I75" s="42" t="str">
        <f t="shared" si="10"/>
        <v>2011 Q4</v>
      </c>
      <c r="J75" s="43">
        <f t="shared" si="13"/>
        <v>3226955.0389466751</v>
      </c>
      <c r="K75" s="17">
        <f>SUM('[1]Funding Adders'!B27,'[1]Funding Adders'!C27,'[1]Funding Adders'!E27,'[1]Funding Adders'!F27)</f>
        <v>206291</v>
      </c>
      <c r="L75" s="44">
        <f t="shared" si="7"/>
        <v>1.47E-2</v>
      </c>
      <c r="M75" s="43">
        <f t="shared" si="11"/>
        <v>3953.02</v>
      </c>
      <c r="N75" s="45">
        <f t="shared" si="12"/>
        <v>3437199.0589466752</v>
      </c>
      <c r="O75" s="45"/>
      <c r="P75" s="46"/>
    </row>
    <row r="76" spans="6:16" ht="15.75" thickBot="1">
      <c r="F76" s="40">
        <v>40878</v>
      </c>
      <c r="G76" s="41">
        <f t="shared" si="8"/>
        <v>2011</v>
      </c>
      <c r="H76" s="41" t="str">
        <f t="shared" si="9"/>
        <v>Q4</v>
      </c>
      <c r="I76" s="42" t="str">
        <f t="shared" si="10"/>
        <v>2011 Q4</v>
      </c>
      <c r="J76" s="43">
        <f t="shared" si="13"/>
        <v>3433246.0389466751</v>
      </c>
      <c r="K76" s="17">
        <f>SUM('[1]Funding Adders'!B28,'[1]Funding Adders'!C28,'[1]Funding Adders'!E28,'[1]Funding Adders'!F28)</f>
        <v>206702</v>
      </c>
      <c r="L76" s="44">
        <f t="shared" si="7"/>
        <v>1.47E-2</v>
      </c>
      <c r="M76" s="43">
        <f t="shared" si="11"/>
        <v>4205.7299999999996</v>
      </c>
      <c r="N76" s="45">
        <f t="shared" si="12"/>
        <v>3644153.7689466751</v>
      </c>
      <c r="O76" s="45">
        <f>SUM(K65:K76)+SUM(M65:M76)</f>
        <v>2170546.86</v>
      </c>
      <c r="P76" s="46"/>
    </row>
    <row r="77" spans="6:16" ht="15.75" thickBot="1">
      <c r="F77" s="40">
        <v>40909</v>
      </c>
      <c r="G77" s="41">
        <f t="shared" si="8"/>
        <v>2012</v>
      </c>
      <c r="H77" s="41" t="str">
        <f t="shared" si="9"/>
        <v>Q1</v>
      </c>
      <c r="I77" s="42" t="str">
        <f t="shared" si="10"/>
        <v>2012 Q1</v>
      </c>
      <c r="J77" s="43">
        <f t="shared" si="13"/>
        <v>3639948.0389466751</v>
      </c>
      <c r="K77" s="17">
        <f>SUM('[1]Funding Adders'!B29,'[1]Funding Adders'!C29,'[1]Funding Adders'!E29,'[1]Funding Adders'!F29)</f>
        <v>107938</v>
      </c>
      <c r="L77" s="44">
        <f t="shared" si="7"/>
        <v>1.47E-2</v>
      </c>
      <c r="M77" s="43">
        <f t="shared" si="11"/>
        <v>4458.9399999999996</v>
      </c>
      <c r="N77" s="45">
        <f t="shared" si="12"/>
        <v>3752344.9789466751</v>
      </c>
      <c r="O77" s="45"/>
      <c r="P77" s="46"/>
    </row>
    <row r="78" spans="6:16" ht="15.75" thickBot="1">
      <c r="F78" s="40">
        <v>40940</v>
      </c>
      <c r="G78" s="41">
        <f t="shared" si="8"/>
        <v>2012</v>
      </c>
      <c r="H78" s="41" t="str">
        <f t="shared" si="9"/>
        <v>Q1</v>
      </c>
      <c r="I78" s="42" t="str">
        <f t="shared" si="10"/>
        <v>2012 Q1</v>
      </c>
      <c r="J78" s="43">
        <f t="shared" si="13"/>
        <v>3747886.0389466751</v>
      </c>
      <c r="K78" s="17">
        <f>SUM('[1]Funding Adders'!B30,'[1]Funding Adders'!C30,'[1]Funding Adders'!E30,'[1]Funding Adders'!F30)</f>
        <v>66</v>
      </c>
      <c r="L78" s="44">
        <f t="shared" si="7"/>
        <v>1.47E-2</v>
      </c>
      <c r="M78" s="43">
        <f t="shared" si="11"/>
        <v>4591.16</v>
      </c>
      <c r="N78" s="45">
        <f t="shared" si="12"/>
        <v>3752543.1989466753</v>
      </c>
      <c r="O78" s="45"/>
      <c r="P78" s="46"/>
    </row>
    <row r="79" spans="6:16" ht="15.75" thickBot="1">
      <c r="F79" s="40">
        <v>40969</v>
      </c>
      <c r="G79" s="41">
        <f t="shared" si="8"/>
        <v>2012</v>
      </c>
      <c r="H79" s="41" t="str">
        <f t="shared" si="9"/>
        <v>Q1</v>
      </c>
      <c r="I79" s="42" t="str">
        <f t="shared" si="10"/>
        <v>2012 Q1</v>
      </c>
      <c r="J79" s="43">
        <f t="shared" si="13"/>
        <v>3747952.0389466751</v>
      </c>
      <c r="K79" s="17">
        <f>SUM('[1]Funding Adders'!B31,'[1]Funding Adders'!C31,'[1]Funding Adders'!E31,'[1]Funding Adders'!F31)</f>
        <v>-15</v>
      </c>
      <c r="L79" s="50">
        <f t="shared" si="7"/>
        <v>1.47E-2</v>
      </c>
      <c r="M79" s="43">
        <f t="shared" si="11"/>
        <v>4591.24</v>
      </c>
      <c r="N79" s="45">
        <f t="shared" si="12"/>
        <v>3752528.2789466754</v>
      </c>
      <c r="O79" s="45"/>
      <c r="P79" s="46"/>
    </row>
    <row r="80" spans="6:16" ht="15.75" thickBot="1">
      <c r="F80" s="40">
        <v>41000</v>
      </c>
      <c r="G80" s="41">
        <f t="shared" si="8"/>
        <v>2012</v>
      </c>
      <c r="H80" s="41" t="str">
        <f t="shared" si="9"/>
        <v>Q2</v>
      </c>
      <c r="I80" s="42" t="str">
        <f t="shared" si="10"/>
        <v>2012 Q2</v>
      </c>
      <c r="J80" s="43">
        <f t="shared" si="13"/>
        <v>3747937.0389466751</v>
      </c>
      <c r="K80" s="17">
        <f>SUM('[1]Funding Adders'!B32,'[1]Funding Adders'!C32,'[1]Funding Adders'!E32,'[1]Funding Adders'!F32)</f>
        <v>19</v>
      </c>
      <c r="L80" s="51">
        <f t="shared" si="7"/>
        <v>1.47E-2</v>
      </c>
      <c r="M80" s="52">
        <f t="shared" si="11"/>
        <v>4591.22</v>
      </c>
      <c r="N80" s="45">
        <f t="shared" si="12"/>
        <v>3752547.2589466753</v>
      </c>
      <c r="O80" s="45"/>
      <c r="P80" s="46"/>
    </row>
    <row r="81" spans="6:16" ht="15.75" thickBot="1">
      <c r="F81" s="40">
        <v>41030</v>
      </c>
      <c r="G81" s="41">
        <f t="shared" si="8"/>
        <v>2012</v>
      </c>
      <c r="H81" s="41" t="str">
        <f t="shared" si="9"/>
        <v>Q2</v>
      </c>
      <c r="I81" s="42" t="str">
        <f t="shared" si="10"/>
        <v>2012 Q2</v>
      </c>
      <c r="J81" s="43">
        <f t="shared" si="13"/>
        <v>3747956.0389466751</v>
      </c>
      <c r="K81" s="17">
        <f>SUM('[1]Funding Adders'!B33,'[1]Funding Adders'!C33,'[1]Funding Adders'!E33,'[1]Funding Adders'!F33)</f>
        <v>2</v>
      </c>
      <c r="L81" s="51">
        <f t="shared" si="7"/>
        <v>1.47E-2</v>
      </c>
      <c r="M81" s="43">
        <f t="shared" si="11"/>
        <v>4591.25</v>
      </c>
      <c r="N81" s="45">
        <f t="shared" si="12"/>
        <v>3752549.2889466751</v>
      </c>
      <c r="O81" s="45"/>
      <c r="P81" s="46"/>
    </row>
    <row r="82" spans="6:16" ht="15.75" thickBot="1">
      <c r="F82" s="40">
        <v>41061</v>
      </c>
      <c r="G82" s="41">
        <f t="shared" si="8"/>
        <v>2012</v>
      </c>
      <c r="H82" s="41" t="str">
        <f t="shared" si="9"/>
        <v>Q2</v>
      </c>
      <c r="I82" s="42" t="str">
        <f t="shared" si="10"/>
        <v>2012 Q2</v>
      </c>
      <c r="J82" s="43">
        <f t="shared" si="13"/>
        <v>3747958.0389466751</v>
      </c>
      <c r="K82" s="17">
        <f>SUM('[1]Funding Adders'!B34,'[1]Funding Adders'!C34,'[1]Funding Adders'!E34,'[1]Funding Adders'!F34)</f>
        <v>-10</v>
      </c>
      <c r="L82" s="51">
        <f t="shared" si="7"/>
        <v>1.47E-2</v>
      </c>
      <c r="M82" s="43">
        <f t="shared" si="11"/>
        <v>4591.25</v>
      </c>
      <c r="N82" s="45">
        <f t="shared" si="12"/>
        <v>3752539.2889466751</v>
      </c>
      <c r="O82" s="45"/>
      <c r="P82" s="46"/>
    </row>
    <row r="83" spans="6:16" ht="15.75" thickBot="1">
      <c r="F83" s="40">
        <v>41091</v>
      </c>
      <c r="G83" s="41">
        <f t="shared" si="8"/>
        <v>2012</v>
      </c>
      <c r="H83" s="41" t="str">
        <f t="shared" si="9"/>
        <v>Q3</v>
      </c>
      <c r="I83" s="42" t="str">
        <f t="shared" si="10"/>
        <v>2012 Q3</v>
      </c>
      <c r="J83" s="43">
        <f t="shared" si="13"/>
        <v>3747948.0389466751</v>
      </c>
      <c r="K83" s="17">
        <f>SUM('[1]Funding Adders'!B35,'[1]Funding Adders'!C35,'[1]Funding Adders'!E35,'[1]Funding Adders'!F35)</f>
        <v>10</v>
      </c>
      <c r="L83" s="51">
        <f t="shared" si="7"/>
        <v>1.47E-2</v>
      </c>
      <c r="M83" s="43">
        <f t="shared" si="11"/>
        <v>4591.24</v>
      </c>
      <c r="N83" s="45">
        <f t="shared" si="12"/>
        <v>3752549.2789466754</v>
      </c>
      <c r="O83" s="45"/>
      <c r="P83" s="46"/>
    </row>
    <row r="84" spans="6:16" ht="15.75" thickBot="1">
      <c r="F84" s="40">
        <v>41122</v>
      </c>
      <c r="G84" s="41">
        <f t="shared" si="8"/>
        <v>2012</v>
      </c>
      <c r="H84" s="41" t="str">
        <f t="shared" si="9"/>
        <v>Q3</v>
      </c>
      <c r="I84" s="42" t="str">
        <f t="shared" si="10"/>
        <v>2012 Q3</v>
      </c>
      <c r="J84" s="43">
        <f t="shared" si="13"/>
        <v>3747958.0389466751</v>
      </c>
      <c r="K84" s="17">
        <f>SUM('[1]Funding Adders'!B36,'[1]Funding Adders'!C36,'[1]Funding Adders'!E36,'[1]Funding Adders'!F36)</f>
        <v>0</v>
      </c>
      <c r="L84" s="51">
        <f t="shared" si="7"/>
        <v>1.47E-2</v>
      </c>
      <c r="M84" s="43">
        <f t="shared" si="11"/>
        <v>4591.25</v>
      </c>
      <c r="N84" s="45">
        <f t="shared" si="12"/>
        <v>3752549.2889466751</v>
      </c>
      <c r="O84" s="45"/>
      <c r="P84" s="46"/>
    </row>
    <row r="85" spans="6:16" ht="15.75" thickBot="1">
      <c r="F85" s="40">
        <v>41153</v>
      </c>
      <c r="G85" s="41">
        <f t="shared" si="8"/>
        <v>2012</v>
      </c>
      <c r="H85" s="41" t="str">
        <f t="shared" si="9"/>
        <v>Q3</v>
      </c>
      <c r="I85" s="42" t="str">
        <f t="shared" si="10"/>
        <v>2012 Q3</v>
      </c>
      <c r="J85" s="43">
        <f t="shared" si="13"/>
        <v>3747958.0389466751</v>
      </c>
      <c r="K85" s="17">
        <f>SUM('[1]Funding Adders'!B37,'[1]Funding Adders'!C37,'[1]Funding Adders'!E37,'[1]Funding Adders'!F37)</f>
        <v>0</v>
      </c>
      <c r="L85" s="51">
        <f t="shared" si="7"/>
        <v>1.47E-2</v>
      </c>
      <c r="M85" s="43">
        <f t="shared" si="11"/>
        <v>4591.25</v>
      </c>
      <c r="N85" s="45">
        <f t="shared" si="12"/>
        <v>3752549.2889466751</v>
      </c>
      <c r="O85" s="45"/>
      <c r="P85" s="46"/>
    </row>
    <row r="86" spans="6:16" ht="15.75" thickBot="1">
      <c r="F86" s="40">
        <v>41183</v>
      </c>
      <c r="G86" s="41">
        <f t="shared" si="8"/>
        <v>2012</v>
      </c>
      <c r="H86" s="41" t="str">
        <f t="shared" si="9"/>
        <v>Q4</v>
      </c>
      <c r="I86" s="42" t="str">
        <f t="shared" si="10"/>
        <v>2012 Q4</v>
      </c>
      <c r="J86" s="43">
        <f t="shared" si="13"/>
        <v>3747958.0389466751</v>
      </c>
      <c r="K86" s="17"/>
      <c r="L86" s="51">
        <f t="shared" si="7"/>
        <v>1.47E-2</v>
      </c>
      <c r="M86" s="43">
        <f t="shared" si="11"/>
        <v>4591.25</v>
      </c>
      <c r="N86" s="45">
        <f t="shared" si="12"/>
        <v>3752549.2889466751</v>
      </c>
      <c r="O86" s="45"/>
      <c r="P86" s="46"/>
    </row>
    <row r="87" spans="6:16" ht="15.75" thickBot="1">
      <c r="F87" s="40">
        <v>41214</v>
      </c>
      <c r="G87" s="41">
        <f t="shared" si="8"/>
        <v>2012</v>
      </c>
      <c r="H87" s="41" t="str">
        <f t="shared" si="9"/>
        <v>Q4</v>
      </c>
      <c r="I87" s="42" t="str">
        <f t="shared" si="10"/>
        <v>2012 Q4</v>
      </c>
      <c r="J87" s="43">
        <f t="shared" si="13"/>
        <v>3747958.0389466751</v>
      </c>
      <c r="K87" s="17"/>
      <c r="L87" s="51">
        <f t="shared" si="7"/>
        <v>1.47E-2</v>
      </c>
      <c r="M87" s="43">
        <f t="shared" si="11"/>
        <v>4591.25</v>
      </c>
      <c r="N87" s="45">
        <f t="shared" si="12"/>
        <v>3752549.2889466751</v>
      </c>
      <c r="O87" s="45"/>
      <c r="P87" s="46"/>
    </row>
    <row r="88" spans="6:16" ht="15.75" thickBot="1">
      <c r="F88" s="40">
        <v>41244</v>
      </c>
      <c r="G88" s="41">
        <f t="shared" si="8"/>
        <v>2012</v>
      </c>
      <c r="H88" s="41" t="str">
        <f t="shared" si="9"/>
        <v>Q4</v>
      </c>
      <c r="I88" s="42" t="str">
        <f t="shared" si="10"/>
        <v>2012 Q4</v>
      </c>
      <c r="J88" s="43">
        <f t="shared" si="13"/>
        <v>3747958.0389466751</v>
      </c>
      <c r="K88" s="17"/>
      <c r="L88" s="51">
        <f t="shared" si="7"/>
        <v>1.47E-2</v>
      </c>
      <c r="M88" s="43">
        <f t="shared" si="11"/>
        <v>4591.25</v>
      </c>
      <c r="N88" s="45">
        <f t="shared" si="12"/>
        <v>3752549.2889466751</v>
      </c>
      <c r="O88" s="45">
        <f>SUM(K77:K88)+SUM(M77:M88)</f>
        <v>162972.54999999999</v>
      </c>
      <c r="P88" s="53"/>
    </row>
    <row r="89" spans="6:16" ht="15.75" thickBot="1">
      <c r="F89" s="40">
        <v>41275</v>
      </c>
      <c r="G89" s="41">
        <f t="shared" si="8"/>
        <v>2013</v>
      </c>
      <c r="H89" s="41" t="str">
        <f t="shared" si="9"/>
        <v>Q1</v>
      </c>
      <c r="I89" s="42" t="str">
        <f t="shared" si="10"/>
        <v>2013 Q1</v>
      </c>
      <c r="J89" s="43">
        <f t="shared" si="13"/>
        <v>3747958.0389466751</v>
      </c>
      <c r="K89" s="17"/>
      <c r="L89" s="51">
        <f t="shared" si="7"/>
        <v>1.47E-2</v>
      </c>
      <c r="M89" s="43">
        <f t="shared" si="11"/>
        <v>4591.25</v>
      </c>
      <c r="N89" s="45">
        <f t="shared" si="12"/>
        <v>3752549.2889466751</v>
      </c>
      <c r="O89" s="45"/>
      <c r="P89" s="46"/>
    </row>
    <row r="90" spans="6:16" ht="15.75" thickBot="1">
      <c r="F90" s="40">
        <v>41306</v>
      </c>
      <c r="G90" s="41">
        <f t="shared" si="8"/>
        <v>2013</v>
      </c>
      <c r="H90" s="41" t="str">
        <f t="shared" si="9"/>
        <v>Q1</v>
      </c>
      <c r="I90" s="42" t="str">
        <f t="shared" si="10"/>
        <v>2013 Q1</v>
      </c>
      <c r="J90" s="43">
        <f t="shared" si="13"/>
        <v>3747958.0389466751</v>
      </c>
      <c r="K90" s="17"/>
      <c r="L90" s="51">
        <f t="shared" si="7"/>
        <v>1.47E-2</v>
      </c>
      <c r="M90" s="43">
        <f t="shared" si="11"/>
        <v>4591.25</v>
      </c>
      <c r="N90" s="45">
        <f t="shared" si="12"/>
        <v>3752549.2889466751</v>
      </c>
      <c r="O90" s="45"/>
      <c r="P90" s="46"/>
    </row>
    <row r="91" spans="6:16" ht="15.75" thickBot="1">
      <c r="F91" s="40">
        <v>41334</v>
      </c>
      <c r="G91" s="41">
        <f t="shared" si="8"/>
        <v>2013</v>
      </c>
      <c r="H91" s="41" t="str">
        <f t="shared" si="9"/>
        <v>Q1</v>
      </c>
      <c r="I91" s="42" t="str">
        <f t="shared" si="10"/>
        <v>2013 Q1</v>
      </c>
      <c r="J91" s="43">
        <f t="shared" si="13"/>
        <v>3747958.0389466751</v>
      </c>
      <c r="K91" s="17"/>
      <c r="L91" s="51">
        <f t="shared" si="7"/>
        <v>1.47E-2</v>
      </c>
      <c r="M91" s="43">
        <f t="shared" si="11"/>
        <v>4591.25</v>
      </c>
      <c r="N91" s="45">
        <f t="shared" si="12"/>
        <v>3752549.2889466751</v>
      </c>
      <c r="O91" s="45"/>
      <c r="P91" s="46"/>
    </row>
    <row r="92" spans="6:16" ht="15.75" thickBot="1">
      <c r="F92" s="40">
        <v>41365</v>
      </c>
      <c r="G92" s="41">
        <f t="shared" si="8"/>
        <v>2013</v>
      </c>
      <c r="H92" s="41" t="str">
        <f t="shared" si="9"/>
        <v>Q2</v>
      </c>
      <c r="I92" s="42" t="str">
        <f t="shared" si="10"/>
        <v>2013 Q2</v>
      </c>
      <c r="J92" s="43">
        <f t="shared" si="13"/>
        <v>3747958.0389466751</v>
      </c>
      <c r="K92" s="17"/>
      <c r="L92" s="51">
        <f>VLOOKUP(I92,$B$3:$D$36,2)</f>
        <v>1.47E-2</v>
      </c>
      <c r="M92" s="43">
        <f t="shared" si="11"/>
        <v>4591.25</v>
      </c>
      <c r="N92" s="45">
        <f t="shared" si="12"/>
        <v>3752549.2889466751</v>
      </c>
      <c r="O92" s="45"/>
      <c r="P92" s="53"/>
    </row>
    <row r="93" spans="6:16" ht="15.75" thickBot="1">
      <c r="F93" s="40">
        <v>41395</v>
      </c>
      <c r="G93" s="41">
        <f t="shared" si="8"/>
        <v>2013</v>
      </c>
      <c r="H93" s="41" t="str">
        <f t="shared" si="9"/>
        <v>Q2</v>
      </c>
      <c r="I93" s="42" t="str">
        <f t="shared" si="10"/>
        <v>2013 Q2</v>
      </c>
      <c r="J93" s="43">
        <f t="shared" si="13"/>
        <v>3747958.0389466751</v>
      </c>
      <c r="K93" s="17"/>
      <c r="L93" s="51">
        <v>0</v>
      </c>
      <c r="M93" s="43">
        <f t="shared" si="11"/>
        <v>0</v>
      </c>
      <c r="N93" s="45">
        <f t="shared" si="12"/>
        <v>3747958.0389466751</v>
      </c>
      <c r="O93" s="45"/>
      <c r="P93" s="46"/>
    </row>
    <row r="94" spans="6:16" ht="15.75" thickBot="1">
      <c r="F94" s="40">
        <v>41426</v>
      </c>
      <c r="G94" s="41">
        <f t="shared" si="8"/>
        <v>2013</v>
      </c>
      <c r="H94" s="41" t="str">
        <f t="shared" si="9"/>
        <v>Q2</v>
      </c>
      <c r="I94" s="42" t="str">
        <f t="shared" si="10"/>
        <v>2013 Q2</v>
      </c>
      <c r="J94" s="43">
        <f t="shared" si="13"/>
        <v>3747958.0389466751</v>
      </c>
      <c r="K94" s="17"/>
      <c r="L94" s="51">
        <v>0</v>
      </c>
      <c r="M94" s="43">
        <f t="shared" si="11"/>
        <v>0</v>
      </c>
      <c r="N94" s="45">
        <f t="shared" si="12"/>
        <v>3747958.0389466751</v>
      </c>
      <c r="O94" s="45"/>
      <c r="P94" s="46"/>
    </row>
    <row r="95" spans="6:16" ht="15.75" thickBot="1">
      <c r="F95" s="40">
        <v>41456</v>
      </c>
      <c r="G95" s="41">
        <f t="shared" si="8"/>
        <v>2013</v>
      </c>
      <c r="H95" s="41" t="str">
        <f t="shared" si="9"/>
        <v>Q3</v>
      </c>
      <c r="I95" s="42" t="str">
        <f t="shared" si="10"/>
        <v>2013 Q3</v>
      </c>
      <c r="J95" s="43">
        <f t="shared" si="13"/>
        <v>3747958.0389466751</v>
      </c>
      <c r="K95" s="17"/>
      <c r="L95" s="51">
        <f t="shared" si="7"/>
        <v>0</v>
      </c>
      <c r="M95" s="43">
        <f t="shared" si="11"/>
        <v>0</v>
      </c>
      <c r="N95" s="45">
        <f t="shared" si="12"/>
        <v>3747958.0389466751</v>
      </c>
      <c r="O95" s="45"/>
      <c r="P95" s="46"/>
    </row>
    <row r="96" spans="6:16" ht="15.75" thickBot="1">
      <c r="F96" s="40">
        <v>41487</v>
      </c>
      <c r="G96" s="41">
        <f t="shared" si="8"/>
        <v>2013</v>
      </c>
      <c r="H96" s="41" t="str">
        <f t="shared" si="9"/>
        <v>Q3</v>
      </c>
      <c r="I96" s="42" t="str">
        <f t="shared" si="10"/>
        <v>2013 Q3</v>
      </c>
      <c r="J96" s="43">
        <f t="shared" si="13"/>
        <v>3747958.0389466751</v>
      </c>
      <c r="K96" s="54"/>
      <c r="L96" s="51">
        <f t="shared" si="7"/>
        <v>0</v>
      </c>
      <c r="M96" s="43">
        <f t="shared" si="11"/>
        <v>0</v>
      </c>
      <c r="N96" s="45">
        <f t="shared" si="12"/>
        <v>3747958.0389466751</v>
      </c>
      <c r="O96" s="45"/>
      <c r="P96" s="53"/>
    </row>
    <row r="97" spans="6:16" ht="15.75" thickBot="1">
      <c r="F97" s="40">
        <v>41518</v>
      </c>
      <c r="G97" s="41">
        <f t="shared" si="8"/>
        <v>2013</v>
      </c>
      <c r="H97" s="41" t="str">
        <f t="shared" si="9"/>
        <v>Q3</v>
      </c>
      <c r="I97" s="42" t="str">
        <f t="shared" si="10"/>
        <v>2013 Q3</v>
      </c>
      <c r="J97" s="43">
        <f t="shared" si="13"/>
        <v>3747958.0389466751</v>
      </c>
      <c r="K97" s="17"/>
      <c r="L97" s="51">
        <f t="shared" si="7"/>
        <v>0</v>
      </c>
      <c r="M97" s="43">
        <f t="shared" si="11"/>
        <v>0</v>
      </c>
      <c r="N97" s="45">
        <f t="shared" si="12"/>
        <v>3747958.0389466751</v>
      </c>
      <c r="O97" s="45"/>
      <c r="P97" s="46"/>
    </row>
    <row r="98" spans="6:16" ht="15.75" thickBot="1">
      <c r="F98" s="40">
        <v>41548</v>
      </c>
      <c r="G98" s="41">
        <f t="shared" si="8"/>
        <v>2013</v>
      </c>
      <c r="H98" s="41" t="str">
        <f t="shared" si="9"/>
        <v>Q4</v>
      </c>
      <c r="I98" s="42" t="str">
        <f t="shared" si="10"/>
        <v>2013 Q4</v>
      </c>
      <c r="J98" s="43">
        <f t="shared" si="13"/>
        <v>3747958.0389466751</v>
      </c>
      <c r="K98" s="17"/>
      <c r="L98" s="51">
        <f t="shared" si="7"/>
        <v>0</v>
      </c>
      <c r="M98" s="43">
        <f t="shared" si="11"/>
        <v>0</v>
      </c>
      <c r="N98" s="45">
        <f t="shared" si="12"/>
        <v>3747958.0389466751</v>
      </c>
      <c r="O98" s="45"/>
      <c r="P98" s="46"/>
    </row>
    <row r="99" spans="6:16" ht="15.75" thickBot="1">
      <c r="F99" s="40">
        <v>41579</v>
      </c>
      <c r="G99" s="41">
        <f t="shared" si="8"/>
        <v>2013</v>
      </c>
      <c r="H99" s="41" t="str">
        <f t="shared" si="9"/>
        <v>Q4</v>
      </c>
      <c r="I99" s="42" t="str">
        <f t="shared" si="10"/>
        <v>2013 Q4</v>
      </c>
      <c r="J99" s="43">
        <f t="shared" si="13"/>
        <v>3747958.0389466751</v>
      </c>
      <c r="K99" s="17"/>
      <c r="L99" s="51">
        <f t="shared" si="7"/>
        <v>0</v>
      </c>
      <c r="M99" s="43">
        <f t="shared" si="11"/>
        <v>0</v>
      </c>
      <c r="N99" s="45">
        <f t="shared" si="12"/>
        <v>3747958.0389466751</v>
      </c>
      <c r="O99" s="45"/>
      <c r="P99" s="46"/>
    </row>
    <row r="100" spans="6:16">
      <c r="F100" s="40">
        <v>41609</v>
      </c>
      <c r="G100" s="41">
        <f t="shared" si="8"/>
        <v>2013</v>
      </c>
      <c r="H100" s="41" t="str">
        <f t="shared" si="9"/>
        <v>Q4</v>
      </c>
      <c r="I100" s="42" t="str">
        <f t="shared" si="10"/>
        <v>2013 Q4</v>
      </c>
      <c r="J100" s="43">
        <f t="shared" si="13"/>
        <v>3747958.0389466751</v>
      </c>
      <c r="K100" s="100"/>
      <c r="L100" s="101">
        <f t="shared" si="7"/>
        <v>0</v>
      </c>
      <c r="M100" s="43">
        <f t="shared" si="11"/>
        <v>0</v>
      </c>
      <c r="N100" s="45">
        <f t="shared" si="12"/>
        <v>3747958.0389466751</v>
      </c>
      <c r="O100" s="45">
        <f>SUM(K89:K100)+SUM(M89:M100)</f>
        <v>18365</v>
      </c>
      <c r="P100" s="102"/>
    </row>
    <row r="101" spans="6:16" ht="15.75" thickBot="1">
      <c r="F101" s="94"/>
      <c r="G101" s="95"/>
      <c r="H101" s="95"/>
      <c r="I101" s="94"/>
      <c r="J101" s="94"/>
      <c r="K101" s="94"/>
      <c r="L101" s="94"/>
      <c r="M101" s="94"/>
      <c r="N101" s="94"/>
      <c r="O101" s="94"/>
      <c r="P101" s="94"/>
    </row>
    <row r="102" spans="6:16" ht="15.75" thickBot="1">
      <c r="F102" s="26" t="s">
        <v>56</v>
      </c>
      <c r="H102" s="92"/>
      <c r="I102" s="55"/>
      <c r="K102" s="103">
        <f>SUM(K5:K100)</f>
        <v>3747958.0389466751</v>
      </c>
      <c r="L102" s="57"/>
      <c r="M102" s="103">
        <f>SUM(M5:M100)</f>
        <v>114681.22000000002</v>
      </c>
      <c r="N102" s="103">
        <f>K102+M102</f>
        <v>3862639.2589466753</v>
      </c>
      <c r="O102" s="103">
        <f>SUM(O5:O100)</f>
        <v>3862639.2589466749</v>
      </c>
      <c r="P102" s="103"/>
    </row>
    <row r="103" spans="6:16" ht="15.75" thickTop="1"/>
    <row r="104" spans="6:16">
      <c r="M104" s="56"/>
      <c r="N104" s="56"/>
    </row>
    <row r="106" spans="6:16" ht="38.25" customHeight="1">
      <c r="M106" s="62"/>
    </row>
    <row r="108" spans="6:16">
      <c r="M108" s="62"/>
    </row>
    <row r="111" spans="6:16">
      <c r="L111" s="58"/>
    </row>
    <row r="112" spans="6:16">
      <c r="L112" s="58"/>
    </row>
    <row r="113" spans="12:12">
      <c r="L113" s="58"/>
    </row>
    <row r="114" spans="12:12">
      <c r="L114" s="58"/>
    </row>
    <row r="115" spans="12:12">
      <c r="L115" s="58"/>
    </row>
    <row r="116" spans="12:12">
      <c r="L116" s="58"/>
    </row>
    <row r="117" spans="12:12">
      <c r="L117" s="58"/>
    </row>
    <row r="118" spans="12:12">
      <c r="L118" s="58"/>
    </row>
    <row r="119" spans="12:12">
      <c r="L119" s="58"/>
    </row>
    <row r="120" spans="12:12">
      <c r="L120" s="58"/>
    </row>
    <row r="121" spans="12:12">
      <c r="L121" s="58"/>
    </row>
    <row r="122" spans="12:12">
      <c r="L122" s="58"/>
    </row>
    <row r="123" spans="12:12">
      <c r="L123" s="58"/>
    </row>
    <row r="124" spans="12:12">
      <c r="L124" s="58"/>
    </row>
    <row r="125" spans="12:12">
      <c r="L125" s="58"/>
    </row>
    <row r="126" spans="12:12">
      <c r="L126" s="58"/>
    </row>
    <row r="127" spans="12:12">
      <c r="L127" s="58"/>
    </row>
    <row r="128" spans="12:12">
      <c r="L128" s="58"/>
    </row>
    <row r="129" spans="8:12">
      <c r="L129" s="58"/>
    </row>
    <row r="130" spans="8:12">
      <c r="L130" s="58"/>
    </row>
    <row r="131" spans="8:12">
      <c r="L131" s="58"/>
    </row>
    <row r="132" spans="8:12">
      <c r="L132" s="59"/>
    </row>
    <row r="133" spans="8:12">
      <c r="L133" s="59"/>
    </row>
    <row r="134" spans="8:12">
      <c r="L134" s="59"/>
    </row>
    <row r="135" spans="8:12">
      <c r="L135" s="59"/>
    </row>
    <row r="136" spans="8:12">
      <c r="L136" s="59"/>
    </row>
    <row r="137" spans="8:12">
      <c r="L137" s="60"/>
    </row>
    <row r="138" spans="8:12">
      <c r="H138" s="61"/>
    </row>
  </sheetData>
  <mergeCells count="1">
    <mergeCell ref="B1:P1"/>
  </mergeCells>
  <conditionalFormatting sqref="C28:C36">
    <cfRule type="cellIs" dxfId="3" priority="2" stopIfTrue="1" operator="notEqual">
      <formula>0.0147</formula>
    </cfRule>
  </conditionalFormatting>
  <conditionalFormatting sqref="D28:D36">
    <cfRule type="cellIs" dxfId="2" priority="1" stopIfTrue="1" operator="notEqual">
      <formula>0.0392</formula>
    </cfRule>
  </conditionalFormatting>
  <pageMargins left="0.7" right="0.7" top="0.75" bottom="0.75" header="0.3" footer="0.3"/>
  <pageSetup scale="67" fitToHeight="5" orientation="landscape" r:id="rId1"/>
  <headerFooter>
    <oddFooter>&amp;CPage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126"/>
  <sheetViews>
    <sheetView workbookViewId="0">
      <selection activeCell="I103" sqref="I103"/>
    </sheetView>
  </sheetViews>
  <sheetFormatPr defaultRowHeight="15"/>
  <cols>
    <col min="1" max="1" width="2.7109375" style="24" customWidth="1"/>
    <col min="2" max="2" width="11.85546875" style="24" customWidth="1"/>
    <col min="3" max="3" width="12.140625" style="24" customWidth="1"/>
    <col min="4" max="4" width="9" style="24" customWidth="1"/>
    <col min="5" max="5" width="0.42578125" style="24" customWidth="1"/>
    <col min="6" max="6" width="9.140625" style="24"/>
    <col min="7" max="7" width="6.7109375" style="24" customWidth="1"/>
    <col min="8" max="8" width="7.7109375" style="24" customWidth="1"/>
    <col min="9" max="9" width="2.7109375" style="24" customWidth="1"/>
    <col min="10" max="13" width="15.7109375" style="24" customWidth="1"/>
    <col min="14" max="14" width="9.85546875" style="24" customWidth="1"/>
    <col min="15" max="15" width="14.7109375" style="24" customWidth="1"/>
    <col min="16" max="16" width="15.7109375" style="24" customWidth="1"/>
    <col min="17" max="256" width="9.140625" style="24"/>
    <col min="257" max="257" width="2.7109375" style="24" customWidth="1"/>
    <col min="258" max="258" width="11.85546875" style="24" customWidth="1"/>
    <col min="259" max="259" width="12.140625" style="24" customWidth="1"/>
    <col min="260" max="260" width="9" style="24" customWidth="1"/>
    <col min="261" max="261" width="0.42578125" style="24" customWidth="1"/>
    <col min="262" max="262" width="9.140625" style="24"/>
    <col min="263" max="263" width="6.7109375" style="24" customWidth="1"/>
    <col min="264" max="264" width="7.7109375" style="24" customWidth="1"/>
    <col min="265" max="265" width="2.7109375" style="24" customWidth="1"/>
    <col min="266" max="269" width="15.7109375" style="24" customWidth="1"/>
    <col min="270" max="270" width="9.85546875" style="24" customWidth="1"/>
    <col min="271" max="271" width="14.7109375" style="24" customWidth="1"/>
    <col min="272" max="272" width="15.7109375" style="24" customWidth="1"/>
    <col min="273" max="512" width="9.140625" style="24"/>
    <col min="513" max="513" width="2.7109375" style="24" customWidth="1"/>
    <col min="514" max="514" width="11.85546875" style="24" customWidth="1"/>
    <col min="515" max="515" width="12.140625" style="24" customWidth="1"/>
    <col min="516" max="516" width="9" style="24" customWidth="1"/>
    <col min="517" max="517" width="0.42578125" style="24" customWidth="1"/>
    <col min="518" max="518" width="9.140625" style="24"/>
    <col min="519" max="519" width="6.7109375" style="24" customWidth="1"/>
    <col min="520" max="520" width="7.7109375" style="24" customWidth="1"/>
    <col min="521" max="521" width="2.7109375" style="24" customWidth="1"/>
    <col min="522" max="525" width="15.7109375" style="24" customWidth="1"/>
    <col min="526" max="526" width="9.85546875" style="24" customWidth="1"/>
    <col min="527" max="527" width="14.7109375" style="24" customWidth="1"/>
    <col min="528" max="528" width="15.7109375" style="24" customWidth="1"/>
    <col min="529" max="768" width="9.140625" style="24"/>
    <col min="769" max="769" width="2.7109375" style="24" customWidth="1"/>
    <col min="770" max="770" width="11.85546875" style="24" customWidth="1"/>
    <col min="771" max="771" width="12.140625" style="24" customWidth="1"/>
    <col min="772" max="772" width="9" style="24" customWidth="1"/>
    <col min="773" max="773" width="0.42578125" style="24" customWidth="1"/>
    <col min="774" max="774" width="9.140625" style="24"/>
    <col min="775" max="775" width="6.7109375" style="24" customWidth="1"/>
    <col min="776" max="776" width="7.7109375" style="24" customWidth="1"/>
    <col min="777" max="777" width="2.7109375" style="24" customWidth="1"/>
    <col min="778" max="781" width="15.7109375" style="24" customWidth="1"/>
    <col min="782" max="782" width="9.85546875" style="24" customWidth="1"/>
    <col min="783" max="783" width="14.7109375" style="24" customWidth="1"/>
    <col min="784" max="784" width="15.7109375" style="24" customWidth="1"/>
    <col min="785" max="1024" width="9.140625" style="24"/>
    <col min="1025" max="1025" width="2.7109375" style="24" customWidth="1"/>
    <col min="1026" max="1026" width="11.85546875" style="24" customWidth="1"/>
    <col min="1027" max="1027" width="12.140625" style="24" customWidth="1"/>
    <col min="1028" max="1028" width="9" style="24" customWidth="1"/>
    <col min="1029" max="1029" width="0.42578125" style="24" customWidth="1"/>
    <col min="1030" max="1030" width="9.140625" style="24"/>
    <col min="1031" max="1031" width="6.7109375" style="24" customWidth="1"/>
    <col min="1032" max="1032" width="7.7109375" style="24" customWidth="1"/>
    <col min="1033" max="1033" width="2.7109375" style="24" customWidth="1"/>
    <col min="1034" max="1037" width="15.7109375" style="24" customWidth="1"/>
    <col min="1038" max="1038" width="9.85546875" style="24" customWidth="1"/>
    <col min="1039" max="1039" width="14.7109375" style="24" customWidth="1"/>
    <col min="1040" max="1040" width="15.7109375" style="24" customWidth="1"/>
    <col min="1041" max="1280" width="9.140625" style="24"/>
    <col min="1281" max="1281" width="2.7109375" style="24" customWidth="1"/>
    <col min="1282" max="1282" width="11.85546875" style="24" customWidth="1"/>
    <col min="1283" max="1283" width="12.140625" style="24" customWidth="1"/>
    <col min="1284" max="1284" width="9" style="24" customWidth="1"/>
    <col min="1285" max="1285" width="0.42578125" style="24" customWidth="1"/>
    <col min="1286" max="1286" width="9.140625" style="24"/>
    <col min="1287" max="1287" width="6.7109375" style="24" customWidth="1"/>
    <col min="1288" max="1288" width="7.7109375" style="24" customWidth="1"/>
    <col min="1289" max="1289" width="2.7109375" style="24" customWidth="1"/>
    <col min="1290" max="1293" width="15.7109375" style="24" customWidth="1"/>
    <col min="1294" max="1294" width="9.85546875" style="24" customWidth="1"/>
    <col min="1295" max="1295" width="14.7109375" style="24" customWidth="1"/>
    <col min="1296" max="1296" width="15.7109375" style="24" customWidth="1"/>
    <col min="1297" max="1536" width="9.140625" style="24"/>
    <col min="1537" max="1537" width="2.7109375" style="24" customWidth="1"/>
    <col min="1538" max="1538" width="11.85546875" style="24" customWidth="1"/>
    <col min="1539" max="1539" width="12.140625" style="24" customWidth="1"/>
    <col min="1540" max="1540" width="9" style="24" customWidth="1"/>
    <col min="1541" max="1541" width="0.42578125" style="24" customWidth="1"/>
    <col min="1542" max="1542" width="9.140625" style="24"/>
    <col min="1543" max="1543" width="6.7109375" style="24" customWidth="1"/>
    <col min="1544" max="1544" width="7.7109375" style="24" customWidth="1"/>
    <col min="1545" max="1545" width="2.7109375" style="24" customWidth="1"/>
    <col min="1546" max="1549" width="15.7109375" style="24" customWidth="1"/>
    <col min="1550" max="1550" width="9.85546875" style="24" customWidth="1"/>
    <col min="1551" max="1551" width="14.7109375" style="24" customWidth="1"/>
    <col min="1552" max="1552" width="15.7109375" style="24" customWidth="1"/>
    <col min="1553" max="1792" width="9.140625" style="24"/>
    <col min="1793" max="1793" width="2.7109375" style="24" customWidth="1"/>
    <col min="1794" max="1794" width="11.85546875" style="24" customWidth="1"/>
    <col min="1795" max="1795" width="12.140625" style="24" customWidth="1"/>
    <col min="1796" max="1796" width="9" style="24" customWidth="1"/>
    <col min="1797" max="1797" width="0.42578125" style="24" customWidth="1"/>
    <col min="1798" max="1798" width="9.140625" style="24"/>
    <col min="1799" max="1799" width="6.7109375" style="24" customWidth="1"/>
    <col min="1800" max="1800" width="7.7109375" style="24" customWidth="1"/>
    <col min="1801" max="1801" width="2.7109375" style="24" customWidth="1"/>
    <col min="1802" max="1805" width="15.7109375" style="24" customWidth="1"/>
    <col min="1806" max="1806" width="9.85546875" style="24" customWidth="1"/>
    <col min="1807" max="1807" width="14.7109375" style="24" customWidth="1"/>
    <col min="1808" max="1808" width="15.7109375" style="24" customWidth="1"/>
    <col min="1809" max="2048" width="9.140625" style="24"/>
    <col min="2049" max="2049" width="2.7109375" style="24" customWidth="1"/>
    <col min="2050" max="2050" width="11.85546875" style="24" customWidth="1"/>
    <col min="2051" max="2051" width="12.140625" style="24" customWidth="1"/>
    <col min="2052" max="2052" width="9" style="24" customWidth="1"/>
    <col min="2053" max="2053" width="0.42578125" style="24" customWidth="1"/>
    <col min="2054" max="2054" width="9.140625" style="24"/>
    <col min="2055" max="2055" width="6.7109375" style="24" customWidth="1"/>
    <col min="2056" max="2056" width="7.7109375" style="24" customWidth="1"/>
    <col min="2057" max="2057" width="2.7109375" style="24" customWidth="1"/>
    <col min="2058" max="2061" width="15.7109375" style="24" customWidth="1"/>
    <col min="2062" max="2062" width="9.85546875" style="24" customWidth="1"/>
    <col min="2063" max="2063" width="14.7109375" style="24" customWidth="1"/>
    <col min="2064" max="2064" width="15.7109375" style="24" customWidth="1"/>
    <col min="2065" max="2304" width="9.140625" style="24"/>
    <col min="2305" max="2305" width="2.7109375" style="24" customWidth="1"/>
    <col min="2306" max="2306" width="11.85546875" style="24" customWidth="1"/>
    <col min="2307" max="2307" width="12.140625" style="24" customWidth="1"/>
    <col min="2308" max="2308" width="9" style="24" customWidth="1"/>
    <col min="2309" max="2309" width="0.42578125" style="24" customWidth="1"/>
    <col min="2310" max="2310" width="9.140625" style="24"/>
    <col min="2311" max="2311" width="6.7109375" style="24" customWidth="1"/>
    <col min="2312" max="2312" width="7.7109375" style="24" customWidth="1"/>
    <col min="2313" max="2313" width="2.7109375" style="24" customWidth="1"/>
    <col min="2314" max="2317" width="15.7109375" style="24" customWidth="1"/>
    <col min="2318" max="2318" width="9.85546875" style="24" customWidth="1"/>
    <col min="2319" max="2319" width="14.7109375" style="24" customWidth="1"/>
    <col min="2320" max="2320" width="15.7109375" style="24" customWidth="1"/>
    <col min="2321" max="2560" width="9.140625" style="24"/>
    <col min="2561" max="2561" width="2.7109375" style="24" customWidth="1"/>
    <col min="2562" max="2562" width="11.85546875" style="24" customWidth="1"/>
    <col min="2563" max="2563" width="12.140625" style="24" customWidth="1"/>
    <col min="2564" max="2564" width="9" style="24" customWidth="1"/>
    <col min="2565" max="2565" width="0.42578125" style="24" customWidth="1"/>
    <col min="2566" max="2566" width="9.140625" style="24"/>
    <col min="2567" max="2567" width="6.7109375" style="24" customWidth="1"/>
    <col min="2568" max="2568" width="7.7109375" style="24" customWidth="1"/>
    <col min="2569" max="2569" width="2.7109375" style="24" customWidth="1"/>
    <col min="2570" max="2573" width="15.7109375" style="24" customWidth="1"/>
    <col min="2574" max="2574" width="9.85546875" style="24" customWidth="1"/>
    <col min="2575" max="2575" width="14.7109375" style="24" customWidth="1"/>
    <col min="2576" max="2576" width="15.7109375" style="24" customWidth="1"/>
    <col min="2577" max="2816" width="9.140625" style="24"/>
    <col min="2817" max="2817" width="2.7109375" style="24" customWidth="1"/>
    <col min="2818" max="2818" width="11.85546875" style="24" customWidth="1"/>
    <col min="2819" max="2819" width="12.140625" style="24" customWidth="1"/>
    <col min="2820" max="2820" width="9" style="24" customWidth="1"/>
    <col min="2821" max="2821" width="0.42578125" style="24" customWidth="1"/>
    <col min="2822" max="2822" width="9.140625" style="24"/>
    <col min="2823" max="2823" width="6.7109375" style="24" customWidth="1"/>
    <col min="2824" max="2824" width="7.7109375" style="24" customWidth="1"/>
    <col min="2825" max="2825" width="2.7109375" style="24" customWidth="1"/>
    <col min="2826" max="2829" width="15.7109375" style="24" customWidth="1"/>
    <col min="2830" max="2830" width="9.85546875" style="24" customWidth="1"/>
    <col min="2831" max="2831" width="14.7109375" style="24" customWidth="1"/>
    <col min="2832" max="2832" width="15.7109375" style="24" customWidth="1"/>
    <col min="2833" max="3072" width="9.140625" style="24"/>
    <col min="3073" max="3073" width="2.7109375" style="24" customWidth="1"/>
    <col min="3074" max="3074" width="11.85546875" style="24" customWidth="1"/>
    <col min="3075" max="3075" width="12.140625" style="24" customWidth="1"/>
    <col min="3076" max="3076" width="9" style="24" customWidth="1"/>
    <col min="3077" max="3077" width="0.42578125" style="24" customWidth="1"/>
    <col min="3078" max="3078" width="9.140625" style="24"/>
    <col min="3079" max="3079" width="6.7109375" style="24" customWidth="1"/>
    <col min="3080" max="3080" width="7.7109375" style="24" customWidth="1"/>
    <col min="3081" max="3081" width="2.7109375" style="24" customWidth="1"/>
    <col min="3082" max="3085" width="15.7109375" style="24" customWidth="1"/>
    <col min="3086" max="3086" width="9.85546875" style="24" customWidth="1"/>
    <col min="3087" max="3087" width="14.7109375" style="24" customWidth="1"/>
    <col min="3088" max="3088" width="15.7109375" style="24" customWidth="1"/>
    <col min="3089" max="3328" width="9.140625" style="24"/>
    <col min="3329" max="3329" width="2.7109375" style="24" customWidth="1"/>
    <col min="3330" max="3330" width="11.85546875" style="24" customWidth="1"/>
    <col min="3331" max="3331" width="12.140625" style="24" customWidth="1"/>
    <col min="3332" max="3332" width="9" style="24" customWidth="1"/>
    <col min="3333" max="3333" width="0.42578125" style="24" customWidth="1"/>
    <col min="3334" max="3334" width="9.140625" style="24"/>
    <col min="3335" max="3335" width="6.7109375" style="24" customWidth="1"/>
    <col min="3336" max="3336" width="7.7109375" style="24" customWidth="1"/>
    <col min="3337" max="3337" width="2.7109375" style="24" customWidth="1"/>
    <col min="3338" max="3341" width="15.7109375" style="24" customWidth="1"/>
    <col min="3342" max="3342" width="9.85546875" style="24" customWidth="1"/>
    <col min="3343" max="3343" width="14.7109375" style="24" customWidth="1"/>
    <col min="3344" max="3344" width="15.7109375" style="24" customWidth="1"/>
    <col min="3345" max="3584" width="9.140625" style="24"/>
    <col min="3585" max="3585" width="2.7109375" style="24" customWidth="1"/>
    <col min="3586" max="3586" width="11.85546875" style="24" customWidth="1"/>
    <col min="3587" max="3587" width="12.140625" style="24" customWidth="1"/>
    <col min="3588" max="3588" width="9" style="24" customWidth="1"/>
    <col min="3589" max="3589" width="0.42578125" style="24" customWidth="1"/>
    <col min="3590" max="3590" width="9.140625" style="24"/>
    <col min="3591" max="3591" width="6.7109375" style="24" customWidth="1"/>
    <col min="3592" max="3592" width="7.7109375" style="24" customWidth="1"/>
    <col min="3593" max="3593" width="2.7109375" style="24" customWidth="1"/>
    <col min="3594" max="3597" width="15.7109375" style="24" customWidth="1"/>
    <col min="3598" max="3598" width="9.85546875" style="24" customWidth="1"/>
    <col min="3599" max="3599" width="14.7109375" style="24" customWidth="1"/>
    <col min="3600" max="3600" width="15.7109375" style="24" customWidth="1"/>
    <col min="3601" max="3840" width="9.140625" style="24"/>
    <col min="3841" max="3841" width="2.7109375" style="24" customWidth="1"/>
    <col min="3842" max="3842" width="11.85546875" style="24" customWidth="1"/>
    <col min="3843" max="3843" width="12.140625" style="24" customWidth="1"/>
    <col min="3844" max="3844" width="9" style="24" customWidth="1"/>
    <col min="3845" max="3845" width="0.42578125" style="24" customWidth="1"/>
    <col min="3846" max="3846" width="9.140625" style="24"/>
    <col min="3847" max="3847" width="6.7109375" style="24" customWidth="1"/>
    <col min="3848" max="3848" width="7.7109375" style="24" customWidth="1"/>
    <col min="3849" max="3849" width="2.7109375" style="24" customWidth="1"/>
    <col min="3850" max="3853" width="15.7109375" style="24" customWidth="1"/>
    <col min="3854" max="3854" width="9.85546875" style="24" customWidth="1"/>
    <col min="3855" max="3855" width="14.7109375" style="24" customWidth="1"/>
    <col min="3856" max="3856" width="15.7109375" style="24" customWidth="1"/>
    <col min="3857" max="4096" width="9.140625" style="24"/>
    <col min="4097" max="4097" width="2.7109375" style="24" customWidth="1"/>
    <col min="4098" max="4098" width="11.85546875" style="24" customWidth="1"/>
    <col min="4099" max="4099" width="12.140625" style="24" customWidth="1"/>
    <col min="4100" max="4100" width="9" style="24" customWidth="1"/>
    <col min="4101" max="4101" width="0.42578125" style="24" customWidth="1"/>
    <col min="4102" max="4102" width="9.140625" style="24"/>
    <col min="4103" max="4103" width="6.7109375" style="24" customWidth="1"/>
    <col min="4104" max="4104" width="7.7109375" style="24" customWidth="1"/>
    <col min="4105" max="4105" width="2.7109375" style="24" customWidth="1"/>
    <col min="4106" max="4109" width="15.7109375" style="24" customWidth="1"/>
    <col min="4110" max="4110" width="9.85546875" style="24" customWidth="1"/>
    <col min="4111" max="4111" width="14.7109375" style="24" customWidth="1"/>
    <col min="4112" max="4112" width="15.7109375" style="24" customWidth="1"/>
    <col min="4113" max="4352" width="9.140625" style="24"/>
    <col min="4353" max="4353" width="2.7109375" style="24" customWidth="1"/>
    <col min="4354" max="4354" width="11.85546875" style="24" customWidth="1"/>
    <col min="4355" max="4355" width="12.140625" style="24" customWidth="1"/>
    <col min="4356" max="4356" width="9" style="24" customWidth="1"/>
    <col min="4357" max="4357" width="0.42578125" style="24" customWidth="1"/>
    <col min="4358" max="4358" width="9.140625" style="24"/>
    <col min="4359" max="4359" width="6.7109375" style="24" customWidth="1"/>
    <col min="4360" max="4360" width="7.7109375" style="24" customWidth="1"/>
    <col min="4361" max="4361" width="2.7109375" style="24" customWidth="1"/>
    <col min="4362" max="4365" width="15.7109375" style="24" customWidth="1"/>
    <col min="4366" max="4366" width="9.85546875" style="24" customWidth="1"/>
    <col min="4367" max="4367" width="14.7109375" style="24" customWidth="1"/>
    <col min="4368" max="4368" width="15.7109375" style="24" customWidth="1"/>
    <col min="4369" max="4608" width="9.140625" style="24"/>
    <col min="4609" max="4609" width="2.7109375" style="24" customWidth="1"/>
    <col min="4610" max="4610" width="11.85546875" style="24" customWidth="1"/>
    <col min="4611" max="4611" width="12.140625" style="24" customWidth="1"/>
    <col min="4612" max="4612" width="9" style="24" customWidth="1"/>
    <col min="4613" max="4613" width="0.42578125" style="24" customWidth="1"/>
    <col min="4614" max="4614" width="9.140625" style="24"/>
    <col min="4615" max="4615" width="6.7109375" style="24" customWidth="1"/>
    <col min="4616" max="4616" width="7.7109375" style="24" customWidth="1"/>
    <col min="4617" max="4617" width="2.7109375" style="24" customWidth="1"/>
    <col min="4618" max="4621" width="15.7109375" style="24" customWidth="1"/>
    <col min="4622" max="4622" width="9.85546875" style="24" customWidth="1"/>
    <col min="4623" max="4623" width="14.7109375" style="24" customWidth="1"/>
    <col min="4624" max="4624" width="15.7109375" style="24" customWidth="1"/>
    <col min="4625" max="4864" width="9.140625" style="24"/>
    <col min="4865" max="4865" width="2.7109375" style="24" customWidth="1"/>
    <col min="4866" max="4866" width="11.85546875" style="24" customWidth="1"/>
    <col min="4867" max="4867" width="12.140625" style="24" customWidth="1"/>
    <col min="4868" max="4868" width="9" style="24" customWidth="1"/>
    <col min="4869" max="4869" width="0.42578125" style="24" customWidth="1"/>
    <col min="4870" max="4870" width="9.140625" style="24"/>
    <col min="4871" max="4871" width="6.7109375" style="24" customWidth="1"/>
    <col min="4872" max="4872" width="7.7109375" style="24" customWidth="1"/>
    <col min="4873" max="4873" width="2.7109375" style="24" customWidth="1"/>
    <col min="4874" max="4877" width="15.7109375" style="24" customWidth="1"/>
    <col min="4878" max="4878" width="9.85546875" style="24" customWidth="1"/>
    <col min="4879" max="4879" width="14.7109375" style="24" customWidth="1"/>
    <col min="4880" max="4880" width="15.7109375" style="24" customWidth="1"/>
    <col min="4881" max="5120" width="9.140625" style="24"/>
    <col min="5121" max="5121" width="2.7109375" style="24" customWidth="1"/>
    <col min="5122" max="5122" width="11.85546875" style="24" customWidth="1"/>
    <col min="5123" max="5123" width="12.140625" style="24" customWidth="1"/>
    <col min="5124" max="5124" width="9" style="24" customWidth="1"/>
    <col min="5125" max="5125" width="0.42578125" style="24" customWidth="1"/>
    <col min="5126" max="5126" width="9.140625" style="24"/>
    <col min="5127" max="5127" width="6.7109375" style="24" customWidth="1"/>
    <col min="5128" max="5128" width="7.7109375" style="24" customWidth="1"/>
    <col min="5129" max="5129" width="2.7109375" style="24" customWidth="1"/>
    <col min="5130" max="5133" width="15.7109375" style="24" customWidth="1"/>
    <col min="5134" max="5134" width="9.85546875" style="24" customWidth="1"/>
    <col min="5135" max="5135" width="14.7109375" style="24" customWidth="1"/>
    <col min="5136" max="5136" width="15.7109375" style="24" customWidth="1"/>
    <col min="5137" max="5376" width="9.140625" style="24"/>
    <col min="5377" max="5377" width="2.7109375" style="24" customWidth="1"/>
    <col min="5378" max="5378" width="11.85546875" style="24" customWidth="1"/>
    <col min="5379" max="5379" width="12.140625" style="24" customWidth="1"/>
    <col min="5380" max="5380" width="9" style="24" customWidth="1"/>
    <col min="5381" max="5381" width="0.42578125" style="24" customWidth="1"/>
    <col min="5382" max="5382" width="9.140625" style="24"/>
    <col min="5383" max="5383" width="6.7109375" style="24" customWidth="1"/>
    <col min="5384" max="5384" width="7.7109375" style="24" customWidth="1"/>
    <col min="5385" max="5385" width="2.7109375" style="24" customWidth="1"/>
    <col min="5386" max="5389" width="15.7109375" style="24" customWidth="1"/>
    <col min="5390" max="5390" width="9.85546875" style="24" customWidth="1"/>
    <col min="5391" max="5391" width="14.7109375" style="24" customWidth="1"/>
    <col min="5392" max="5392" width="15.7109375" style="24" customWidth="1"/>
    <col min="5393" max="5632" width="9.140625" style="24"/>
    <col min="5633" max="5633" width="2.7109375" style="24" customWidth="1"/>
    <col min="5634" max="5634" width="11.85546875" style="24" customWidth="1"/>
    <col min="5635" max="5635" width="12.140625" style="24" customWidth="1"/>
    <col min="5636" max="5636" width="9" style="24" customWidth="1"/>
    <col min="5637" max="5637" width="0.42578125" style="24" customWidth="1"/>
    <col min="5638" max="5638" width="9.140625" style="24"/>
    <col min="5639" max="5639" width="6.7109375" style="24" customWidth="1"/>
    <col min="5640" max="5640" width="7.7109375" style="24" customWidth="1"/>
    <col min="5641" max="5641" width="2.7109375" style="24" customWidth="1"/>
    <col min="5642" max="5645" width="15.7109375" style="24" customWidth="1"/>
    <col min="5646" max="5646" width="9.85546875" style="24" customWidth="1"/>
    <col min="5647" max="5647" width="14.7109375" style="24" customWidth="1"/>
    <col min="5648" max="5648" width="15.7109375" style="24" customWidth="1"/>
    <col min="5649" max="5888" width="9.140625" style="24"/>
    <col min="5889" max="5889" width="2.7109375" style="24" customWidth="1"/>
    <col min="5890" max="5890" width="11.85546875" style="24" customWidth="1"/>
    <col min="5891" max="5891" width="12.140625" style="24" customWidth="1"/>
    <col min="5892" max="5892" width="9" style="24" customWidth="1"/>
    <col min="5893" max="5893" width="0.42578125" style="24" customWidth="1"/>
    <col min="5894" max="5894" width="9.140625" style="24"/>
    <col min="5895" max="5895" width="6.7109375" style="24" customWidth="1"/>
    <col min="5896" max="5896" width="7.7109375" style="24" customWidth="1"/>
    <col min="5897" max="5897" width="2.7109375" style="24" customWidth="1"/>
    <col min="5898" max="5901" width="15.7109375" style="24" customWidth="1"/>
    <col min="5902" max="5902" width="9.85546875" style="24" customWidth="1"/>
    <col min="5903" max="5903" width="14.7109375" style="24" customWidth="1"/>
    <col min="5904" max="5904" width="15.7109375" style="24" customWidth="1"/>
    <col min="5905" max="6144" width="9.140625" style="24"/>
    <col min="6145" max="6145" width="2.7109375" style="24" customWidth="1"/>
    <col min="6146" max="6146" width="11.85546875" style="24" customWidth="1"/>
    <col min="6147" max="6147" width="12.140625" style="24" customWidth="1"/>
    <col min="6148" max="6148" width="9" style="24" customWidth="1"/>
    <col min="6149" max="6149" width="0.42578125" style="24" customWidth="1"/>
    <col min="6150" max="6150" width="9.140625" style="24"/>
    <col min="6151" max="6151" width="6.7109375" style="24" customWidth="1"/>
    <col min="6152" max="6152" width="7.7109375" style="24" customWidth="1"/>
    <col min="6153" max="6153" width="2.7109375" style="24" customWidth="1"/>
    <col min="6154" max="6157" width="15.7109375" style="24" customWidth="1"/>
    <col min="6158" max="6158" width="9.85546875" style="24" customWidth="1"/>
    <col min="6159" max="6159" width="14.7109375" style="24" customWidth="1"/>
    <col min="6160" max="6160" width="15.7109375" style="24" customWidth="1"/>
    <col min="6161" max="6400" width="9.140625" style="24"/>
    <col min="6401" max="6401" width="2.7109375" style="24" customWidth="1"/>
    <col min="6402" max="6402" width="11.85546875" style="24" customWidth="1"/>
    <col min="6403" max="6403" width="12.140625" style="24" customWidth="1"/>
    <col min="6404" max="6404" width="9" style="24" customWidth="1"/>
    <col min="6405" max="6405" width="0.42578125" style="24" customWidth="1"/>
    <col min="6406" max="6406" width="9.140625" style="24"/>
    <col min="6407" max="6407" width="6.7109375" style="24" customWidth="1"/>
    <col min="6408" max="6408" width="7.7109375" style="24" customWidth="1"/>
    <col min="6409" max="6409" width="2.7109375" style="24" customWidth="1"/>
    <col min="6410" max="6413" width="15.7109375" style="24" customWidth="1"/>
    <col min="6414" max="6414" width="9.85546875" style="24" customWidth="1"/>
    <col min="6415" max="6415" width="14.7109375" style="24" customWidth="1"/>
    <col min="6416" max="6416" width="15.7109375" style="24" customWidth="1"/>
    <col min="6417" max="6656" width="9.140625" style="24"/>
    <col min="6657" max="6657" width="2.7109375" style="24" customWidth="1"/>
    <col min="6658" max="6658" width="11.85546875" style="24" customWidth="1"/>
    <col min="6659" max="6659" width="12.140625" style="24" customWidth="1"/>
    <col min="6660" max="6660" width="9" style="24" customWidth="1"/>
    <col min="6661" max="6661" width="0.42578125" style="24" customWidth="1"/>
    <col min="6662" max="6662" width="9.140625" style="24"/>
    <col min="6663" max="6663" width="6.7109375" style="24" customWidth="1"/>
    <col min="6664" max="6664" width="7.7109375" style="24" customWidth="1"/>
    <col min="6665" max="6665" width="2.7109375" style="24" customWidth="1"/>
    <col min="6666" max="6669" width="15.7109375" style="24" customWidth="1"/>
    <col min="6670" max="6670" width="9.85546875" style="24" customWidth="1"/>
    <col min="6671" max="6671" width="14.7109375" style="24" customWidth="1"/>
    <col min="6672" max="6672" width="15.7109375" style="24" customWidth="1"/>
    <col min="6673" max="6912" width="9.140625" style="24"/>
    <col min="6913" max="6913" width="2.7109375" style="24" customWidth="1"/>
    <col min="6914" max="6914" width="11.85546875" style="24" customWidth="1"/>
    <col min="6915" max="6915" width="12.140625" style="24" customWidth="1"/>
    <col min="6916" max="6916" width="9" style="24" customWidth="1"/>
    <col min="6917" max="6917" width="0.42578125" style="24" customWidth="1"/>
    <col min="6918" max="6918" width="9.140625" style="24"/>
    <col min="6919" max="6919" width="6.7109375" style="24" customWidth="1"/>
    <col min="6920" max="6920" width="7.7109375" style="24" customWidth="1"/>
    <col min="6921" max="6921" width="2.7109375" style="24" customWidth="1"/>
    <col min="6922" max="6925" width="15.7109375" style="24" customWidth="1"/>
    <col min="6926" max="6926" width="9.85546875" style="24" customWidth="1"/>
    <col min="6927" max="6927" width="14.7109375" style="24" customWidth="1"/>
    <col min="6928" max="6928" width="15.7109375" style="24" customWidth="1"/>
    <col min="6929" max="7168" width="9.140625" style="24"/>
    <col min="7169" max="7169" width="2.7109375" style="24" customWidth="1"/>
    <col min="7170" max="7170" width="11.85546875" style="24" customWidth="1"/>
    <col min="7171" max="7171" width="12.140625" style="24" customWidth="1"/>
    <col min="7172" max="7172" width="9" style="24" customWidth="1"/>
    <col min="7173" max="7173" width="0.42578125" style="24" customWidth="1"/>
    <col min="7174" max="7174" width="9.140625" style="24"/>
    <col min="7175" max="7175" width="6.7109375" style="24" customWidth="1"/>
    <col min="7176" max="7176" width="7.7109375" style="24" customWidth="1"/>
    <col min="7177" max="7177" width="2.7109375" style="24" customWidth="1"/>
    <col min="7178" max="7181" width="15.7109375" style="24" customWidth="1"/>
    <col min="7182" max="7182" width="9.85546875" style="24" customWidth="1"/>
    <col min="7183" max="7183" width="14.7109375" style="24" customWidth="1"/>
    <col min="7184" max="7184" width="15.7109375" style="24" customWidth="1"/>
    <col min="7185" max="7424" width="9.140625" style="24"/>
    <col min="7425" max="7425" width="2.7109375" style="24" customWidth="1"/>
    <col min="7426" max="7426" width="11.85546875" style="24" customWidth="1"/>
    <col min="7427" max="7427" width="12.140625" style="24" customWidth="1"/>
    <col min="7428" max="7428" width="9" style="24" customWidth="1"/>
    <col min="7429" max="7429" width="0.42578125" style="24" customWidth="1"/>
    <col min="7430" max="7430" width="9.140625" style="24"/>
    <col min="7431" max="7431" width="6.7109375" style="24" customWidth="1"/>
    <col min="7432" max="7432" width="7.7109375" style="24" customWidth="1"/>
    <col min="7433" max="7433" width="2.7109375" style="24" customWidth="1"/>
    <col min="7434" max="7437" width="15.7109375" style="24" customWidth="1"/>
    <col min="7438" max="7438" width="9.85546875" style="24" customWidth="1"/>
    <col min="7439" max="7439" width="14.7109375" style="24" customWidth="1"/>
    <col min="7440" max="7440" width="15.7109375" style="24" customWidth="1"/>
    <col min="7441" max="7680" width="9.140625" style="24"/>
    <col min="7681" max="7681" width="2.7109375" style="24" customWidth="1"/>
    <col min="7682" max="7682" width="11.85546875" style="24" customWidth="1"/>
    <col min="7683" max="7683" width="12.140625" style="24" customWidth="1"/>
    <col min="7684" max="7684" width="9" style="24" customWidth="1"/>
    <col min="7685" max="7685" width="0.42578125" style="24" customWidth="1"/>
    <col min="7686" max="7686" width="9.140625" style="24"/>
    <col min="7687" max="7687" width="6.7109375" style="24" customWidth="1"/>
    <col min="7688" max="7688" width="7.7109375" style="24" customWidth="1"/>
    <col min="7689" max="7689" width="2.7109375" style="24" customWidth="1"/>
    <col min="7690" max="7693" width="15.7109375" style="24" customWidth="1"/>
    <col min="7694" max="7694" width="9.85546875" style="24" customWidth="1"/>
    <col min="7695" max="7695" width="14.7109375" style="24" customWidth="1"/>
    <col min="7696" max="7696" width="15.7109375" style="24" customWidth="1"/>
    <col min="7697" max="7936" width="9.140625" style="24"/>
    <col min="7937" max="7937" width="2.7109375" style="24" customWidth="1"/>
    <col min="7938" max="7938" width="11.85546875" style="24" customWidth="1"/>
    <col min="7939" max="7939" width="12.140625" style="24" customWidth="1"/>
    <col min="7940" max="7940" width="9" style="24" customWidth="1"/>
    <col min="7941" max="7941" width="0.42578125" style="24" customWidth="1"/>
    <col min="7942" max="7942" width="9.140625" style="24"/>
    <col min="7943" max="7943" width="6.7109375" style="24" customWidth="1"/>
    <col min="7944" max="7944" width="7.7109375" style="24" customWidth="1"/>
    <col min="7945" max="7945" width="2.7109375" style="24" customWidth="1"/>
    <col min="7946" max="7949" width="15.7109375" style="24" customWidth="1"/>
    <col min="7950" max="7950" width="9.85546875" style="24" customWidth="1"/>
    <col min="7951" max="7951" width="14.7109375" style="24" customWidth="1"/>
    <col min="7952" max="7952" width="15.7109375" style="24" customWidth="1"/>
    <col min="7953" max="8192" width="9.140625" style="24"/>
    <col min="8193" max="8193" width="2.7109375" style="24" customWidth="1"/>
    <col min="8194" max="8194" width="11.85546875" style="24" customWidth="1"/>
    <col min="8195" max="8195" width="12.140625" style="24" customWidth="1"/>
    <col min="8196" max="8196" width="9" style="24" customWidth="1"/>
    <col min="8197" max="8197" width="0.42578125" style="24" customWidth="1"/>
    <col min="8198" max="8198" width="9.140625" style="24"/>
    <col min="8199" max="8199" width="6.7109375" style="24" customWidth="1"/>
    <col min="8200" max="8200" width="7.7109375" style="24" customWidth="1"/>
    <col min="8201" max="8201" width="2.7109375" style="24" customWidth="1"/>
    <col min="8202" max="8205" width="15.7109375" style="24" customWidth="1"/>
    <col min="8206" max="8206" width="9.85546875" style="24" customWidth="1"/>
    <col min="8207" max="8207" width="14.7109375" style="24" customWidth="1"/>
    <col min="8208" max="8208" width="15.7109375" style="24" customWidth="1"/>
    <col min="8209" max="8448" width="9.140625" style="24"/>
    <col min="8449" max="8449" width="2.7109375" style="24" customWidth="1"/>
    <col min="8450" max="8450" width="11.85546875" style="24" customWidth="1"/>
    <col min="8451" max="8451" width="12.140625" style="24" customWidth="1"/>
    <col min="8452" max="8452" width="9" style="24" customWidth="1"/>
    <col min="8453" max="8453" width="0.42578125" style="24" customWidth="1"/>
    <col min="8454" max="8454" width="9.140625" style="24"/>
    <col min="8455" max="8455" width="6.7109375" style="24" customWidth="1"/>
    <col min="8456" max="8456" width="7.7109375" style="24" customWidth="1"/>
    <col min="8457" max="8457" width="2.7109375" style="24" customWidth="1"/>
    <col min="8458" max="8461" width="15.7109375" style="24" customWidth="1"/>
    <col min="8462" max="8462" width="9.85546875" style="24" customWidth="1"/>
    <col min="8463" max="8463" width="14.7109375" style="24" customWidth="1"/>
    <col min="8464" max="8464" width="15.7109375" style="24" customWidth="1"/>
    <col min="8465" max="8704" width="9.140625" style="24"/>
    <col min="8705" max="8705" width="2.7109375" style="24" customWidth="1"/>
    <col min="8706" max="8706" width="11.85546875" style="24" customWidth="1"/>
    <col min="8707" max="8707" width="12.140625" style="24" customWidth="1"/>
    <col min="8708" max="8708" width="9" style="24" customWidth="1"/>
    <col min="8709" max="8709" width="0.42578125" style="24" customWidth="1"/>
    <col min="8710" max="8710" width="9.140625" style="24"/>
    <col min="8711" max="8711" width="6.7109375" style="24" customWidth="1"/>
    <col min="8712" max="8712" width="7.7109375" style="24" customWidth="1"/>
    <col min="8713" max="8713" width="2.7109375" style="24" customWidth="1"/>
    <col min="8714" max="8717" width="15.7109375" style="24" customWidth="1"/>
    <col min="8718" max="8718" width="9.85546875" style="24" customWidth="1"/>
    <col min="8719" max="8719" width="14.7109375" style="24" customWidth="1"/>
    <col min="8720" max="8720" width="15.7109375" style="24" customWidth="1"/>
    <col min="8721" max="8960" width="9.140625" style="24"/>
    <col min="8961" max="8961" width="2.7109375" style="24" customWidth="1"/>
    <col min="8962" max="8962" width="11.85546875" style="24" customWidth="1"/>
    <col min="8963" max="8963" width="12.140625" style="24" customWidth="1"/>
    <col min="8964" max="8964" width="9" style="24" customWidth="1"/>
    <col min="8965" max="8965" width="0.42578125" style="24" customWidth="1"/>
    <col min="8966" max="8966" width="9.140625" style="24"/>
    <col min="8967" max="8967" width="6.7109375" style="24" customWidth="1"/>
    <col min="8968" max="8968" width="7.7109375" style="24" customWidth="1"/>
    <col min="8969" max="8969" width="2.7109375" style="24" customWidth="1"/>
    <col min="8970" max="8973" width="15.7109375" style="24" customWidth="1"/>
    <col min="8974" max="8974" width="9.85546875" style="24" customWidth="1"/>
    <col min="8975" max="8975" width="14.7109375" style="24" customWidth="1"/>
    <col min="8976" max="8976" width="15.7109375" style="24" customWidth="1"/>
    <col min="8977" max="9216" width="9.140625" style="24"/>
    <col min="9217" max="9217" width="2.7109375" style="24" customWidth="1"/>
    <col min="9218" max="9218" width="11.85546875" style="24" customWidth="1"/>
    <col min="9219" max="9219" width="12.140625" style="24" customWidth="1"/>
    <col min="9220" max="9220" width="9" style="24" customWidth="1"/>
    <col min="9221" max="9221" width="0.42578125" style="24" customWidth="1"/>
    <col min="9222" max="9222" width="9.140625" style="24"/>
    <col min="9223" max="9223" width="6.7109375" style="24" customWidth="1"/>
    <col min="9224" max="9224" width="7.7109375" style="24" customWidth="1"/>
    <col min="9225" max="9225" width="2.7109375" style="24" customWidth="1"/>
    <col min="9226" max="9229" width="15.7109375" style="24" customWidth="1"/>
    <col min="9230" max="9230" width="9.85546875" style="24" customWidth="1"/>
    <col min="9231" max="9231" width="14.7109375" style="24" customWidth="1"/>
    <col min="9232" max="9232" width="15.7109375" style="24" customWidth="1"/>
    <col min="9233" max="9472" width="9.140625" style="24"/>
    <col min="9473" max="9473" width="2.7109375" style="24" customWidth="1"/>
    <col min="9474" max="9474" width="11.85546875" style="24" customWidth="1"/>
    <col min="9475" max="9475" width="12.140625" style="24" customWidth="1"/>
    <col min="9476" max="9476" width="9" style="24" customWidth="1"/>
    <col min="9477" max="9477" width="0.42578125" style="24" customWidth="1"/>
    <col min="9478" max="9478" width="9.140625" style="24"/>
    <col min="9479" max="9479" width="6.7109375" style="24" customWidth="1"/>
    <col min="9480" max="9480" width="7.7109375" style="24" customWidth="1"/>
    <col min="9481" max="9481" width="2.7109375" style="24" customWidth="1"/>
    <col min="9482" max="9485" width="15.7109375" style="24" customWidth="1"/>
    <col min="9486" max="9486" width="9.85546875" style="24" customWidth="1"/>
    <col min="9487" max="9487" width="14.7109375" style="24" customWidth="1"/>
    <col min="9488" max="9488" width="15.7109375" style="24" customWidth="1"/>
    <col min="9489" max="9728" width="9.140625" style="24"/>
    <col min="9729" max="9729" width="2.7109375" style="24" customWidth="1"/>
    <col min="9730" max="9730" width="11.85546875" style="24" customWidth="1"/>
    <col min="9731" max="9731" width="12.140625" style="24" customWidth="1"/>
    <col min="9732" max="9732" width="9" style="24" customWidth="1"/>
    <col min="9733" max="9733" width="0.42578125" style="24" customWidth="1"/>
    <col min="9734" max="9734" width="9.140625" style="24"/>
    <col min="9735" max="9735" width="6.7109375" style="24" customWidth="1"/>
    <col min="9736" max="9736" width="7.7109375" style="24" customWidth="1"/>
    <col min="9737" max="9737" width="2.7109375" style="24" customWidth="1"/>
    <col min="9738" max="9741" width="15.7109375" style="24" customWidth="1"/>
    <col min="9742" max="9742" width="9.85546875" style="24" customWidth="1"/>
    <col min="9743" max="9743" width="14.7109375" style="24" customWidth="1"/>
    <col min="9744" max="9744" width="15.7109375" style="24" customWidth="1"/>
    <col min="9745" max="9984" width="9.140625" style="24"/>
    <col min="9985" max="9985" width="2.7109375" style="24" customWidth="1"/>
    <col min="9986" max="9986" width="11.85546875" style="24" customWidth="1"/>
    <col min="9987" max="9987" width="12.140625" style="24" customWidth="1"/>
    <col min="9988" max="9988" width="9" style="24" customWidth="1"/>
    <col min="9989" max="9989" width="0.42578125" style="24" customWidth="1"/>
    <col min="9990" max="9990" width="9.140625" style="24"/>
    <col min="9991" max="9991" width="6.7109375" style="24" customWidth="1"/>
    <col min="9992" max="9992" width="7.7109375" style="24" customWidth="1"/>
    <col min="9993" max="9993" width="2.7109375" style="24" customWidth="1"/>
    <col min="9994" max="9997" width="15.7109375" style="24" customWidth="1"/>
    <col min="9998" max="9998" width="9.85546875" style="24" customWidth="1"/>
    <col min="9999" max="9999" width="14.7109375" style="24" customWidth="1"/>
    <col min="10000" max="10000" width="15.7109375" style="24" customWidth="1"/>
    <col min="10001" max="10240" width="9.140625" style="24"/>
    <col min="10241" max="10241" width="2.7109375" style="24" customWidth="1"/>
    <col min="10242" max="10242" width="11.85546875" style="24" customWidth="1"/>
    <col min="10243" max="10243" width="12.140625" style="24" customWidth="1"/>
    <col min="10244" max="10244" width="9" style="24" customWidth="1"/>
    <col min="10245" max="10245" width="0.42578125" style="24" customWidth="1"/>
    <col min="10246" max="10246" width="9.140625" style="24"/>
    <col min="10247" max="10247" width="6.7109375" style="24" customWidth="1"/>
    <col min="10248" max="10248" width="7.7109375" style="24" customWidth="1"/>
    <col min="10249" max="10249" width="2.7109375" style="24" customWidth="1"/>
    <col min="10250" max="10253" width="15.7109375" style="24" customWidth="1"/>
    <col min="10254" max="10254" width="9.85546875" style="24" customWidth="1"/>
    <col min="10255" max="10255" width="14.7109375" style="24" customWidth="1"/>
    <col min="10256" max="10256" width="15.7109375" style="24" customWidth="1"/>
    <col min="10257" max="10496" width="9.140625" style="24"/>
    <col min="10497" max="10497" width="2.7109375" style="24" customWidth="1"/>
    <col min="10498" max="10498" width="11.85546875" style="24" customWidth="1"/>
    <col min="10499" max="10499" width="12.140625" style="24" customWidth="1"/>
    <col min="10500" max="10500" width="9" style="24" customWidth="1"/>
    <col min="10501" max="10501" width="0.42578125" style="24" customWidth="1"/>
    <col min="10502" max="10502" width="9.140625" style="24"/>
    <col min="10503" max="10503" width="6.7109375" style="24" customWidth="1"/>
    <col min="10504" max="10504" width="7.7109375" style="24" customWidth="1"/>
    <col min="10505" max="10505" width="2.7109375" style="24" customWidth="1"/>
    <col min="10506" max="10509" width="15.7109375" style="24" customWidth="1"/>
    <col min="10510" max="10510" width="9.85546875" style="24" customWidth="1"/>
    <col min="10511" max="10511" width="14.7109375" style="24" customWidth="1"/>
    <col min="10512" max="10512" width="15.7109375" style="24" customWidth="1"/>
    <col min="10513" max="10752" width="9.140625" style="24"/>
    <col min="10753" max="10753" width="2.7109375" style="24" customWidth="1"/>
    <col min="10754" max="10754" width="11.85546875" style="24" customWidth="1"/>
    <col min="10755" max="10755" width="12.140625" style="24" customWidth="1"/>
    <col min="10756" max="10756" width="9" style="24" customWidth="1"/>
    <col min="10757" max="10757" width="0.42578125" style="24" customWidth="1"/>
    <col min="10758" max="10758" width="9.140625" style="24"/>
    <col min="10759" max="10759" width="6.7109375" style="24" customWidth="1"/>
    <col min="10760" max="10760" width="7.7109375" style="24" customWidth="1"/>
    <col min="10761" max="10761" width="2.7109375" style="24" customWidth="1"/>
    <col min="10762" max="10765" width="15.7109375" style="24" customWidth="1"/>
    <col min="10766" max="10766" width="9.85546875" style="24" customWidth="1"/>
    <col min="10767" max="10767" width="14.7109375" style="24" customWidth="1"/>
    <col min="10768" max="10768" width="15.7109375" style="24" customWidth="1"/>
    <col min="10769" max="11008" width="9.140625" style="24"/>
    <col min="11009" max="11009" width="2.7109375" style="24" customWidth="1"/>
    <col min="11010" max="11010" width="11.85546875" style="24" customWidth="1"/>
    <col min="11011" max="11011" width="12.140625" style="24" customWidth="1"/>
    <col min="11012" max="11012" width="9" style="24" customWidth="1"/>
    <col min="11013" max="11013" width="0.42578125" style="24" customWidth="1"/>
    <col min="11014" max="11014" width="9.140625" style="24"/>
    <col min="11015" max="11015" width="6.7109375" style="24" customWidth="1"/>
    <col min="11016" max="11016" width="7.7109375" style="24" customWidth="1"/>
    <col min="11017" max="11017" width="2.7109375" style="24" customWidth="1"/>
    <col min="11018" max="11021" width="15.7109375" style="24" customWidth="1"/>
    <col min="11022" max="11022" width="9.85546875" style="24" customWidth="1"/>
    <col min="11023" max="11023" width="14.7109375" style="24" customWidth="1"/>
    <col min="11024" max="11024" width="15.7109375" style="24" customWidth="1"/>
    <col min="11025" max="11264" width="9.140625" style="24"/>
    <col min="11265" max="11265" width="2.7109375" style="24" customWidth="1"/>
    <col min="11266" max="11266" width="11.85546875" style="24" customWidth="1"/>
    <col min="11267" max="11267" width="12.140625" style="24" customWidth="1"/>
    <col min="11268" max="11268" width="9" style="24" customWidth="1"/>
    <col min="11269" max="11269" width="0.42578125" style="24" customWidth="1"/>
    <col min="11270" max="11270" width="9.140625" style="24"/>
    <col min="11271" max="11271" width="6.7109375" style="24" customWidth="1"/>
    <col min="11272" max="11272" width="7.7109375" style="24" customWidth="1"/>
    <col min="11273" max="11273" width="2.7109375" style="24" customWidth="1"/>
    <col min="11274" max="11277" width="15.7109375" style="24" customWidth="1"/>
    <col min="11278" max="11278" width="9.85546875" style="24" customWidth="1"/>
    <col min="11279" max="11279" width="14.7109375" style="24" customWidth="1"/>
    <col min="11280" max="11280" width="15.7109375" style="24" customWidth="1"/>
    <col min="11281" max="11520" width="9.140625" style="24"/>
    <col min="11521" max="11521" width="2.7109375" style="24" customWidth="1"/>
    <col min="11522" max="11522" width="11.85546875" style="24" customWidth="1"/>
    <col min="11523" max="11523" width="12.140625" style="24" customWidth="1"/>
    <col min="11524" max="11524" width="9" style="24" customWidth="1"/>
    <col min="11525" max="11525" width="0.42578125" style="24" customWidth="1"/>
    <col min="11526" max="11526" width="9.140625" style="24"/>
    <col min="11527" max="11527" width="6.7109375" style="24" customWidth="1"/>
    <col min="11528" max="11528" width="7.7109375" style="24" customWidth="1"/>
    <col min="11529" max="11529" width="2.7109375" style="24" customWidth="1"/>
    <col min="11530" max="11533" width="15.7109375" style="24" customWidth="1"/>
    <col min="11534" max="11534" width="9.85546875" style="24" customWidth="1"/>
    <col min="11535" max="11535" width="14.7109375" style="24" customWidth="1"/>
    <col min="11536" max="11536" width="15.7109375" style="24" customWidth="1"/>
    <col min="11537" max="11776" width="9.140625" style="24"/>
    <col min="11777" max="11777" width="2.7109375" style="24" customWidth="1"/>
    <col min="11778" max="11778" width="11.85546875" style="24" customWidth="1"/>
    <col min="11779" max="11779" width="12.140625" style="24" customWidth="1"/>
    <col min="11780" max="11780" width="9" style="24" customWidth="1"/>
    <col min="11781" max="11781" width="0.42578125" style="24" customWidth="1"/>
    <col min="11782" max="11782" width="9.140625" style="24"/>
    <col min="11783" max="11783" width="6.7109375" style="24" customWidth="1"/>
    <col min="11784" max="11784" width="7.7109375" style="24" customWidth="1"/>
    <col min="11785" max="11785" width="2.7109375" style="24" customWidth="1"/>
    <col min="11786" max="11789" width="15.7109375" style="24" customWidth="1"/>
    <col min="11790" max="11790" width="9.85546875" style="24" customWidth="1"/>
    <col min="11791" max="11791" width="14.7109375" style="24" customWidth="1"/>
    <col min="11792" max="11792" width="15.7109375" style="24" customWidth="1"/>
    <col min="11793" max="12032" width="9.140625" style="24"/>
    <col min="12033" max="12033" width="2.7109375" style="24" customWidth="1"/>
    <col min="12034" max="12034" width="11.85546875" style="24" customWidth="1"/>
    <col min="12035" max="12035" width="12.140625" style="24" customWidth="1"/>
    <col min="12036" max="12036" width="9" style="24" customWidth="1"/>
    <col min="12037" max="12037" width="0.42578125" style="24" customWidth="1"/>
    <col min="12038" max="12038" width="9.140625" style="24"/>
    <col min="12039" max="12039" width="6.7109375" style="24" customWidth="1"/>
    <col min="12040" max="12040" width="7.7109375" style="24" customWidth="1"/>
    <col min="12041" max="12041" width="2.7109375" style="24" customWidth="1"/>
    <col min="12042" max="12045" width="15.7109375" style="24" customWidth="1"/>
    <col min="12046" max="12046" width="9.85546875" style="24" customWidth="1"/>
    <col min="12047" max="12047" width="14.7109375" style="24" customWidth="1"/>
    <col min="12048" max="12048" width="15.7109375" style="24" customWidth="1"/>
    <col min="12049" max="12288" width="9.140625" style="24"/>
    <col min="12289" max="12289" width="2.7109375" style="24" customWidth="1"/>
    <col min="12290" max="12290" width="11.85546875" style="24" customWidth="1"/>
    <col min="12291" max="12291" width="12.140625" style="24" customWidth="1"/>
    <col min="12292" max="12292" width="9" style="24" customWidth="1"/>
    <col min="12293" max="12293" width="0.42578125" style="24" customWidth="1"/>
    <col min="12294" max="12294" width="9.140625" style="24"/>
    <col min="12295" max="12295" width="6.7109375" style="24" customWidth="1"/>
    <col min="12296" max="12296" width="7.7109375" style="24" customWidth="1"/>
    <col min="12297" max="12297" width="2.7109375" style="24" customWidth="1"/>
    <col min="12298" max="12301" width="15.7109375" style="24" customWidth="1"/>
    <col min="12302" max="12302" width="9.85546875" style="24" customWidth="1"/>
    <col min="12303" max="12303" width="14.7109375" style="24" customWidth="1"/>
    <col min="12304" max="12304" width="15.7109375" style="24" customWidth="1"/>
    <col min="12305" max="12544" width="9.140625" style="24"/>
    <col min="12545" max="12545" width="2.7109375" style="24" customWidth="1"/>
    <col min="12546" max="12546" width="11.85546875" style="24" customWidth="1"/>
    <col min="12547" max="12547" width="12.140625" style="24" customWidth="1"/>
    <col min="12548" max="12548" width="9" style="24" customWidth="1"/>
    <col min="12549" max="12549" width="0.42578125" style="24" customWidth="1"/>
    <col min="12550" max="12550" width="9.140625" style="24"/>
    <col min="12551" max="12551" width="6.7109375" style="24" customWidth="1"/>
    <col min="12552" max="12552" width="7.7109375" style="24" customWidth="1"/>
    <col min="12553" max="12553" width="2.7109375" style="24" customWidth="1"/>
    <col min="12554" max="12557" width="15.7109375" style="24" customWidth="1"/>
    <col min="12558" max="12558" width="9.85546875" style="24" customWidth="1"/>
    <col min="12559" max="12559" width="14.7109375" style="24" customWidth="1"/>
    <col min="12560" max="12560" width="15.7109375" style="24" customWidth="1"/>
    <col min="12561" max="12800" width="9.140625" style="24"/>
    <col min="12801" max="12801" width="2.7109375" style="24" customWidth="1"/>
    <col min="12802" max="12802" width="11.85546875" style="24" customWidth="1"/>
    <col min="12803" max="12803" width="12.140625" style="24" customWidth="1"/>
    <col min="12804" max="12804" width="9" style="24" customWidth="1"/>
    <col min="12805" max="12805" width="0.42578125" style="24" customWidth="1"/>
    <col min="12806" max="12806" width="9.140625" style="24"/>
    <col min="12807" max="12807" width="6.7109375" style="24" customWidth="1"/>
    <col min="12808" max="12808" width="7.7109375" style="24" customWidth="1"/>
    <col min="12809" max="12809" width="2.7109375" style="24" customWidth="1"/>
    <col min="12810" max="12813" width="15.7109375" style="24" customWidth="1"/>
    <col min="12814" max="12814" width="9.85546875" style="24" customWidth="1"/>
    <col min="12815" max="12815" width="14.7109375" style="24" customWidth="1"/>
    <col min="12816" max="12816" width="15.7109375" style="24" customWidth="1"/>
    <col min="12817" max="13056" width="9.140625" style="24"/>
    <col min="13057" max="13057" width="2.7109375" style="24" customWidth="1"/>
    <col min="13058" max="13058" width="11.85546875" style="24" customWidth="1"/>
    <col min="13059" max="13059" width="12.140625" style="24" customWidth="1"/>
    <col min="13060" max="13060" width="9" style="24" customWidth="1"/>
    <col min="13061" max="13061" width="0.42578125" style="24" customWidth="1"/>
    <col min="13062" max="13062" width="9.140625" style="24"/>
    <col min="13063" max="13063" width="6.7109375" style="24" customWidth="1"/>
    <col min="13064" max="13064" width="7.7109375" style="24" customWidth="1"/>
    <col min="13065" max="13065" width="2.7109375" style="24" customWidth="1"/>
    <col min="13066" max="13069" width="15.7109375" style="24" customWidth="1"/>
    <col min="13070" max="13070" width="9.85546875" style="24" customWidth="1"/>
    <col min="13071" max="13071" width="14.7109375" style="24" customWidth="1"/>
    <col min="13072" max="13072" width="15.7109375" style="24" customWidth="1"/>
    <col min="13073" max="13312" width="9.140625" style="24"/>
    <col min="13313" max="13313" width="2.7109375" style="24" customWidth="1"/>
    <col min="13314" max="13314" width="11.85546875" style="24" customWidth="1"/>
    <col min="13315" max="13315" width="12.140625" style="24" customWidth="1"/>
    <col min="13316" max="13316" width="9" style="24" customWidth="1"/>
    <col min="13317" max="13317" width="0.42578125" style="24" customWidth="1"/>
    <col min="13318" max="13318" width="9.140625" style="24"/>
    <col min="13319" max="13319" width="6.7109375" style="24" customWidth="1"/>
    <col min="13320" max="13320" width="7.7109375" style="24" customWidth="1"/>
    <col min="13321" max="13321" width="2.7109375" style="24" customWidth="1"/>
    <col min="13322" max="13325" width="15.7109375" style="24" customWidth="1"/>
    <col min="13326" max="13326" width="9.85546875" style="24" customWidth="1"/>
    <col min="13327" max="13327" width="14.7109375" style="24" customWidth="1"/>
    <col min="13328" max="13328" width="15.7109375" style="24" customWidth="1"/>
    <col min="13329" max="13568" width="9.140625" style="24"/>
    <col min="13569" max="13569" width="2.7109375" style="24" customWidth="1"/>
    <col min="13570" max="13570" width="11.85546875" style="24" customWidth="1"/>
    <col min="13571" max="13571" width="12.140625" style="24" customWidth="1"/>
    <col min="13572" max="13572" width="9" style="24" customWidth="1"/>
    <col min="13573" max="13573" width="0.42578125" style="24" customWidth="1"/>
    <col min="13574" max="13574" width="9.140625" style="24"/>
    <col min="13575" max="13575" width="6.7109375" style="24" customWidth="1"/>
    <col min="13576" max="13576" width="7.7109375" style="24" customWidth="1"/>
    <col min="13577" max="13577" width="2.7109375" style="24" customWidth="1"/>
    <col min="13578" max="13581" width="15.7109375" style="24" customWidth="1"/>
    <col min="13582" max="13582" width="9.85546875" style="24" customWidth="1"/>
    <col min="13583" max="13583" width="14.7109375" style="24" customWidth="1"/>
    <col min="13584" max="13584" width="15.7109375" style="24" customWidth="1"/>
    <col min="13585" max="13824" width="9.140625" style="24"/>
    <col min="13825" max="13825" width="2.7109375" style="24" customWidth="1"/>
    <col min="13826" max="13826" width="11.85546875" style="24" customWidth="1"/>
    <col min="13827" max="13827" width="12.140625" style="24" customWidth="1"/>
    <col min="13828" max="13828" width="9" style="24" customWidth="1"/>
    <col min="13829" max="13829" width="0.42578125" style="24" customWidth="1"/>
    <col min="13830" max="13830" width="9.140625" style="24"/>
    <col min="13831" max="13831" width="6.7109375" style="24" customWidth="1"/>
    <col min="13832" max="13832" width="7.7109375" style="24" customWidth="1"/>
    <col min="13833" max="13833" width="2.7109375" style="24" customWidth="1"/>
    <col min="13834" max="13837" width="15.7109375" style="24" customWidth="1"/>
    <col min="13838" max="13838" width="9.85546875" style="24" customWidth="1"/>
    <col min="13839" max="13839" width="14.7109375" style="24" customWidth="1"/>
    <col min="13840" max="13840" width="15.7109375" style="24" customWidth="1"/>
    <col min="13841" max="14080" width="9.140625" style="24"/>
    <col min="14081" max="14081" width="2.7109375" style="24" customWidth="1"/>
    <col min="14082" max="14082" width="11.85546875" style="24" customWidth="1"/>
    <col min="14083" max="14083" width="12.140625" style="24" customWidth="1"/>
    <col min="14084" max="14084" width="9" style="24" customWidth="1"/>
    <col min="14085" max="14085" width="0.42578125" style="24" customWidth="1"/>
    <col min="14086" max="14086" width="9.140625" style="24"/>
    <col min="14087" max="14087" width="6.7109375" style="24" customWidth="1"/>
    <col min="14088" max="14088" width="7.7109375" style="24" customWidth="1"/>
    <col min="14089" max="14089" width="2.7109375" style="24" customWidth="1"/>
    <col min="14090" max="14093" width="15.7109375" style="24" customWidth="1"/>
    <col min="14094" max="14094" width="9.85546875" style="24" customWidth="1"/>
    <col min="14095" max="14095" width="14.7109375" style="24" customWidth="1"/>
    <col min="14096" max="14096" width="15.7109375" style="24" customWidth="1"/>
    <col min="14097" max="14336" width="9.140625" style="24"/>
    <col min="14337" max="14337" width="2.7109375" style="24" customWidth="1"/>
    <col min="14338" max="14338" width="11.85546875" style="24" customWidth="1"/>
    <col min="14339" max="14339" width="12.140625" style="24" customWidth="1"/>
    <col min="14340" max="14340" width="9" style="24" customWidth="1"/>
    <col min="14341" max="14341" width="0.42578125" style="24" customWidth="1"/>
    <col min="14342" max="14342" width="9.140625" style="24"/>
    <col min="14343" max="14343" width="6.7109375" style="24" customWidth="1"/>
    <col min="14344" max="14344" width="7.7109375" style="24" customWidth="1"/>
    <col min="14345" max="14345" width="2.7109375" style="24" customWidth="1"/>
    <col min="14346" max="14349" width="15.7109375" style="24" customWidth="1"/>
    <col min="14350" max="14350" width="9.85546875" style="24" customWidth="1"/>
    <col min="14351" max="14351" width="14.7109375" style="24" customWidth="1"/>
    <col min="14352" max="14352" width="15.7109375" style="24" customWidth="1"/>
    <col min="14353" max="14592" width="9.140625" style="24"/>
    <col min="14593" max="14593" width="2.7109375" style="24" customWidth="1"/>
    <col min="14594" max="14594" width="11.85546875" style="24" customWidth="1"/>
    <col min="14595" max="14595" width="12.140625" style="24" customWidth="1"/>
    <col min="14596" max="14596" width="9" style="24" customWidth="1"/>
    <col min="14597" max="14597" width="0.42578125" style="24" customWidth="1"/>
    <col min="14598" max="14598" width="9.140625" style="24"/>
    <col min="14599" max="14599" width="6.7109375" style="24" customWidth="1"/>
    <col min="14600" max="14600" width="7.7109375" style="24" customWidth="1"/>
    <col min="14601" max="14601" width="2.7109375" style="24" customWidth="1"/>
    <col min="14602" max="14605" width="15.7109375" style="24" customWidth="1"/>
    <col min="14606" max="14606" width="9.85546875" style="24" customWidth="1"/>
    <col min="14607" max="14607" width="14.7109375" style="24" customWidth="1"/>
    <col min="14608" max="14608" width="15.7109375" style="24" customWidth="1"/>
    <col min="14609" max="14848" width="9.140625" style="24"/>
    <col min="14849" max="14849" width="2.7109375" style="24" customWidth="1"/>
    <col min="14850" max="14850" width="11.85546875" style="24" customWidth="1"/>
    <col min="14851" max="14851" width="12.140625" style="24" customWidth="1"/>
    <col min="14852" max="14852" width="9" style="24" customWidth="1"/>
    <col min="14853" max="14853" width="0.42578125" style="24" customWidth="1"/>
    <col min="14854" max="14854" width="9.140625" style="24"/>
    <col min="14855" max="14855" width="6.7109375" style="24" customWidth="1"/>
    <col min="14856" max="14856" width="7.7109375" style="24" customWidth="1"/>
    <col min="14857" max="14857" width="2.7109375" style="24" customWidth="1"/>
    <col min="14858" max="14861" width="15.7109375" style="24" customWidth="1"/>
    <col min="14862" max="14862" width="9.85546875" style="24" customWidth="1"/>
    <col min="14863" max="14863" width="14.7109375" style="24" customWidth="1"/>
    <col min="14864" max="14864" width="15.7109375" style="24" customWidth="1"/>
    <col min="14865" max="15104" width="9.140625" style="24"/>
    <col min="15105" max="15105" width="2.7109375" style="24" customWidth="1"/>
    <col min="15106" max="15106" width="11.85546875" style="24" customWidth="1"/>
    <col min="15107" max="15107" width="12.140625" style="24" customWidth="1"/>
    <col min="15108" max="15108" width="9" style="24" customWidth="1"/>
    <col min="15109" max="15109" width="0.42578125" style="24" customWidth="1"/>
    <col min="15110" max="15110" width="9.140625" style="24"/>
    <col min="15111" max="15111" width="6.7109375" style="24" customWidth="1"/>
    <col min="15112" max="15112" width="7.7109375" style="24" customWidth="1"/>
    <col min="15113" max="15113" width="2.7109375" style="24" customWidth="1"/>
    <col min="15114" max="15117" width="15.7109375" style="24" customWidth="1"/>
    <col min="15118" max="15118" width="9.85546875" style="24" customWidth="1"/>
    <col min="15119" max="15119" width="14.7109375" style="24" customWidth="1"/>
    <col min="15120" max="15120" width="15.7109375" style="24" customWidth="1"/>
    <col min="15121" max="15360" width="9.140625" style="24"/>
    <col min="15361" max="15361" width="2.7109375" style="24" customWidth="1"/>
    <col min="15362" max="15362" width="11.85546875" style="24" customWidth="1"/>
    <col min="15363" max="15363" width="12.140625" style="24" customWidth="1"/>
    <col min="15364" max="15364" width="9" style="24" customWidth="1"/>
    <col min="15365" max="15365" width="0.42578125" style="24" customWidth="1"/>
    <col min="15366" max="15366" width="9.140625" style="24"/>
    <col min="15367" max="15367" width="6.7109375" style="24" customWidth="1"/>
    <col min="15368" max="15368" width="7.7109375" style="24" customWidth="1"/>
    <col min="15369" max="15369" width="2.7109375" style="24" customWidth="1"/>
    <col min="15370" max="15373" width="15.7109375" style="24" customWidth="1"/>
    <col min="15374" max="15374" width="9.85546875" style="24" customWidth="1"/>
    <col min="15375" max="15375" width="14.7109375" style="24" customWidth="1"/>
    <col min="15376" max="15376" width="15.7109375" style="24" customWidth="1"/>
    <col min="15377" max="15616" width="9.140625" style="24"/>
    <col min="15617" max="15617" width="2.7109375" style="24" customWidth="1"/>
    <col min="15618" max="15618" width="11.85546875" style="24" customWidth="1"/>
    <col min="15619" max="15619" width="12.140625" style="24" customWidth="1"/>
    <col min="15620" max="15620" width="9" style="24" customWidth="1"/>
    <col min="15621" max="15621" width="0.42578125" style="24" customWidth="1"/>
    <col min="15622" max="15622" width="9.140625" style="24"/>
    <col min="15623" max="15623" width="6.7109375" style="24" customWidth="1"/>
    <col min="15624" max="15624" width="7.7109375" style="24" customWidth="1"/>
    <col min="15625" max="15625" width="2.7109375" style="24" customWidth="1"/>
    <col min="15626" max="15629" width="15.7109375" style="24" customWidth="1"/>
    <col min="15630" max="15630" width="9.85546875" style="24" customWidth="1"/>
    <col min="15631" max="15631" width="14.7109375" style="24" customWidth="1"/>
    <col min="15632" max="15632" width="15.7109375" style="24" customWidth="1"/>
    <col min="15633" max="15872" width="9.140625" style="24"/>
    <col min="15873" max="15873" width="2.7109375" style="24" customWidth="1"/>
    <col min="15874" max="15874" width="11.85546875" style="24" customWidth="1"/>
    <col min="15875" max="15875" width="12.140625" style="24" customWidth="1"/>
    <col min="15876" max="15876" width="9" style="24" customWidth="1"/>
    <col min="15877" max="15877" width="0.42578125" style="24" customWidth="1"/>
    <col min="15878" max="15878" width="9.140625" style="24"/>
    <col min="15879" max="15879" width="6.7109375" style="24" customWidth="1"/>
    <col min="15880" max="15880" width="7.7109375" style="24" customWidth="1"/>
    <col min="15881" max="15881" width="2.7109375" style="24" customWidth="1"/>
    <col min="15882" max="15885" width="15.7109375" style="24" customWidth="1"/>
    <col min="15886" max="15886" width="9.85546875" style="24" customWidth="1"/>
    <col min="15887" max="15887" width="14.7109375" style="24" customWidth="1"/>
    <col min="15888" max="15888" width="15.7109375" style="24" customWidth="1"/>
    <col min="15889" max="16128" width="9.140625" style="24"/>
    <col min="16129" max="16129" width="2.7109375" style="24" customWidth="1"/>
    <col min="16130" max="16130" width="11.85546875" style="24" customWidth="1"/>
    <col min="16131" max="16131" width="12.140625" style="24" customWidth="1"/>
    <col min="16132" max="16132" width="9" style="24" customWidth="1"/>
    <col min="16133" max="16133" width="0.42578125" style="24" customWidth="1"/>
    <col min="16134" max="16134" width="9.140625" style="24"/>
    <col min="16135" max="16135" width="6.7109375" style="24" customWidth="1"/>
    <col min="16136" max="16136" width="7.7109375" style="24" customWidth="1"/>
    <col min="16137" max="16137" width="2.7109375" style="24" customWidth="1"/>
    <col min="16138" max="16141" width="15.7109375" style="24" customWidth="1"/>
    <col min="16142" max="16142" width="9.85546875" style="24" customWidth="1"/>
    <col min="16143" max="16143" width="14.7109375" style="24" customWidth="1"/>
    <col min="16144" max="16144" width="15.7109375" style="24" customWidth="1"/>
    <col min="16145" max="16384" width="9.140625" style="24"/>
  </cols>
  <sheetData>
    <row r="1" spans="2:16">
      <c r="B1" s="88" t="s">
        <v>59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3" spans="2:16" ht="64.5">
      <c r="B3" s="29" t="s">
        <v>0</v>
      </c>
      <c r="C3" s="29" t="s">
        <v>1</v>
      </c>
      <c r="D3" s="87" t="s">
        <v>2</v>
      </c>
      <c r="E3" s="31"/>
      <c r="F3" s="28" t="s">
        <v>3</v>
      </c>
      <c r="G3" s="63" t="s">
        <v>4</v>
      </c>
      <c r="H3" s="63" t="s">
        <v>5</v>
      </c>
      <c r="I3" s="34"/>
      <c r="J3" s="36" t="s">
        <v>6</v>
      </c>
      <c r="K3" s="29" t="s">
        <v>7</v>
      </c>
      <c r="L3" s="29" t="s">
        <v>8</v>
      </c>
      <c r="M3" s="29" t="s">
        <v>9</v>
      </c>
      <c r="N3" s="29" t="s">
        <v>10</v>
      </c>
      <c r="O3" s="29" t="s">
        <v>11</v>
      </c>
      <c r="P3" s="29" t="s">
        <v>12</v>
      </c>
    </row>
    <row r="4" spans="2:16" ht="15.75" thickBot="1">
      <c r="B4" s="35"/>
      <c r="C4" s="36"/>
      <c r="D4" s="87"/>
      <c r="E4" s="37"/>
      <c r="F4" s="28"/>
      <c r="G4" s="38"/>
      <c r="H4" s="38"/>
      <c r="I4" s="34"/>
      <c r="J4" s="34"/>
      <c r="K4" s="29"/>
      <c r="L4" s="29"/>
      <c r="M4" s="29"/>
      <c r="N4" s="28"/>
      <c r="O4" s="29"/>
      <c r="P4" s="29"/>
    </row>
    <row r="5" spans="2:16" ht="15.75" thickBot="1">
      <c r="B5" s="24" t="s">
        <v>13</v>
      </c>
      <c r="C5" s="64">
        <v>0</v>
      </c>
      <c r="D5" s="64">
        <v>0</v>
      </c>
      <c r="E5" s="37"/>
      <c r="F5" s="40">
        <v>38718</v>
      </c>
      <c r="G5" s="65">
        <v>2006</v>
      </c>
      <c r="H5" s="66" t="s">
        <v>14</v>
      </c>
      <c r="J5" s="67">
        <v>0</v>
      </c>
      <c r="K5" s="68"/>
      <c r="L5" s="68"/>
      <c r="M5" s="69">
        <f>J5+K5+L5</f>
        <v>0</v>
      </c>
      <c r="N5" s="58">
        <v>0</v>
      </c>
      <c r="O5" s="69">
        <f>J5*N5/12</f>
        <v>0</v>
      </c>
      <c r="P5" s="69">
        <f>O5</f>
        <v>0</v>
      </c>
    </row>
    <row r="6" spans="2:16" ht="15.75" thickBot="1">
      <c r="B6" s="24" t="s">
        <v>15</v>
      </c>
      <c r="C6" s="64">
        <v>4.1399999999999999E-2</v>
      </c>
      <c r="D6" s="64">
        <v>4.6800000000000001E-2</v>
      </c>
      <c r="E6" s="37"/>
      <c r="F6" s="40">
        <v>38749</v>
      </c>
      <c r="G6" s="65">
        <v>2006</v>
      </c>
      <c r="H6" s="66" t="s">
        <v>14</v>
      </c>
      <c r="J6" s="69">
        <f>M5</f>
        <v>0</v>
      </c>
      <c r="K6" s="68"/>
      <c r="L6" s="68"/>
      <c r="M6" s="69">
        <f t="shared" ref="M6:M69" si="0">J6+K6+L6</f>
        <v>0</v>
      </c>
      <c r="N6" s="58">
        <v>0</v>
      </c>
      <c r="O6" s="69">
        <f t="shared" ref="O6:O69" si="1">J6*N6/12</f>
        <v>0</v>
      </c>
      <c r="P6" s="69">
        <f>O6+P5</f>
        <v>0</v>
      </c>
    </row>
    <row r="7" spans="2:16" ht="15.75" thickBot="1">
      <c r="B7" s="24" t="s">
        <v>16</v>
      </c>
      <c r="C7" s="64">
        <v>4.5900000000000003E-2</v>
      </c>
      <c r="D7" s="64">
        <v>5.0500000000000003E-2</v>
      </c>
      <c r="E7" s="37"/>
      <c r="F7" s="40">
        <v>38777</v>
      </c>
      <c r="G7" s="65">
        <v>2006</v>
      </c>
      <c r="H7" s="66" t="s">
        <v>14</v>
      </c>
      <c r="J7" s="69">
        <f t="shared" ref="J7:J70" si="2">M6</f>
        <v>0</v>
      </c>
      <c r="K7" s="68"/>
      <c r="L7" s="68"/>
      <c r="M7" s="69">
        <f t="shared" si="0"/>
        <v>0</v>
      </c>
      <c r="N7" s="58">
        <v>0</v>
      </c>
      <c r="O7" s="69">
        <f t="shared" si="1"/>
        <v>0</v>
      </c>
      <c r="P7" s="69">
        <f t="shared" ref="P7:P70" si="3">O7+P6</f>
        <v>0</v>
      </c>
    </row>
    <row r="8" spans="2:16" ht="15.75" thickBot="1">
      <c r="B8" s="24" t="s">
        <v>17</v>
      </c>
      <c r="C8" s="64">
        <v>4.5900000000000003E-2</v>
      </c>
      <c r="D8" s="64">
        <v>4.7199999999999999E-2</v>
      </c>
      <c r="E8" s="37"/>
      <c r="F8" s="40">
        <v>38808</v>
      </c>
      <c r="G8" s="65">
        <v>2006</v>
      </c>
      <c r="H8" s="66" t="s">
        <v>18</v>
      </c>
      <c r="J8" s="69">
        <f t="shared" si="2"/>
        <v>0</v>
      </c>
      <c r="K8" s="68"/>
      <c r="L8" s="68"/>
      <c r="M8" s="69">
        <f t="shared" si="0"/>
        <v>0</v>
      </c>
      <c r="N8" s="58">
        <v>4.1399999999999999E-2</v>
      </c>
      <c r="O8" s="69">
        <f t="shared" si="1"/>
        <v>0</v>
      </c>
      <c r="P8" s="69">
        <f t="shared" si="3"/>
        <v>0</v>
      </c>
    </row>
    <row r="9" spans="2:16" ht="15.75" thickBot="1">
      <c r="B9" s="24" t="s">
        <v>19</v>
      </c>
      <c r="C9" s="64">
        <v>4.5900000000000003E-2</v>
      </c>
      <c r="D9" s="64">
        <v>4.7199999999999999E-2</v>
      </c>
      <c r="E9" s="37"/>
      <c r="F9" s="40">
        <v>38838</v>
      </c>
      <c r="G9" s="65">
        <v>2006</v>
      </c>
      <c r="H9" s="66" t="s">
        <v>18</v>
      </c>
      <c r="J9" s="69">
        <f t="shared" si="2"/>
        <v>0</v>
      </c>
      <c r="K9" s="68"/>
      <c r="L9" s="68"/>
      <c r="M9" s="69">
        <f t="shared" si="0"/>
        <v>0</v>
      </c>
      <c r="N9" s="58">
        <v>4.1399999999999999E-2</v>
      </c>
      <c r="O9" s="69">
        <f t="shared" si="1"/>
        <v>0</v>
      </c>
      <c r="P9" s="69">
        <f t="shared" si="3"/>
        <v>0</v>
      </c>
    </row>
    <row r="10" spans="2:16" ht="15.75" thickBot="1">
      <c r="B10" s="24" t="s">
        <v>20</v>
      </c>
      <c r="C10" s="64">
        <v>4.5900000000000003E-2</v>
      </c>
      <c r="D10" s="64">
        <v>4.7199999999999999E-2</v>
      </c>
      <c r="E10" s="37"/>
      <c r="F10" s="40">
        <v>38869</v>
      </c>
      <c r="G10" s="65">
        <v>2006</v>
      </c>
      <c r="H10" s="66" t="s">
        <v>18</v>
      </c>
      <c r="J10" s="69">
        <f t="shared" si="2"/>
        <v>0</v>
      </c>
      <c r="K10" s="68"/>
      <c r="L10" s="68"/>
      <c r="M10" s="69">
        <f t="shared" si="0"/>
        <v>0</v>
      </c>
      <c r="N10" s="58">
        <v>4.1399999999999999E-2</v>
      </c>
      <c r="O10" s="69">
        <f t="shared" si="1"/>
        <v>0</v>
      </c>
      <c r="P10" s="69">
        <f t="shared" si="3"/>
        <v>0</v>
      </c>
    </row>
    <row r="11" spans="2:16" ht="15.75" thickBot="1">
      <c r="B11" s="24" t="s">
        <v>21</v>
      </c>
      <c r="C11" s="64">
        <v>4.5900000000000003E-2</v>
      </c>
      <c r="D11" s="64">
        <v>5.1799999999999999E-2</v>
      </c>
      <c r="E11" s="37"/>
      <c r="F11" s="40">
        <v>38899</v>
      </c>
      <c r="G11" s="65">
        <v>2006</v>
      </c>
      <c r="H11" s="66" t="s">
        <v>22</v>
      </c>
      <c r="J11" s="69">
        <f t="shared" si="2"/>
        <v>0</v>
      </c>
      <c r="K11" s="68"/>
      <c r="L11" s="68"/>
      <c r="M11" s="69">
        <f t="shared" si="0"/>
        <v>0</v>
      </c>
      <c r="N11" s="58">
        <v>4.5900000000000003E-2</v>
      </c>
      <c r="O11" s="69">
        <f t="shared" si="1"/>
        <v>0</v>
      </c>
      <c r="P11" s="69">
        <f t="shared" si="3"/>
        <v>0</v>
      </c>
    </row>
    <row r="12" spans="2:16" ht="15.75" thickBot="1">
      <c r="B12" s="24" t="s">
        <v>23</v>
      </c>
      <c r="C12" s="64">
        <v>5.1400000000000001E-2</v>
      </c>
      <c r="D12" s="64">
        <v>5.1799999999999999E-2</v>
      </c>
      <c r="E12" s="37"/>
      <c r="F12" s="40">
        <v>38930</v>
      </c>
      <c r="G12" s="65">
        <v>2006</v>
      </c>
      <c r="H12" s="66" t="s">
        <v>22</v>
      </c>
      <c r="J12" s="69">
        <f t="shared" si="2"/>
        <v>0</v>
      </c>
      <c r="K12" s="68"/>
      <c r="L12" s="68"/>
      <c r="M12" s="69">
        <f t="shared" si="0"/>
        <v>0</v>
      </c>
      <c r="N12" s="58">
        <v>4.5900000000000003E-2</v>
      </c>
      <c r="O12" s="69">
        <f t="shared" si="1"/>
        <v>0</v>
      </c>
      <c r="P12" s="69">
        <f t="shared" si="3"/>
        <v>0</v>
      </c>
    </row>
    <row r="13" spans="2:16" ht="15.75" thickBot="1">
      <c r="B13" s="24" t="s">
        <v>24</v>
      </c>
      <c r="C13" s="64">
        <v>5.1400000000000001E-2</v>
      </c>
      <c r="D13" s="64">
        <v>5.1799999999999999E-2</v>
      </c>
      <c r="E13" s="37"/>
      <c r="F13" s="40">
        <v>38961</v>
      </c>
      <c r="G13" s="65">
        <v>2006</v>
      </c>
      <c r="H13" s="66" t="s">
        <v>22</v>
      </c>
      <c r="J13" s="69">
        <f t="shared" si="2"/>
        <v>0</v>
      </c>
      <c r="K13" s="68"/>
      <c r="L13" s="68"/>
      <c r="M13" s="69">
        <f t="shared" si="0"/>
        <v>0</v>
      </c>
      <c r="N13" s="58">
        <v>4.5900000000000003E-2</v>
      </c>
      <c r="O13" s="69">
        <f t="shared" si="1"/>
        <v>0</v>
      </c>
      <c r="P13" s="69">
        <f t="shared" si="3"/>
        <v>0</v>
      </c>
    </row>
    <row r="14" spans="2:16" ht="15.75" thickBot="1">
      <c r="B14" s="24" t="s">
        <v>25</v>
      </c>
      <c r="C14" s="64">
        <v>4.0800000000000003E-2</v>
      </c>
      <c r="D14" s="64">
        <v>5.1799999999999999E-2</v>
      </c>
      <c r="E14" s="37"/>
      <c r="F14" s="40">
        <v>38991</v>
      </c>
      <c r="G14" s="65">
        <v>2006</v>
      </c>
      <c r="H14" s="66" t="s">
        <v>26</v>
      </c>
      <c r="J14" s="69">
        <f t="shared" si="2"/>
        <v>0</v>
      </c>
      <c r="K14" s="68"/>
      <c r="L14" s="68"/>
      <c r="M14" s="69">
        <f t="shared" si="0"/>
        <v>0</v>
      </c>
      <c r="N14" s="58">
        <v>4.5900000000000003E-2</v>
      </c>
      <c r="O14" s="69">
        <f t="shared" si="1"/>
        <v>0</v>
      </c>
      <c r="P14" s="69">
        <f t="shared" si="3"/>
        <v>0</v>
      </c>
    </row>
    <row r="15" spans="2:16" ht="15.75" thickBot="1">
      <c r="B15" s="24" t="s">
        <v>27</v>
      </c>
      <c r="C15" s="64">
        <v>3.3500000000000002E-2</v>
      </c>
      <c r="D15" s="64">
        <v>5.4300000000000001E-2</v>
      </c>
      <c r="E15" s="37"/>
      <c r="F15" s="40">
        <v>39022</v>
      </c>
      <c r="G15" s="65">
        <v>2006</v>
      </c>
      <c r="H15" s="66" t="s">
        <v>26</v>
      </c>
      <c r="J15" s="69">
        <f t="shared" si="2"/>
        <v>0</v>
      </c>
      <c r="K15" s="68"/>
      <c r="L15" s="68"/>
      <c r="M15" s="69">
        <f t="shared" si="0"/>
        <v>0</v>
      </c>
      <c r="N15" s="58">
        <v>4.5900000000000003E-2</v>
      </c>
      <c r="O15" s="69">
        <f t="shared" si="1"/>
        <v>0</v>
      </c>
      <c r="P15" s="69">
        <f t="shared" si="3"/>
        <v>0</v>
      </c>
    </row>
    <row r="16" spans="2:16" ht="15.75" thickBot="1">
      <c r="B16" s="24" t="s">
        <v>28</v>
      </c>
      <c r="C16" s="64">
        <v>3.3500000000000002E-2</v>
      </c>
      <c r="D16" s="64">
        <v>5.4300000000000001E-2</v>
      </c>
      <c r="E16" s="37"/>
      <c r="F16" s="40">
        <v>39052</v>
      </c>
      <c r="G16" s="65">
        <v>2006</v>
      </c>
      <c r="H16" s="66" t="s">
        <v>26</v>
      </c>
      <c r="J16" s="69">
        <f t="shared" si="2"/>
        <v>0</v>
      </c>
      <c r="K16" s="68"/>
      <c r="L16" s="68"/>
      <c r="M16" s="69">
        <f t="shared" si="0"/>
        <v>0</v>
      </c>
      <c r="N16" s="58">
        <v>4.5900000000000003E-2</v>
      </c>
      <c r="O16" s="69">
        <f t="shared" si="1"/>
        <v>0</v>
      </c>
      <c r="P16" s="69">
        <f t="shared" si="3"/>
        <v>0</v>
      </c>
    </row>
    <row r="17" spans="2:16" ht="15.75" thickBot="1">
      <c r="B17" s="24" t="s">
        <v>29</v>
      </c>
      <c r="C17" s="64">
        <v>2.4500000000000001E-2</v>
      </c>
      <c r="D17" s="64">
        <v>6.6100000000000006E-2</v>
      </c>
      <c r="E17" s="37"/>
      <c r="F17" s="40">
        <v>39083</v>
      </c>
      <c r="G17" s="65">
        <v>2007</v>
      </c>
      <c r="H17" s="66" t="s">
        <v>14</v>
      </c>
      <c r="J17" s="69">
        <f t="shared" si="2"/>
        <v>0</v>
      </c>
      <c r="K17" s="68"/>
      <c r="L17" s="68"/>
      <c r="M17" s="69">
        <f t="shared" si="0"/>
        <v>0</v>
      </c>
      <c r="N17" s="58">
        <v>4.5900000000000003E-2</v>
      </c>
      <c r="O17" s="69">
        <f t="shared" si="1"/>
        <v>0</v>
      </c>
      <c r="P17" s="69">
        <f t="shared" si="3"/>
        <v>0</v>
      </c>
    </row>
    <row r="18" spans="2:16" ht="15.75" thickBot="1">
      <c r="B18" s="24" t="s">
        <v>30</v>
      </c>
      <c r="C18" s="64">
        <v>0.01</v>
      </c>
      <c r="D18" s="64">
        <v>6.6100000000000006E-2</v>
      </c>
      <c r="E18" s="37"/>
      <c r="F18" s="40">
        <v>39114</v>
      </c>
      <c r="G18" s="65">
        <v>2007</v>
      </c>
      <c r="H18" s="66" t="s">
        <v>14</v>
      </c>
      <c r="J18" s="69">
        <f t="shared" si="2"/>
        <v>0</v>
      </c>
      <c r="K18" s="68"/>
      <c r="L18" s="68"/>
      <c r="M18" s="69">
        <f t="shared" si="0"/>
        <v>0</v>
      </c>
      <c r="N18" s="58">
        <v>4.5900000000000003E-2</v>
      </c>
      <c r="O18" s="69">
        <f t="shared" si="1"/>
        <v>0</v>
      </c>
      <c r="P18" s="69">
        <f t="shared" si="3"/>
        <v>0</v>
      </c>
    </row>
    <row r="19" spans="2:16" ht="15.75" thickBot="1">
      <c r="B19" s="24" t="s">
        <v>31</v>
      </c>
      <c r="C19" s="64">
        <v>5.4999999999999997E-3</v>
      </c>
      <c r="D19" s="64">
        <v>5.67E-2</v>
      </c>
      <c r="E19" s="37"/>
      <c r="F19" s="40">
        <v>39142</v>
      </c>
      <c r="G19" s="65">
        <v>2007</v>
      </c>
      <c r="H19" s="66" t="s">
        <v>14</v>
      </c>
      <c r="J19" s="69">
        <f t="shared" si="2"/>
        <v>0</v>
      </c>
      <c r="K19" s="68"/>
      <c r="L19" s="68"/>
      <c r="M19" s="69">
        <f t="shared" si="0"/>
        <v>0</v>
      </c>
      <c r="N19" s="58">
        <v>4.5900000000000003E-2</v>
      </c>
      <c r="O19" s="69">
        <f t="shared" si="1"/>
        <v>0</v>
      </c>
      <c r="P19" s="69">
        <f t="shared" si="3"/>
        <v>0</v>
      </c>
    </row>
    <row r="20" spans="2:16" ht="15.75" thickBot="1">
      <c r="B20" s="24" t="s">
        <v>32</v>
      </c>
      <c r="C20" s="64">
        <v>5.4999999999999997E-3</v>
      </c>
      <c r="D20" s="64">
        <v>4.6600000000000003E-2</v>
      </c>
      <c r="E20" s="37"/>
      <c r="F20" s="40">
        <v>39173</v>
      </c>
      <c r="G20" s="65">
        <v>2007</v>
      </c>
      <c r="H20" s="66" t="s">
        <v>18</v>
      </c>
      <c r="J20" s="69">
        <f t="shared" si="2"/>
        <v>0</v>
      </c>
      <c r="K20" s="68"/>
      <c r="L20" s="68"/>
      <c r="M20" s="69">
        <f t="shared" si="0"/>
        <v>0</v>
      </c>
      <c r="N20" s="58">
        <v>4.5900000000000003E-2</v>
      </c>
      <c r="O20" s="69">
        <f t="shared" si="1"/>
        <v>0</v>
      </c>
      <c r="P20" s="69">
        <f t="shared" si="3"/>
        <v>0</v>
      </c>
    </row>
    <row r="21" spans="2:16" ht="15.75" thickBot="1">
      <c r="B21" s="24" t="s">
        <v>33</v>
      </c>
      <c r="C21" s="64">
        <v>5.4999999999999997E-3</v>
      </c>
      <c r="D21" s="64">
        <v>4.3400000000000001E-2</v>
      </c>
      <c r="E21" s="37"/>
      <c r="F21" s="40">
        <v>39203</v>
      </c>
      <c r="G21" s="65">
        <v>2007</v>
      </c>
      <c r="H21" s="66" t="s">
        <v>18</v>
      </c>
      <c r="J21" s="69">
        <f t="shared" si="2"/>
        <v>0</v>
      </c>
      <c r="K21" s="68"/>
      <c r="L21" s="68"/>
      <c r="M21" s="69">
        <f t="shared" si="0"/>
        <v>0</v>
      </c>
      <c r="N21" s="58">
        <v>4.5900000000000003E-2</v>
      </c>
      <c r="O21" s="69">
        <f t="shared" si="1"/>
        <v>0</v>
      </c>
      <c r="P21" s="69">
        <f t="shared" si="3"/>
        <v>0</v>
      </c>
    </row>
    <row r="22" spans="2:16" ht="15.75" thickBot="1">
      <c r="B22" s="24" t="s">
        <v>34</v>
      </c>
      <c r="C22" s="64">
        <v>5.4999999999999997E-3</v>
      </c>
      <c r="D22" s="64">
        <v>4.3400000000000001E-2</v>
      </c>
      <c r="E22" s="37"/>
      <c r="F22" s="40">
        <v>39234</v>
      </c>
      <c r="G22" s="65">
        <v>2007</v>
      </c>
      <c r="H22" s="66" t="s">
        <v>18</v>
      </c>
      <c r="J22" s="69">
        <f t="shared" si="2"/>
        <v>0</v>
      </c>
      <c r="K22" s="68"/>
      <c r="L22" s="68"/>
      <c r="M22" s="69">
        <f t="shared" si="0"/>
        <v>0</v>
      </c>
      <c r="N22" s="58">
        <v>4.5900000000000003E-2</v>
      </c>
      <c r="O22" s="69">
        <f t="shared" si="1"/>
        <v>0</v>
      </c>
      <c r="P22" s="69">
        <f t="shared" si="3"/>
        <v>0</v>
      </c>
    </row>
    <row r="23" spans="2:16" ht="15.75" thickBot="1">
      <c r="B23" s="24" t="s">
        <v>35</v>
      </c>
      <c r="C23" s="64">
        <v>8.8999999999999999E-3</v>
      </c>
      <c r="D23" s="64">
        <v>4.6600000000000003E-2</v>
      </c>
      <c r="E23" s="37"/>
      <c r="F23" s="40">
        <v>39264</v>
      </c>
      <c r="G23" s="65">
        <v>2007</v>
      </c>
      <c r="H23" s="66" t="s">
        <v>22</v>
      </c>
      <c r="J23" s="69">
        <f t="shared" si="2"/>
        <v>0</v>
      </c>
      <c r="K23" s="68"/>
      <c r="L23" s="68"/>
      <c r="M23" s="69">
        <f t="shared" si="0"/>
        <v>0</v>
      </c>
      <c r="N23" s="58">
        <v>4.5900000000000003E-2</v>
      </c>
      <c r="O23" s="69">
        <f t="shared" si="1"/>
        <v>0</v>
      </c>
      <c r="P23" s="69">
        <f t="shared" si="3"/>
        <v>0</v>
      </c>
    </row>
    <row r="24" spans="2:16" ht="15.75" thickBot="1">
      <c r="B24" s="24" t="s">
        <v>36</v>
      </c>
      <c r="C24" s="64">
        <v>1.2E-2</v>
      </c>
      <c r="D24" s="64">
        <v>4.0099999999999997E-2</v>
      </c>
      <c r="E24" s="37"/>
      <c r="F24" s="40">
        <v>39295</v>
      </c>
      <c r="G24" s="65">
        <v>2007</v>
      </c>
      <c r="H24" s="66" t="s">
        <v>22</v>
      </c>
      <c r="J24" s="69">
        <f t="shared" si="2"/>
        <v>0</v>
      </c>
      <c r="K24" s="68"/>
      <c r="L24" s="68"/>
      <c r="M24" s="69">
        <f t="shared" si="0"/>
        <v>0</v>
      </c>
      <c r="N24" s="58">
        <v>4.5900000000000003E-2</v>
      </c>
      <c r="O24" s="69">
        <f t="shared" si="1"/>
        <v>0</v>
      </c>
      <c r="P24" s="69">
        <f t="shared" si="3"/>
        <v>0</v>
      </c>
    </row>
    <row r="25" spans="2:16" ht="15.75" thickBot="1">
      <c r="B25" s="24" t="s">
        <v>37</v>
      </c>
      <c r="C25" s="64">
        <v>1.47E-2</v>
      </c>
      <c r="D25" s="64">
        <v>4.2900000000000001E-2</v>
      </c>
      <c r="E25" s="37"/>
      <c r="F25" s="40">
        <v>39326</v>
      </c>
      <c r="G25" s="65">
        <v>2007</v>
      </c>
      <c r="H25" s="66" t="s">
        <v>22</v>
      </c>
      <c r="J25" s="69">
        <f t="shared" si="2"/>
        <v>0</v>
      </c>
      <c r="K25" s="68"/>
      <c r="L25" s="68"/>
      <c r="M25" s="69">
        <f t="shared" si="0"/>
        <v>0</v>
      </c>
      <c r="N25" s="58">
        <v>4.5900000000000003E-2</v>
      </c>
      <c r="O25" s="69">
        <f t="shared" si="1"/>
        <v>0</v>
      </c>
      <c r="P25" s="69">
        <f t="shared" si="3"/>
        <v>0</v>
      </c>
    </row>
    <row r="26" spans="2:16" ht="15.75" thickBot="1">
      <c r="B26" s="24" t="s">
        <v>38</v>
      </c>
      <c r="C26" s="64">
        <v>1.47E-2</v>
      </c>
      <c r="D26" s="64">
        <v>4.2900000000000001E-2</v>
      </c>
      <c r="E26" s="37"/>
      <c r="F26" s="40">
        <v>39356</v>
      </c>
      <c r="G26" s="65">
        <v>2007</v>
      </c>
      <c r="H26" s="66" t="s">
        <v>26</v>
      </c>
      <c r="J26" s="69">
        <f t="shared" si="2"/>
        <v>0</v>
      </c>
      <c r="K26" s="68"/>
      <c r="L26" s="68"/>
      <c r="M26" s="69">
        <f t="shared" si="0"/>
        <v>0</v>
      </c>
      <c r="N26" s="58">
        <v>5.1400000000000001E-2</v>
      </c>
      <c r="O26" s="69">
        <f t="shared" si="1"/>
        <v>0</v>
      </c>
      <c r="P26" s="69">
        <f t="shared" si="3"/>
        <v>0</v>
      </c>
    </row>
    <row r="27" spans="2:16" ht="15.75" thickBot="1">
      <c r="B27" s="24" t="s">
        <v>39</v>
      </c>
      <c r="C27" s="64">
        <v>1.47E-2</v>
      </c>
      <c r="D27" s="64">
        <v>4.2900000000000001E-2</v>
      </c>
      <c r="E27" s="37"/>
      <c r="F27" s="40">
        <v>39387</v>
      </c>
      <c r="G27" s="65">
        <v>2007</v>
      </c>
      <c r="H27" s="66" t="s">
        <v>26</v>
      </c>
      <c r="J27" s="69">
        <f t="shared" si="2"/>
        <v>0</v>
      </c>
      <c r="K27" s="68"/>
      <c r="L27" s="68"/>
      <c r="M27" s="69">
        <f t="shared" si="0"/>
        <v>0</v>
      </c>
      <c r="N27" s="58">
        <v>5.1400000000000001E-2</v>
      </c>
      <c r="O27" s="69">
        <f t="shared" si="1"/>
        <v>0</v>
      </c>
      <c r="P27" s="69">
        <f t="shared" si="3"/>
        <v>0</v>
      </c>
    </row>
    <row r="28" spans="2:16" ht="15.75" thickBot="1">
      <c r="B28" s="24" t="s">
        <v>40</v>
      </c>
      <c r="C28" s="64">
        <v>1.47E-2</v>
      </c>
      <c r="D28" s="64">
        <v>3.9199999999999999E-2</v>
      </c>
      <c r="E28" s="37"/>
      <c r="F28" s="40">
        <v>39417</v>
      </c>
      <c r="G28" s="65">
        <v>2007</v>
      </c>
      <c r="H28" s="66" t="s">
        <v>26</v>
      </c>
      <c r="J28" s="69">
        <f t="shared" si="2"/>
        <v>0</v>
      </c>
      <c r="K28" s="68"/>
      <c r="L28" s="68"/>
      <c r="M28" s="69">
        <f t="shared" si="0"/>
        <v>0</v>
      </c>
      <c r="N28" s="58">
        <v>5.1400000000000001E-2</v>
      </c>
      <c r="O28" s="69">
        <f t="shared" si="1"/>
        <v>0</v>
      </c>
      <c r="P28" s="69">
        <f t="shared" si="3"/>
        <v>0</v>
      </c>
    </row>
    <row r="29" spans="2:16" ht="15.75" thickBot="1">
      <c r="B29" s="24" t="s">
        <v>41</v>
      </c>
      <c r="C29" s="64">
        <v>1.47E-2</v>
      </c>
      <c r="D29" s="64">
        <v>3.9199999999999999E-2</v>
      </c>
      <c r="E29" s="37"/>
      <c r="F29" s="40">
        <v>39448</v>
      </c>
      <c r="G29" s="65">
        <v>2008</v>
      </c>
      <c r="H29" s="66" t="s">
        <v>14</v>
      </c>
      <c r="J29" s="69">
        <f t="shared" si="2"/>
        <v>0</v>
      </c>
      <c r="K29" s="68"/>
      <c r="L29" s="68"/>
      <c r="M29" s="69">
        <f t="shared" si="0"/>
        <v>0</v>
      </c>
      <c r="N29" s="58">
        <v>5.1400000000000001E-2</v>
      </c>
      <c r="O29" s="69">
        <f t="shared" si="1"/>
        <v>0</v>
      </c>
      <c r="P29" s="69">
        <f t="shared" si="3"/>
        <v>0</v>
      </c>
    </row>
    <row r="30" spans="2:16" ht="15.75" thickBot="1">
      <c r="B30" s="24" t="s">
        <v>42</v>
      </c>
      <c r="C30" s="64">
        <v>1.47E-2</v>
      </c>
      <c r="D30" s="64">
        <v>3.5099999999999999E-2</v>
      </c>
      <c r="E30" s="37"/>
      <c r="F30" s="40">
        <v>39479</v>
      </c>
      <c r="G30" s="65">
        <v>2008</v>
      </c>
      <c r="H30" s="66" t="s">
        <v>14</v>
      </c>
      <c r="J30" s="69">
        <f t="shared" si="2"/>
        <v>0</v>
      </c>
      <c r="K30" s="68"/>
      <c r="L30" s="68"/>
      <c r="M30" s="69">
        <f t="shared" si="0"/>
        <v>0</v>
      </c>
      <c r="N30" s="58">
        <v>5.1400000000000001E-2</v>
      </c>
      <c r="O30" s="69">
        <f t="shared" si="1"/>
        <v>0</v>
      </c>
      <c r="P30" s="69">
        <f t="shared" si="3"/>
        <v>0</v>
      </c>
    </row>
    <row r="31" spans="2:16" ht="15.75" thickBot="1">
      <c r="B31" s="24" t="s">
        <v>43</v>
      </c>
      <c r="C31" s="64">
        <v>1.47E-2</v>
      </c>
      <c r="D31" s="64">
        <v>3.5099999999999999E-2</v>
      </c>
      <c r="E31" s="37"/>
      <c r="F31" s="40">
        <v>39508</v>
      </c>
      <c r="G31" s="65">
        <v>2008</v>
      </c>
      <c r="H31" s="66" t="s">
        <v>14</v>
      </c>
      <c r="J31" s="69">
        <f t="shared" si="2"/>
        <v>0</v>
      </c>
      <c r="K31" s="68"/>
      <c r="L31" s="68"/>
      <c r="M31" s="69">
        <f t="shared" si="0"/>
        <v>0</v>
      </c>
      <c r="N31" s="58">
        <v>5.1400000000000001E-2</v>
      </c>
      <c r="O31" s="69">
        <f t="shared" si="1"/>
        <v>0</v>
      </c>
      <c r="P31" s="69">
        <f t="shared" si="3"/>
        <v>0</v>
      </c>
    </row>
    <row r="32" spans="2:16" ht="15.75" thickBot="1">
      <c r="B32" s="24" t="s">
        <v>44</v>
      </c>
      <c r="C32" s="64">
        <v>1.47E-2</v>
      </c>
      <c r="D32" s="64">
        <v>3.5099999999999999E-2</v>
      </c>
      <c r="E32" s="37"/>
      <c r="F32" s="40">
        <v>39539</v>
      </c>
      <c r="G32" s="65">
        <v>2008</v>
      </c>
      <c r="H32" s="66" t="s">
        <v>18</v>
      </c>
      <c r="J32" s="69">
        <f t="shared" si="2"/>
        <v>0</v>
      </c>
      <c r="K32" s="68"/>
      <c r="L32" s="68"/>
      <c r="M32" s="69">
        <f t="shared" si="0"/>
        <v>0</v>
      </c>
      <c r="N32" s="58">
        <v>4.0800000000000003E-2</v>
      </c>
      <c r="O32" s="69">
        <f t="shared" si="1"/>
        <v>0</v>
      </c>
      <c r="P32" s="69">
        <f t="shared" si="3"/>
        <v>0</v>
      </c>
    </row>
    <row r="33" spans="2:16" ht="15.75" thickBot="1">
      <c r="B33" s="24" t="s">
        <v>45</v>
      </c>
      <c r="C33" s="64">
        <v>0</v>
      </c>
      <c r="D33" s="64">
        <v>0</v>
      </c>
      <c r="E33" s="37"/>
      <c r="F33" s="40">
        <v>39569</v>
      </c>
      <c r="G33" s="65">
        <v>2008</v>
      </c>
      <c r="H33" s="66" t="s">
        <v>18</v>
      </c>
      <c r="J33" s="69">
        <f t="shared" si="2"/>
        <v>0</v>
      </c>
      <c r="K33" s="68"/>
      <c r="L33" s="68"/>
      <c r="M33" s="69">
        <f t="shared" si="0"/>
        <v>0</v>
      </c>
      <c r="N33" s="58">
        <v>4.0800000000000003E-2</v>
      </c>
      <c r="O33" s="69">
        <f t="shared" si="1"/>
        <v>0</v>
      </c>
      <c r="P33" s="69">
        <f t="shared" si="3"/>
        <v>0</v>
      </c>
    </row>
    <row r="34" spans="2:16" ht="15.75" thickBot="1">
      <c r="B34" s="24" t="s">
        <v>46</v>
      </c>
      <c r="C34" s="64">
        <v>0</v>
      </c>
      <c r="D34" s="64">
        <v>0</v>
      </c>
      <c r="E34" s="37"/>
      <c r="F34" s="40">
        <v>39600</v>
      </c>
      <c r="G34" s="65">
        <v>2008</v>
      </c>
      <c r="H34" s="66" t="s">
        <v>18</v>
      </c>
      <c r="J34" s="69">
        <f t="shared" si="2"/>
        <v>0</v>
      </c>
      <c r="K34" s="68"/>
      <c r="L34" s="68"/>
      <c r="M34" s="69">
        <f t="shared" si="0"/>
        <v>0</v>
      </c>
      <c r="N34" s="58">
        <v>4.0800000000000003E-2</v>
      </c>
      <c r="O34" s="69">
        <f t="shared" si="1"/>
        <v>0</v>
      </c>
      <c r="P34" s="69">
        <f t="shared" si="3"/>
        <v>0</v>
      </c>
    </row>
    <row r="35" spans="2:16" ht="15.75" thickBot="1">
      <c r="B35" s="24" t="s">
        <v>47</v>
      </c>
      <c r="C35" s="64">
        <v>0</v>
      </c>
      <c r="D35" s="64">
        <v>0</v>
      </c>
      <c r="E35" s="37"/>
      <c r="F35" s="40">
        <v>39630</v>
      </c>
      <c r="G35" s="65">
        <v>2008</v>
      </c>
      <c r="H35" s="66" t="s">
        <v>22</v>
      </c>
      <c r="J35" s="69">
        <f t="shared" si="2"/>
        <v>0</v>
      </c>
      <c r="K35" s="68"/>
      <c r="L35" s="68"/>
      <c r="M35" s="69">
        <f t="shared" si="0"/>
        <v>0</v>
      </c>
      <c r="N35" s="58">
        <v>3.3500000000000002E-2</v>
      </c>
      <c r="O35" s="69">
        <f t="shared" si="1"/>
        <v>0</v>
      </c>
      <c r="P35" s="69">
        <f t="shared" si="3"/>
        <v>0</v>
      </c>
    </row>
    <row r="36" spans="2:16" ht="15.75" thickBot="1">
      <c r="B36" s="24" t="s">
        <v>48</v>
      </c>
      <c r="C36" s="64">
        <v>0</v>
      </c>
      <c r="D36" s="64">
        <v>0</v>
      </c>
      <c r="E36" s="37"/>
      <c r="F36" s="40">
        <v>39661</v>
      </c>
      <c r="G36" s="65">
        <v>2008</v>
      </c>
      <c r="H36" s="66" t="s">
        <v>22</v>
      </c>
      <c r="J36" s="69">
        <f t="shared" si="2"/>
        <v>0</v>
      </c>
      <c r="K36" s="68"/>
      <c r="L36" s="68"/>
      <c r="M36" s="69">
        <f t="shared" si="0"/>
        <v>0</v>
      </c>
      <c r="N36" s="58">
        <v>3.3500000000000002E-2</v>
      </c>
      <c r="O36" s="69">
        <f t="shared" si="1"/>
        <v>0</v>
      </c>
      <c r="P36" s="69">
        <f t="shared" si="3"/>
        <v>0</v>
      </c>
    </row>
    <row r="37" spans="2:16" ht="15.75" thickBot="1">
      <c r="E37" s="37"/>
      <c r="F37" s="40">
        <v>39692</v>
      </c>
      <c r="G37" s="65">
        <v>2008</v>
      </c>
      <c r="H37" s="66" t="s">
        <v>22</v>
      </c>
      <c r="J37" s="69">
        <f t="shared" si="2"/>
        <v>0</v>
      </c>
      <c r="K37" s="68"/>
      <c r="L37" s="68"/>
      <c r="M37" s="69">
        <f t="shared" si="0"/>
        <v>0</v>
      </c>
      <c r="N37" s="58">
        <v>3.3500000000000002E-2</v>
      </c>
      <c r="O37" s="69">
        <f t="shared" si="1"/>
        <v>0</v>
      </c>
      <c r="P37" s="69">
        <f t="shared" si="3"/>
        <v>0</v>
      </c>
    </row>
    <row r="38" spans="2:16" ht="15.75" thickBot="1">
      <c r="E38" s="37"/>
      <c r="F38" s="40">
        <v>39722</v>
      </c>
      <c r="G38" s="65">
        <v>2008</v>
      </c>
      <c r="H38" s="66" t="s">
        <v>26</v>
      </c>
      <c r="J38" s="69">
        <f t="shared" si="2"/>
        <v>0</v>
      </c>
      <c r="K38" s="68"/>
      <c r="L38" s="68"/>
      <c r="M38" s="69">
        <f t="shared" si="0"/>
        <v>0</v>
      </c>
      <c r="N38" s="58">
        <v>3.3500000000000002E-2</v>
      </c>
      <c r="O38" s="69">
        <f t="shared" si="1"/>
        <v>0</v>
      </c>
      <c r="P38" s="69">
        <f t="shared" si="3"/>
        <v>0</v>
      </c>
    </row>
    <row r="39" spans="2:16" ht="15.75" thickBot="1">
      <c r="E39" s="37"/>
      <c r="F39" s="40">
        <v>39753</v>
      </c>
      <c r="G39" s="65">
        <v>2008</v>
      </c>
      <c r="H39" s="66" t="s">
        <v>26</v>
      </c>
      <c r="J39" s="69">
        <f t="shared" si="2"/>
        <v>0</v>
      </c>
      <c r="K39" s="68"/>
      <c r="L39" s="68"/>
      <c r="M39" s="69">
        <f t="shared" si="0"/>
        <v>0</v>
      </c>
      <c r="N39" s="58">
        <v>3.3500000000000002E-2</v>
      </c>
      <c r="O39" s="69">
        <f t="shared" si="1"/>
        <v>0</v>
      </c>
      <c r="P39" s="69">
        <f t="shared" si="3"/>
        <v>0</v>
      </c>
    </row>
    <row r="40" spans="2:16" ht="15.75" thickBot="1">
      <c r="E40" s="37"/>
      <c r="F40" s="40">
        <v>39783</v>
      </c>
      <c r="G40" s="65">
        <v>2008</v>
      </c>
      <c r="H40" s="66" t="s">
        <v>26</v>
      </c>
      <c r="J40" s="69">
        <f t="shared" si="2"/>
        <v>0</v>
      </c>
      <c r="K40" s="68"/>
      <c r="L40" s="68"/>
      <c r="M40" s="69">
        <f t="shared" si="0"/>
        <v>0</v>
      </c>
      <c r="N40" s="58">
        <v>3.3500000000000002E-2</v>
      </c>
      <c r="O40" s="69">
        <f t="shared" si="1"/>
        <v>0</v>
      </c>
      <c r="P40" s="69">
        <f t="shared" si="3"/>
        <v>0</v>
      </c>
    </row>
    <row r="41" spans="2:16" ht="15.75" thickBot="1">
      <c r="E41" s="37"/>
      <c r="F41" s="40">
        <v>39814</v>
      </c>
      <c r="G41" s="65">
        <v>2009</v>
      </c>
      <c r="H41" s="66" t="s">
        <v>14</v>
      </c>
      <c r="J41" s="69">
        <f t="shared" si="2"/>
        <v>0</v>
      </c>
      <c r="K41" s="68"/>
      <c r="L41" s="68"/>
      <c r="M41" s="69">
        <f t="shared" si="0"/>
        <v>0</v>
      </c>
      <c r="N41" s="58">
        <v>2.4500000000000001E-2</v>
      </c>
      <c r="O41" s="69">
        <f t="shared" si="1"/>
        <v>0</v>
      </c>
      <c r="P41" s="69">
        <f t="shared" si="3"/>
        <v>0</v>
      </c>
    </row>
    <row r="42" spans="2:16" ht="15.75" thickBot="1">
      <c r="E42" s="37"/>
      <c r="F42" s="40">
        <v>39845</v>
      </c>
      <c r="G42" s="65">
        <v>2009</v>
      </c>
      <c r="H42" s="66" t="s">
        <v>14</v>
      </c>
      <c r="J42" s="69">
        <f t="shared" si="2"/>
        <v>0</v>
      </c>
      <c r="K42" s="68"/>
      <c r="L42" s="68"/>
      <c r="M42" s="69">
        <f t="shared" si="0"/>
        <v>0</v>
      </c>
      <c r="N42" s="58">
        <v>2.4500000000000001E-2</v>
      </c>
      <c r="O42" s="69">
        <f t="shared" si="1"/>
        <v>0</v>
      </c>
      <c r="P42" s="69">
        <f t="shared" si="3"/>
        <v>0</v>
      </c>
    </row>
    <row r="43" spans="2:16" ht="15.75" thickBot="1">
      <c r="E43" s="37"/>
      <c r="F43" s="40">
        <v>39873</v>
      </c>
      <c r="G43" s="65">
        <v>2009</v>
      </c>
      <c r="H43" s="66" t="s">
        <v>14</v>
      </c>
      <c r="J43" s="69">
        <f t="shared" si="2"/>
        <v>0</v>
      </c>
      <c r="K43" s="68"/>
      <c r="L43" s="68"/>
      <c r="M43" s="69">
        <f t="shared" si="0"/>
        <v>0</v>
      </c>
      <c r="N43" s="58">
        <v>2.4500000000000001E-2</v>
      </c>
      <c r="O43" s="69">
        <f t="shared" si="1"/>
        <v>0</v>
      </c>
      <c r="P43" s="69">
        <f t="shared" si="3"/>
        <v>0</v>
      </c>
    </row>
    <row r="44" spans="2:16" ht="15.75" thickBot="1">
      <c r="E44" s="37"/>
      <c r="F44" s="40">
        <v>39904</v>
      </c>
      <c r="G44" s="65">
        <v>2009</v>
      </c>
      <c r="H44" s="66" t="s">
        <v>18</v>
      </c>
      <c r="J44" s="69">
        <f t="shared" si="2"/>
        <v>0</v>
      </c>
      <c r="K44" s="68"/>
      <c r="L44" s="68"/>
      <c r="M44" s="69">
        <f t="shared" si="0"/>
        <v>0</v>
      </c>
      <c r="N44" s="58">
        <v>0.01</v>
      </c>
      <c r="O44" s="69">
        <f t="shared" si="1"/>
        <v>0</v>
      </c>
      <c r="P44" s="69">
        <f t="shared" si="3"/>
        <v>0</v>
      </c>
    </row>
    <row r="45" spans="2:16" ht="15.75" thickBot="1">
      <c r="E45" s="37"/>
      <c r="F45" s="40">
        <v>39934</v>
      </c>
      <c r="G45" s="65">
        <v>2009</v>
      </c>
      <c r="H45" s="66" t="s">
        <v>18</v>
      </c>
      <c r="J45" s="69">
        <f t="shared" si="2"/>
        <v>0</v>
      </c>
      <c r="K45" s="68"/>
      <c r="L45" s="68"/>
      <c r="M45" s="69">
        <f t="shared" si="0"/>
        <v>0</v>
      </c>
      <c r="N45" s="58">
        <v>0.01</v>
      </c>
      <c r="O45" s="69">
        <f t="shared" si="1"/>
        <v>0</v>
      </c>
      <c r="P45" s="69">
        <f t="shared" si="3"/>
        <v>0</v>
      </c>
    </row>
    <row r="46" spans="2:16" ht="15.75" thickBot="1">
      <c r="E46" s="37"/>
      <c r="F46" s="40">
        <v>39965</v>
      </c>
      <c r="G46" s="65">
        <v>2009</v>
      </c>
      <c r="H46" s="66" t="s">
        <v>18</v>
      </c>
      <c r="J46" s="69">
        <f t="shared" si="2"/>
        <v>0</v>
      </c>
      <c r="K46" s="68"/>
      <c r="L46" s="68"/>
      <c r="M46" s="69">
        <f t="shared" si="0"/>
        <v>0</v>
      </c>
      <c r="N46" s="58">
        <v>0.01</v>
      </c>
      <c r="O46" s="69">
        <f t="shared" si="1"/>
        <v>0</v>
      </c>
      <c r="P46" s="69">
        <f t="shared" si="3"/>
        <v>0</v>
      </c>
    </row>
    <row r="47" spans="2:16" ht="15.75" thickBot="1">
      <c r="E47" s="37"/>
      <c r="F47" s="40">
        <v>39995</v>
      </c>
      <c r="G47" s="65">
        <v>2009</v>
      </c>
      <c r="H47" s="66" t="s">
        <v>22</v>
      </c>
      <c r="J47" s="69">
        <f t="shared" si="2"/>
        <v>0</v>
      </c>
      <c r="K47" s="68"/>
      <c r="L47" s="68"/>
      <c r="M47" s="69">
        <f t="shared" si="0"/>
        <v>0</v>
      </c>
      <c r="N47" s="58">
        <v>5.4999999999999997E-3</v>
      </c>
      <c r="O47" s="69">
        <f t="shared" si="1"/>
        <v>0</v>
      </c>
      <c r="P47" s="69">
        <f t="shared" si="3"/>
        <v>0</v>
      </c>
    </row>
    <row r="48" spans="2:16" ht="15.75" thickBot="1">
      <c r="E48" s="37"/>
      <c r="F48" s="40">
        <v>40026</v>
      </c>
      <c r="G48" s="65">
        <v>2009</v>
      </c>
      <c r="H48" s="66" t="s">
        <v>22</v>
      </c>
      <c r="J48" s="69">
        <f t="shared" si="2"/>
        <v>0</v>
      </c>
      <c r="K48" s="68"/>
      <c r="L48" s="68"/>
      <c r="M48" s="69">
        <f t="shared" si="0"/>
        <v>0</v>
      </c>
      <c r="N48" s="58">
        <v>5.4999999999999997E-3</v>
      </c>
      <c r="O48" s="69">
        <f t="shared" si="1"/>
        <v>0</v>
      </c>
      <c r="P48" s="69">
        <f t="shared" si="3"/>
        <v>0</v>
      </c>
    </row>
    <row r="49" spans="5:16" ht="15.75" thickBot="1">
      <c r="E49" s="37"/>
      <c r="F49" s="40">
        <v>40057</v>
      </c>
      <c r="G49" s="65">
        <v>2009</v>
      </c>
      <c r="H49" s="66" t="s">
        <v>22</v>
      </c>
      <c r="J49" s="69">
        <f t="shared" si="2"/>
        <v>0</v>
      </c>
      <c r="K49" s="68"/>
      <c r="L49" s="68"/>
      <c r="M49" s="69">
        <f t="shared" si="0"/>
        <v>0</v>
      </c>
      <c r="N49" s="58">
        <v>5.4999999999999997E-3</v>
      </c>
      <c r="O49" s="69">
        <f t="shared" si="1"/>
        <v>0</v>
      </c>
      <c r="P49" s="69">
        <f t="shared" si="3"/>
        <v>0</v>
      </c>
    </row>
    <row r="50" spans="5:16" ht="15.75" thickBot="1">
      <c r="E50" s="37"/>
      <c r="F50" s="40">
        <v>40087</v>
      </c>
      <c r="G50" s="65">
        <v>2009</v>
      </c>
      <c r="H50" s="66" t="s">
        <v>26</v>
      </c>
      <c r="J50" s="69">
        <f t="shared" si="2"/>
        <v>0</v>
      </c>
      <c r="K50" s="68"/>
      <c r="L50" s="68"/>
      <c r="M50" s="69">
        <f t="shared" si="0"/>
        <v>0</v>
      </c>
      <c r="N50" s="58">
        <v>5.4999999999999997E-3</v>
      </c>
      <c r="O50" s="69">
        <f t="shared" si="1"/>
        <v>0</v>
      </c>
      <c r="P50" s="69">
        <f t="shared" si="3"/>
        <v>0</v>
      </c>
    </row>
    <row r="51" spans="5:16" ht="15.75" thickBot="1">
      <c r="E51" s="37"/>
      <c r="F51" s="40">
        <v>40118</v>
      </c>
      <c r="G51" s="65">
        <v>2009</v>
      </c>
      <c r="H51" s="66" t="s">
        <v>26</v>
      </c>
      <c r="J51" s="69">
        <f t="shared" si="2"/>
        <v>0</v>
      </c>
      <c r="K51" s="68"/>
      <c r="L51" s="68"/>
      <c r="M51" s="69">
        <f t="shared" si="0"/>
        <v>0</v>
      </c>
      <c r="N51" s="58">
        <v>5.4999999999999997E-3</v>
      </c>
      <c r="O51" s="69">
        <f t="shared" si="1"/>
        <v>0</v>
      </c>
      <c r="P51" s="69">
        <f t="shared" si="3"/>
        <v>0</v>
      </c>
    </row>
    <row r="52" spans="5:16" ht="15.75" thickBot="1">
      <c r="E52" s="37"/>
      <c r="F52" s="40">
        <v>40148</v>
      </c>
      <c r="G52" s="65">
        <v>2009</v>
      </c>
      <c r="H52" s="66" t="s">
        <v>26</v>
      </c>
      <c r="J52" s="69">
        <f t="shared" si="2"/>
        <v>0</v>
      </c>
      <c r="K52" s="68"/>
      <c r="L52" s="68"/>
      <c r="M52" s="69">
        <f t="shared" si="0"/>
        <v>0</v>
      </c>
      <c r="N52" s="58">
        <v>5.4999999999999997E-3</v>
      </c>
      <c r="O52" s="69">
        <f t="shared" si="1"/>
        <v>0</v>
      </c>
      <c r="P52" s="69">
        <f t="shared" si="3"/>
        <v>0</v>
      </c>
    </row>
    <row r="53" spans="5:16" ht="15.75" thickBot="1">
      <c r="E53" s="37"/>
      <c r="F53" s="40">
        <v>40179</v>
      </c>
      <c r="G53" s="65">
        <v>2010</v>
      </c>
      <c r="H53" s="66" t="s">
        <v>14</v>
      </c>
      <c r="J53" s="69">
        <f t="shared" si="2"/>
        <v>0</v>
      </c>
      <c r="K53" s="68">
        <f>'[1]OM&amp;A'!K5</f>
        <v>2.8429517612169093</v>
      </c>
      <c r="L53" s="68">
        <f>-[1]Depreciation!Z19</f>
        <v>56.085143169561867</v>
      </c>
      <c r="M53" s="69">
        <f t="shared" si="0"/>
        <v>58.928094930778776</v>
      </c>
      <c r="N53" s="58">
        <v>5.4999999999999997E-3</v>
      </c>
      <c r="O53" s="69">
        <f t="shared" si="1"/>
        <v>0</v>
      </c>
      <c r="P53" s="69">
        <f t="shared" si="3"/>
        <v>0</v>
      </c>
    </row>
    <row r="54" spans="5:16" ht="15.75" thickBot="1">
      <c r="E54" s="37"/>
      <c r="F54" s="40">
        <v>40210</v>
      </c>
      <c r="G54" s="65">
        <v>2010</v>
      </c>
      <c r="H54" s="66" t="s">
        <v>14</v>
      </c>
      <c r="J54" s="69">
        <f t="shared" si="2"/>
        <v>58.928094930778776</v>
      </c>
      <c r="K54" s="68">
        <f>'[1]OM&amp;A'!K6</f>
        <v>3.114295374169842</v>
      </c>
      <c r="L54" s="68">
        <f>-[1]Depreciation!Z20</f>
        <v>56.085143169561867</v>
      </c>
      <c r="M54" s="69">
        <f t="shared" si="0"/>
        <v>118.12753347451049</v>
      </c>
      <c r="N54" s="58">
        <v>5.4999999999999997E-3</v>
      </c>
      <c r="O54" s="69">
        <f t="shared" si="1"/>
        <v>2.7008710176606939E-2</v>
      </c>
      <c r="P54" s="69">
        <f t="shared" si="3"/>
        <v>2.7008710176606939E-2</v>
      </c>
    </row>
    <row r="55" spans="5:16" ht="15.75" thickBot="1">
      <c r="E55" s="37"/>
      <c r="F55" s="40">
        <v>40238</v>
      </c>
      <c r="G55" s="65">
        <v>2010</v>
      </c>
      <c r="H55" s="66" t="s">
        <v>14</v>
      </c>
      <c r="J55" s="69">
        <f t="shared" si="2"/>
        <v>118.12753347451049</v>
      </c>
      <c r="K55" s="68">
        <f>'[1]OM&amp;A'!K7</f>
        <v>3.4882842709921533</v>
      </c>
      <c r="L55" s="68">
        <f>-[1]Depreciation!Z21</f>
        <v>56.085143169561867</v>
      </c>
      <c r="M55" s="69">
        <f t="shared" si="0"/>
        <v>177.70096091506451</v>
      </c>
      <c r="N55" s="58">
        <v>5.4999999999999997E-3</v>
      </c>
      <c r="O55" s="69">
        <f t="shared" si="1"/>
        <v>5.4141786175817302E-2</v>
      </c>
      <c r="P55" s="69">
        <f t="shared" si="3"/>
        <v>8.1150496352424245E-2</v>
      </c>
    </row>
    <row r="56" spans="5:16" ht="15.75" thickBot="1">
      <c r="E56" s="37"/>
      <c r="F56" s="40">
        <v>40269</v>
      </c>
      <c r="G56" s="65">
        <v>2010</v>
      </c>
      <c r="H56" s="66" t="s">
        <v>18</v>
      </c>
      <c r="J56" s="69">
        <f t="shared" si="2"/>
        <v>177.70096091506451</v>
      </c>
      <c r="K56" s="68">
        <f>'[1]OM&amp;A'!K8</f>
        <v>7.7296790381406026</v>
      </c>
      <c r="L56" s="68">
        <f>-[1]Depreciation!Z22</f>
        <v>56.085143169561867</v>
      </c>
      <c r="M56" s="69">
        <f t="shared" si="0"/>
        <v>241.51578312276698</v>
      </c>
      <c r="N56" s="58">
        <v>5.4999999999999997E-3</v>
      </c>
      <c r="O56" s="69">
        <f t="shared" si="1"/>
        <v>8.1446273752737899E-2</v>
      </c>
      <c r="P56" s="69">
        <f t="shared" si="3"/>
        <v>0.16259677010516216</v>
      </c>
    </row>
    <row r="57" spans="5:16" ht="15.75" thickBot="1">
      <c r="E57" s="37"/>
      <c r="F57" s="40">
        <v>40299</v>
      </c>
      <c r="G57" s="65">
        <v>2010</v>
      </c>
      <c r="H57" s="66" t="s">
        <v>18</v>
      </c>
      <c r="J57" s="69">
        <f t="shared" si="2"/>
        <v>241.51578312276698</v>
      </c>
      <c r="K57" s="68">
        <f>'[1]OM&amp;A'!K9</f>
        <v>3.3116523880698878</v>
      </c>
      <c r="L57" s="68">
        <f>-[1]Depreciation!Z23</f>
        <v>56.085143169561867</v>
      </c>
      <c r="M57" s="69">
        <f t="shared" si="0"/>
        <v>300.91257868039872</v>
      </c>
      <c r="N57" s="58">
        <v>5.4999999999999997E-3</v>
      </c>
      <c r="O57" s="69">
        <f t="shared" si="1"/>
        <v>0.11069473393126818</v>
      </c>
      <c r="P57" s="69">
        <f t="shared" si="3"/>
        <v>0.27329150403643032</v>
      </c>
    </row>
    <row r="58" spans="5:16" ht="15.75" thickBot="1">
      <c r="E58" s="37"/>
      <c r="F58" s="40">
        <v>40330</v>
      </c>
      <c r="G58" s="65">
        <v>2010</v>
      </c>
      <c r="H58" s="66" t="s">
        <v>18</v>
      </c>
      <c r="J58" s="69">
        <f t="shared" si="2"/>
        <v>300.91257868039872</v>
      </c>
      <c r="K58" s="68">
        <f>'[1]OM&amp;A'!K10</f>
        <v>6.6327125391539994</v>
      </c>
      <c r="L58" s="68">
        <f>-[1]Depreciation!Z24</f>
        <v>56.085143169561867</v>
      </c>
      <c r="M58" s="69">
        <f t="shared" si="0"/>
        <v>363.63043438911461</v>
      </c>
      <c r="N58" s="58">
        <v>5.4999999999999997E-3</v>
      </c>
      <c r="O58" s="69">
        <f t="shared" si="1"/>
        <v>0.13791826522851608</v>
      </c>
      <c r="P58" s="69">
        <f t="shared" si="3"/>
        <v>0.4112097692649464</v>
      </c>
    </row>
    <row r="59" spans="5:16" ht="15.75" thickBot="1">
      <c r="E59" s="37"/>
      <c r="F59" s="40">
        <v>40360</v>
      </c>
      <c r="G59" s="65">
        <v>2010</v>
      </c>
      <c r="H59" s="66" t="s">
        <v>22</v>
      </c>
      <c r="J59" s="69">
        <f t="shared" si="2"/>
        <v>363.63043438911461</v>
      </c>
      <c r="K59" s="68">
        <f>'[1]OM&amp;A'!K11</f>
        <v>5.3228112083984342</v>
      </c>
      <c r="L59" s="68">
        <f>-[1]Depreciation!Z25</f>
        <v>56.085143169561867</v>
      </c>
      <c r="M59" s="69">
        <f t="shared" si="0"/>
        <v>425.03838876707493</v>
      </c>
      <c r="N59" s="58">
        <v>8.8999999999999999E-3</v>
      </c>
      <c r="O59" s="69">
        <f t="shared" si="1"/>
        <v>0.26969257217192666</v>
      </c>
      <c r="P59" s="69">
        <f t="shared" si="3"/>
        <v>0.68090234143687312</v>
      </c>
    </row>
    <row r="60" spans="5:16" ht="15.75" thickBot="1">
      <c r="E60" s="37"/>
      <c r="F60" s="40">
        <v>40391</v>
      </c>
      <c r="G60" s="65">
        <v>2010</v>
      </c>
      <c r="H60" s="66" t="s">
        <v>22</v>
      </c>
      <c r="J60" s="69">
        <f t="shared" si="2"/>
        <v>425.03838876707493</v>
      </c>
      <c r="K60" s="68">
        <f>'[1]OM&amp;A'!K12</f>
        <v>1.8996229885564162</v>
      </c>
      <c r="L60" s="68">
        <f>-[1]Depreciation!Z26</f>
        <v>56.085143169561867</v>
      </c>
      <c r="M60" s="69">
        <f t="shared" si="0"/>
        <v>483.02315492519324</v>
      </c>
      <c r="N60" s="58">
        <v>8.8999999999999999E-3</v>
      </c>
      <c r="O60" s="69">
        <f t="shared" si="1"/>
        <v>0.31523680500224721</v>
      </c>
      <c r="P60" s="69">
        <f t="shared" si="3"/>
        <v>0.99613914643912027</v>
      </c>
    </row>
    <row r="61" spans="5:16" ht="15.75" thickBot="1">
      <c r="E61" s="37"/>
      <c r="F61" s="40">
        <v>40422</v>
      </c>
      <c r="G61" s="65">
        <v>2010</v>
      </c>
      <c r="H61" s="66" t="s">
        <v>22</v>
      </c>
      <c r="J61" s="69">
        <f t="shared" si="2"/>
        <v>483.02315492519324</v>
      </c>
      <c r="K61" s="68">
        <f>'[1]OM&amp;A'!K13</f>
        <v>3.2160464895403038</v>
      </c>
      <c r="L61" s="68">
        <f>-[1]Depreciation!Z27</f>
        <v>56.085143169561867</v>
      </c>
      <c r="M61" s="69">
        <f t="shared" si="0"/>
        <v>542.32434458429543</v>
      </c>
      <c r="N61" s="58">
        <v>8.8999999999999999E-3</v>
      </c>
      <c r="O61" s="69">
        <f t="shared" si="1"/>
        <v>0.35824217323618496</v>
      </c>
      <c r="P61" s="69">
        <f t="shared" si="3"/>
        <v>1.3543813196753052</v>
      </c>
    </row>
    <row r="62" spans="5:16" ht="15.75" thickBot="1">
      <c r="E62" s="37"/>
      <c r="F62" s="40">
        <v>40452</v>
      </c>
      <c r="G62" s="65">
        <v>2010</v>
      </c>
      <c r="H62" s="66" t="s">
        <v>26</v>
      </c>
      <c r="J62" s="69">
        <f t="shared" si="2"/>
        <v>542.32434458429543</v>
      </c>
      <c r="K62" s="68">
        <f>'[1]OM&amp;A'!K14</f>
        <v>3.5009984119697037</v>
      </c>
      <c r="L62" s="68">
        <f>-[1]Depreciation!Z28</f>
        <v>56.085143169561867</v>
      </c>
      <c r="M62" s="69">
        <f t="shared" si="0"/>
        <v>601.91048616582702</v>
      </c>
      <c r="N62" s="58">
        <v>1.2E-2</v>
      </c>
      <c r="O62" s="69">
        <f t="shared" si="1"/>
        <v>0.54232434458429546</v>
      </c>
      <c r="P62" s="69">
        <f t="shared" si="3"/>
        <v>1.8967056642596005</v>
      </c>
    </row>
    <row r="63" spans="5:16" ht="15.75" thickBot="1">
      <c r="E63" s="37"/>
      <c r="F63" s="40">
        <v>40483</v>
      </c>
      <c r="G63" s="65">
        <v>2010</v>
      </c>
      <c r="H63" s="66" t="s">
        <v>26</v>
      </c>
      <c r="J63" s="69">
        <f t="shared" si="2"/>
        <v>601.91048616582702</v>
      </c>
      <c r="K63" s="68">
        <f>'[1]OM&amp;A'!K15</f>
        <v>3.3208322257808049</v>
      </c>
      <c r="L63" s="68">
        <f>-[1]Depreciation!Z29</f>
        <v>56.085143169561867</v>
      </c>
      <c r="M63" s="69">
        <f t="shared" si="0"/>
        <v>661.31646156116972</v>
      </c>
      <c r="N63" s="58">
        <v>1.2E-2</v>
      </c>
      <c r="O63" s="69">
        <f t="shared" si="1"/>
        <v>0.60191048616582699</v>
      </c>
      <c r="P63" s="69">
        <f t="shared" si="3"/>
        <v>2.4986161504254274</v>
      </c>
    </row>
    <row r="64" spans="5:16" ht="15.75" thickBot="1">
      <c r="E64" s="37"/>
      <c r="F64" s="40">
        <v>40513</v>
      </c>
      <c r="G64" s="65">
        <v>2010</v>
      </c>
      <c r="H64" s="66" t="s">
        <v>26</v>
      </c>
      <c r="J64" s="69">
        <f t="shared" si="2"/>
        <v>661.31646156116972</v>
      </c>
      <c r="K64" s="68">
        <f>'[1]OM&amp;A'!K16</f>
        <v>6.7661657265689428</v>
      </c>
      <c r="L64" s="68">
        <f>-[1]Depreciation!Z30</f>
        <v>56.085143169561867</v>
      </c>
      <c r="M64" s="69">
        <f t="shared" si="0"/>
        <v>724.16777045730055</v>
      </c>
      <c r="N64" s="58">
        <v>1.2E-2</v>
      </c>
      <c r="O64" s="69">
        <f t="shared" si="1"/>
        <v>0.66131646156116974</v>
      </c>
      <c r="P64" s="69">
        <f t="shared" si="3"/>
        <v>3.1599326119865969</v>
      </c>
    </row>
    <row r="65" spans="5:16" ht="15.75" thickBot="1">
      <c r="E65" s="37"/>
      <c r="F65" s="40">
        <v>40544</v>
      </c>
      <c r="G65" s="65">
        <v>2011</v>
      </c>
      <c r="H65" s="66" t="s">
        <v>14</v>
      </c>
      <c r="J65" s="69">
        <f t="shared" si="2"/>
        <v>724.16777045730055</v>
      </c>
      <c r="K65" s="68">
        <f>'[1]OM&amp;A'!K17</f>
        <v>246.8363136366529</v>
      </c>
      <c r="L65" s="68">
        <f>-[1]Depreciation!Z31</f>
        <v>3174.7923478000125</v>
      </c>
      <c r="M65" s="69">
        <f t="shared" si="0"/>
        <v>4145.7964318939657</v>
      </c>
      <c r="N65" s="58">
        <v>1.47E-2</v>
      </c>
      <c r="O65" s="69">
        <f t="shared" si="1"/>
        <v>0.88710551881019317</v>
      </c>
      <c r="P65" s="69">
        <f t="shared" si="3"/>
        <v>4.04703813079679</v>
      </c>
    </row>
    <row r="66" spans="5:16" ht="15.75" thickBot="1">
      <c r="E66" s="37"/>
      <c r="F66" s="40">
        <v>40575</v>
      </c>
      <c r="G66" s="65">
        <v>2011</v>
      </c>
      <c r="H66" s="66" t="s">
        <v>14</v>
      </c>
      <c r="J66" s="69">
        <f t="shared" si="2"/>
        <v>4145.7964318939657</v>
      </c>
      <c r="K66" s="68">
        <f>'[1]OM&amp;A'!K18</f>
        <v>156.90691144659422</v>
      </c>
      <c r="L66" s="68">
        <f>-[1]Depreciation!Z32</f>
        <v>3174.7923478000125</v>
      </c>
      <c r="M66" s="69">
        <f t="shared" si="0"/>
        <v>7477.4956911405716</v>
      </c>
      <c r="N66" s="58">
        <v>1.47E-2</v>
      </c>
      <c r="O66" s="69">
        <f t="shared" si="1"/>
        <v>5.0786006290701078</v>
      </c>
      <c r="P66" s="69">
        <f t="shared" si="3"/>
        <v>9.1256387598668987</v>
      </c>
    </row>
    <row r="67" spans="5:16" ht="15.75" thickBot="1">
      <c r="E67" s="37"/>
      <c r="F67" s="40">
        <v>40603</v>
      </c>
      <c r="G67" s="65">
        <v>2011</v>
      </c>
      <c r="H67" s="66" t="s">
        <v>14</v>
      </c>
      <c r="J67" s="69">
        <f t="shared" si="2"/>
        <v>7477.4956911405716</v>
      </c>
      <c r="K67" s="68">
        <f>'[1]OM&amp;A'!K19</f>
        <v>156.41209699733122</v>
      </c>
      <c r="L67" s="68">
        <f>-[1]Depreciation!Z33</f>
        <v>3174.7923478000125</v>
      </c>
      <c r="M67" s="69">
        <f t="shared" si="0"/>
        <v>10808.700135937916</v>
      </c>
      <c r="N67" s="58">
        <v>1.47E-2</v>
      </c>
      <c r="O67" s="69">
        <f t="shared" si="1"/>
        <v>9.1599322216471997</v>
      </c>
      <c r="P67" s="69">
        <f t="shared" si="3"/>
        <v>18.285570981514098</v>
      </c>
    </row>
    <row r="68" spans="5:16" ht="15.75" thickBot="1">
      <c r="E68" s="37"/>
      <c r="F68" s="40">
        <v>40634</v>
      </c>
      <c r="G68" s="65">
        <v>2011</v>
      </c>
      <c r="H68" s="66" t="s">
        <v>18</v>
      </c>
      <c r="J68" s="69">
        <f t="shared" si="2"/>
        <v>10808.700135937916</v>
      </c>
      <c r="K68" s="68">
        <f>'[1]OM&amp;A'!K20</f>
        <v>136.74175410931275</v>
      </c>
      <c r="L68" s="68">
        <f>-[1]Depreciation!Z34</f>
        <v>3174.7923478000125</v>
      </c>
      <c r="M68" s="69">
        <f t="shared" si="0"/>
        <v>14120.23423784724</v>
      </c>
      <c r="N68" s="58">
        <v>1.47E-2</v>
      </c>
      <c r="O68" s="69">
        <f t="shared" si="1"/>
        <v>13.240657666523946</v>
      </c>
      <c r="P68" s="69">
        <f t="shared" si="3"/>
        <v>31.526228648038042</v>
      </c>
    </row>
    <row r="69" spans="5:16" ht="15.75" thickBot="1">
      <c r="E69" s="37"/>
      <c r="F69" s="40">
        <v>40664</v>
      </c>
      <c r="G69" s="65">
        <v>2011</v>
      </c>
      <c r="H69" s="66" t="s">
        <v>18</v>
      </c>
      <c r="J69" s="69">
        <f t="shared" si="2"/>
        <v>14120.23423784724</v>
      </c>
      <c r="K69" s="68">
        <f>'[1]OM&amp;A'!K21</f>
        <v>126.76264004195036</v>
      </c>
      <c r="L69" s="68">
        <f>-[1]Depreciation!Z35</f>
        <v>3174.7923478000125</v>
      </c>
      <c r="M69" s="69">
        <f t="shared" si="0"/>
        <v>17421.789225689205</v>
      </c>
      <c r="N69" s="58">
        <v>1.47E-2</v>
      </c>
      <c r="O69" s="69">
        <f t="shared" si="1"/>
        <v>17.29728694136287</v>
      </c>
      <c r="P69" s="69">
        <f t="shared" si="3"/>
        <v>48.823515589400913</v>
      </c>
    </row>
    <row r="70" spans="5:16" ht="15.75" thickBot="1">
      <c r="E70" s="37"/>
      <c r="F70" s="40">
        <v>40695</v>
      </c>
      <c r="G70" s="65">
        <v>2011</v>
      </c>
      <c r="H70" s="66" t="s">
        <v>18</v>
      </c>
      <c r="J70" s="69">
        <f t="shared" si="2"/>
        <v>17421.789225689205</v>
      </c>
      <c r="K70" s="68">
        <f>'[1]OM&amp;A'!K22</f>
        <v>139.51268298453306</v>
      </c>
      <c r="L70" s="68">
        <f>-[1]Depreciation!Z36</f>
        <v>3174.7923478000125</v>
      </c>
      <c r="M70" s="69">
        <f t="shared" ref="M70:M100" si="4">J70+K70+L70</f>
        <v>20736.094256473749</v>
      </c>
      <c r="N70" s="58">
        <v>1.47E-2</v>
      </c>
      <c r="O70" s="69">
        <f t="shared" ref="O70:O100" si="5">J70*N70/12</f>
        <v>21.341691801469278</v>
      </c>
      <c r="P70" s="69">
        <f t="shared" si="3"/>
        <v>70.165207390870194</v>
      </c>
    </row>
    <row r="71" spans="5:16" ht="15.75" thickBot="1">
      <c r="E71" s="37"/>
      <c r="F71" s="40">
        <v>40725</v>
      </c>
      <c r="G71" s="65">
        <v>2011</v>
      </c>
      <c r="H71" s="66" t="s">
        <v>22</v>
      </c>
      <c r="J71" s="69">
        <f t="shared" ref="J71:J100" si="6">M70</f>
        <v>20736.094256473749</v>
      </c>
      <c r="K71" s="68">
        <f>'[1]OM&amp;A'!K23</f>
        <v>155.72076655699493</v>
      </c>
      <c r="L71" s="68">
        <f>-[1]Depreciation!Z37</f>
        <v>3174.7923478000125</v>
      </c>
      <c r="M71" s="69">
        <f t="shared" si="4"/>
        <v>24066.607370830756</v>
      </c>
      <c r="N71" s="58">
        <v>1.47E-2</v>
      </c>
      <c r="O71" s="69">
        <f t="shared" si="5"/>
        <v>25.401715464180342</v>
      </c>
      <c r="P71" s="69">
        <f t="shared" ref="P71:P100" si="7">O71+P70</f>
        <v>95.566922855050535</v>
      </c>
    </row>
    <row r="72" spans="5:16" ht="15.75" thickBot="1">
      <c r="E72" s="37"/>
      <c r="F72" s="40">
        <v>40756</v>
      </c>
      <c r="G72" s="65">
        <v>2011</v>
      </c>
      <c r="H72" s="66" t="s">
        <v>22</v>
      </c>
      <c r="J72" s="69">
        <f t="shared" si="6"/>
        <v>24066.607370830756</v>
      </c>
      <c r="K72" s="68">
        <f>'[1]OM&amp;A'!K24</f>
        <v>146.87589152506757</v>
      </c>
      <c r="L72" s="68">
        <f>-[1]Depreciation!Z38</f>
        <v>3174.7923478000125</v>
      </c>
      <c r="M72" s="69">
        <f t="shared" si="4"/>
        <v>27388.275610155837</v>
      </c>
      <c r="N72" s="58">
        <v>1.47E-2</v>
      </c>
      <c r="O72" s="69">
        <f t="shared" si="5"/>
        <v>29.481594029267672</v>
      </c>
      <c r="P72" s="69">
        <f t="shared" si="7"/>
        <v>125.0485168843182</v>
      </c>
    </row>
    <row r="73" spans="5:16" ht="15.75" thickBot="1">
      <c r="E73" s="37"/>
      <c r="F73" s="40">
        <v>40787</v>
      </c>
      <c r="G73" s="65">
        <v>2011</v>
      </c>
      <c r="H73" s="66" t="s">
        <v>22</v>
      </c>
      <c r="J73" s="69">
        <f t="shared" si="6"/>
        <v>27388.275610155837</v>
      </c>
      <c r="K73" s="68">
        <f>'[1]OM&amp;A'!K25</f>
        <v>147.91614465172847</v>
      </c>
      <c r="L73" s="68">
        <f>-[1]Depreciation!Z39</f>
        <v>3174.7923478000125</v>
      </c>
      <c r="M73" s="69">
        <f t="shared" si="4"/>
        <v>30710.984102607577</v>
      </c>
      <c r="N73" s="58">
        <v>1.47E-2</v>
      </c>
      <c r="O73" s="69">
        <f t="shared" si="5"/>
        <v>33.550637622440895</v>
      </c>
      <c r="P73" s="69">
        <f t="shared" si="7"/>
        <v>158.59915450675911</v>
      </c>
    </row>
    <row r="74" spans="5:16" ht="15.75" thickBot="1">
      <c r="E74" s="37"/>
      <c r="F74" s="40">
        <v>40817</v>
      </c>
      <c r="G74" s="65">
        <v>2011</v>
      </c>
      <c r="H74" s="66" t="s">
        <v>26</v>
      </c>
      <c r="J74" s="69">
        <f t="shared" si="6"/>
        <v>30710.984102607577</v>
      </c>
      <c r="K74" s="68">
        <f>'[1]OM&amp;A'!K26</f>
        <v>622.07970031229797</v>
      </c>
      <c r="L74" s="68">
        <f>-[1]Depreciation!Z40</f>
        <v>3174.7923478000125</v>
      </c>
      <c r="M74" s="69">
        <f t="shared" si="4"/>
        <v>34507.85615071989</v>
      </c>
      <c r="N74" s="58">
        <v>1.47E-2</v>
      </c>
      <c r="O74" s="69">
        <f t="shared" si="5"/>
        <v>37.620955525694278</v>
      </c>
      <c r="P74" s="69">
        <f t="shared" si="7"/>
        <v>196.22011003245339</v>
      </c>
    </row>
    <row r="75" spans="5:16" ht="15.75" thickBot="1">
      <c r="E75" s="37"/>
      <c r="F75" s="40">
        <v>40848</v>
      </c>
      <c r="G75" s="65">
        <v>2011</v>
      </c>
      <c r="H75" s="66" t="s">
        <v>26</v>
      </c>
      <c r="J75" s="69">
        <f t="shared" si="6"/>
        <v>34507.85615071989</v>
      </c>
      <c r="K75" s="68">
        <f>'[1]OM&amp;A'!K27</f>
        <v>150.52532164190529</v>
      </c>
      <c r="L75" s="68">
        <f>-[1]Depreciation!Z41</f>
        <v>3174.7923478000125</v>
      </c>
      <c r="M75" s="69">
        <f t="shared" si="4"/>
        <v>37833.173820161814</v>
      </c>
      <c r="N75" s="58">
        <v>1.47E-2</v>
      </c>
      <c r="O75" s="69">
        <f t="shared" si="5"/>
        <v>42.272123784631866</v>
      </c>
      <c r="P75" s="69">
        <f t="shared" si="7"/>
        <v>238.49223381708526</v>
      </c>
    </row>
    <row r="76" spans="5:16" ht="15.75" thickBot="1">
      <c r="E76" s="37"/>
      <c r="F76" s="40">
        <v>40878</v>
      </c>
      <c r="G76" s="65">
        <v>2011</v>
      </c>
      <c r="H76" s="66" t="s">
        <v>26</v>
      </c>
      <c r="J76" s="69">
        <f t="shared" si="6"/>
        <v>37833.173820161814</v>
      </c>
      <c r="K76" s="68">
        <f>'[1]OM&amp;A'!K28</f>
        <v>173.67565300554497</v>
      </c>
      <c r="L76" s="68">
        <f>-[1]Depreciation!Z42</f>
        <v>3174.7923478000125</v>
      </c>
      <c r="M76" s="69">
        <f t="shared" si="4"/>
        <v>41181.641820967372</v>
      </c>
      <c r="N76" s="58">
        <v>1.47E-2</v>
      </c>
      <c r="O76" s="69">
        <f t="shared" si="5"/>
        <v>46.345637929698221</v>
      </c>
      <c r="P76" s="69">
        <f t="shared" si="7"/>
        <v>284.83787174678349</v>
      </c>
    </row>
    <row r="77" spans="5:16" ht="15.75" thickBot="1">
      <c r="E77" s="37"/>
      <c r="F77" s="40">
        <v>40909</v>
      </c>
      <c r="G77" s="65">
        <v>2012</v>
      </c>
      <c r="H77" s="66" t="s">
        <v>14</v>
      </c>
      <c r="J77" s="69">
        <f t="shared" si="6"/>
        <v>41181.641820967372</v>
      </c>
      <c r="K77" s="68">
        <f>'[1]OM&amp;A'!K29</f>
        <v>275.6005644418392</v>
      </c>
      <c r="L77" s="68">
        <f>-[1]Depreciation!Z43</f>
        <v>6368.1839390041368</v>
      </c>
      <c r="M77" s="69">
        <f t="shared" si="4"/>
        <v>47825.426324413347</v>
      </c>
      <c r="N77" s="58">
        <v>1.47E-2</v>
      </c>
      <c r="O77" s="69">
        <f t="shared" si="5"/>
        <v>50.447511230685031</v>
      </c>
      <c r="P77" s="69">
        <f t="shared" si="7"/>
        <v>335.28538297746854</v>
      </c>
    </row>
    <row r="78" spans="5:16" ht="15.75" thickBot="1">
      <c r="E78" s="37"/>
      <c r="F78" s="40">
        <v>40940</v>
      </c>
      <c r="G78" s="65">
        <v>2012</v>
      </c>
      <c r="H78" s="66" t="s">
        <v>14</v>
      </c>
      <c r="J78" s="69">
        <f t="shared" si="6"/>
        <v>47825.426324413347</v>
      </c>
      <c r="K78" s="68">
        <f>'[1]OM&amp;A'!K30</f>
        <v>269.48541663177275</v>
      </c>
      <c r="L78" s="68">
        <f>-[1]Depreciation!Z44</f>
        <v>6368.1839390041368</v>
      </c>
      <c r="M78" s="69">
        <f t="shared" si="4"/>
        <v>54463.095680049257</v>
      </c>
      <c r="N78" s="58">
        <v>1.47E-2</v>
      </c>
      <c r="O78" s="69">
        <f t="shared" si="5"/>
        <v>58.586147247406352</v>
      </c>
      <c r="P78" s="69">
        <f t="shared" si="7"/>
        <v>393.8715302248749</v>
      </c>
    </row>
    <row r="79" spans="5:16" ht="15.75" thickBot="1">
      <c r="E79" s="37"/>
      <c r="F79" s="40">
        <v>40969</v>
      </c>
      <c r="G79" s="65">
        <v>2012</v>
      </c>
      <c r="H79" s="66" t="s">
        <v>14</v>
      </c>
      <c r="J79" s="69">
        <f t="shared" si="6"/>
        <v>54463.095680049257</v>
      </c>
      <c r="K79" s="68">
        <f>'[1]OM&amp;A'!K31</f>
        <v>157.21755380621403</v>
      </c>
      <c r="L79" s="68">
        <f>-[1]Depreciation!Z45</f>
        <v>6368.1839390041368</v>
      </c>
      <c r="M79" s="69">
        <f t="shared" si="4"/>
        <v>60988.497172859607</v>
      </c>
      <c r="N79" s="58">
        <v>1.47E-2</v>
      </c>
      <c r="O79" s="69">
        <f t="shared" si="5"/>
        <v>66.717292208060329</v>
      </c>
      <c r="P79" s="69">
        <f t="shared" si="7"/>
        <v>460.58882243293522</v>
      </c>
    </row>
    <row r="80" spans="5:16" ht="15.75" thickBot="1">
      <c r="E80" s="37"/>
      <c r="F80" s="40">
        <v>41000</v>
      </c>
      <c r="G80" s="65">
        <v>2012</v>
      </c>
      <c r="H80" s="66" t="s">
        <v>18</v>
      </c>
      <c r="J80" s="69">
        <f t="shared" si="6"/>
        <v>60988.497172859607</v>
      </c>
      <c r="K80" s="68">
        <f>'[1]OM&amp;A'!K32</f>
        <v>231.83888451553503</v>
      </c>
      <c r="L80" s="68">
        <f>-[1]Depreciation!Z46</f>
        <v>6368.1839390041368</v>
      </c>
      <c r="M80" s="69">
        <f t="shared" si="4"/>
        <v>67588.519996379284</v>
      </c>
      <c r="N80" s="58">
        <v>1.47E-2</v>
      </c>
      <c r="O80" s="69">
        <f t="shared" si="5"/>
        <v>74.710909036753023</v>
      </c>
      <c r="P80" s="69">
        <f t="shared" si="7"/>
        <v>535.29973146968825</v>
      </c>
    </row>
    <row r="81" spans="5:16" ht="15.75" thickBot="1">
      <c r="E81" s="37"/>
      <c r="F81" s="40">
        <v>41030</v>
      </c>
      <c r="G81" s="65">
        <v>2012</v>
      </c>
      <c r="H81" s="66" t="s">
        <v>18</v>
      </c>
      <c r="J81" s="69">
        <f t="shared" si="6"/>
        <v>67588.519996379284</v>
      </c>
      <c r="K81" s="68">
        <f>'[1]OM&amp;A'!K33</f>
        <v>231.83888451553503</v>
      </c>
      <c r="L81" s="68">
        <f>-[1]Depreciation!Z47</f>
        <v>6368.1839390041368</v>
      </c>
      <c r="M81" s="69">
        <f t="shared" si="4"/>
        <v>74188.542819898954</v>
      </c>
      <c r="N81" s="58">
        <v>1.47E-2</v>
      </c>
      <c r="O81" s="69">
        <f t="shared" si="5"/>
        <v>82.795936995564617</v>
      </c>
      <c r="P81" s="69">
        <f t="shared" si="7"/>
        <v>618.09566846525286</v>
      </c>
    </row>
    <row r="82" spans="5:16" ht="15.75" thickBot="1">
      <c r="E82" s="37"/>
      <c r="F82" s="40">
        <v>41061</v>
      </c>
      <c r="G82" s="65">
        <v>2012</v>
      </c>
      <c r="H82" s="66" t="s">
        <v>18</v>
      </c>
      <c r="J82" s="69">
        <f t="shared" si="6"/>
        <v>74188.542819898954</v>
      </c>
      <c r="K82" s="68">
        <f>'[1]OM&amp;A'!K34</f>
        <v>212.20479273092678</v>
      </c>
      <c r="L82" s="68">
        <f>-[1]Depreciation!Z48</f>
        <v>6368.1839390041368</v>
      </c>
      <c r="M82" s="69">
        <f t="shared" si="4"/>
        <v>80768.931551634028</v>
      </c>
      <c r="N82" s="58">
        <v>1.47E-2</v>
      </c>
      <c r="O82" s="69">
        <f t="shared" si="5"/>
        <v>90.880964954376225</v>
      </c>
      <c r="P82" s="69">
        <f t="shared" si="7"/>
        <v>708.97663341962902</v>
      </c>
    </row>
    <row r="83" spans="5:16" ht="15.75" thickBot="1">
      <c r="E83" s="37"/>
      <c r="F83" s="40">
        <v>41091</v>
      </c>
      <c r="G83" s="65">
        <v>2012</v>
      </c>
      <c r="H83" s="66" t="s">
        <v>22</v>
      </c>
      <c r="J83" s="69">
        <f t="shared" si="6"/>
        <v>80768.931551634028</v>
      </c>
      <c r="K83" s="68">
        <f>'[1]OM&amp;A'!K35</f>
        <v>279.69396616698759</v>
      </c>
      <c r="L83" s="68">
        <f>-[1]Depreciation!Z49</f>
        <v>6368.1839390041368</v>
      </c>
      <c r="M83" s="69">
        <f t="shared" si="4"/>
        <v>87416.80945680516</v>
      </c>
      <c r="N83" s="58">
        <v>1.47E-2</v>
      </c>
      <c r="O83" s="69">
        <f t="shared" si="5"/>
        <v>98.941941150751688</v>
      </c>
      <c r="P83" s="69">
        <f t="shared" si="7"/>
        <v>807.91857457038077</v>
      </c>
    </row>
    <row r="84" spans="5:16" ht="15.75" thickBot="1">
      <c r="E84" s="37"/>
      <c r="F84" s="40">
        <v>41122</v>
      </c>
      <c r="G84" s="65">
        <v>2012</v>
      </c>
      <c r="H84" s="66" t="s">
        <v>22</v>
      </c>
      <c r="J84" s="69">
        <f t="shared" si="6"/>
        <v>87416.80945680516</v>
      </c>
      <c r="K84" s="68">
        <f>'[1]OM&amp;A'!K36</f>
        <v>156.65218490913639</v>
      </c>
      <c r="L84" s="68">
        <f>-[1]Depreciation!Z50</f>
        <v>6368.1839390041368</v>
      </c>
      <c r="M84" s="69">
        <f t="shared" si="4"/>
        <v>93941.645580718439</v>
      </c>
      <c r="N84" s="58">
        <v>1.47E-2</v>
      </c>
      <c r="O84" s="69">
        <f t="shared" si="5"/>
        <v>107.08559158458633</v>
      </c>
      <c r="P84" s="69">
        <f t="shared" si="7"/>
        <v>915.00416615496715</v>
      </c>
    </row>
    <row r="85" spans="5:16" ht="15.75" thickBot="1">
      <c r="E85" s="37"/>
      <c r="F85" s="40">
        <v>41153</v>
      </c>
      <c r="G85" s="65">
        <v>2012</v>
      </c>
      <c r="H85" s="66" t="s">
        <v>22</v>
      </c>
      <c r="J85" s="69">
        <f t="shared" si="6"/>
        <v>93941.645580718439</v>
      </c>
      <c r="K85" s="68">
        <f>'[1]OM&amp;A'!K37</f>
        <v>218.86076375512948</v>
      </c>
      <c r="L85" s="68">
        <f>-[1]Depreciation!Z51</f>
        <v>6368.1839390041368</v>
      </c>
      <c r="M85" s="69">
        <f t="shared" si="4"/>
        <v>100528.69028347771</v>
      </c>
      <c r="N85" s="58">
        <v>1.47E-2</v>
      </c>
      <c r="O85" s="69">
        <f t="shared" si="5"/>
        <v>115.07851583638008</v>
      </c>
      <c r="P85" s="69">
        <f t="shared" si="7"/>
        <v>1030.0826819913473</v>
      </c>
    </row>
    <row r="86" spans="5:16" ht="15.75" thickBot="1">
      <c r="E86" s="37"/>
      <c r="F86" s="40">
        <v>41183</v>
      </c>
      <c r="G86" s="65">
        <v>2012</v>
      </c>
      <c r="H86" s="66" t="s">
        <v>26</v>
      </c>
      <c r="J86" s="69">
        <f t="shared" si="6"/>
        <v>100528.69028347771</v>
      </c>
      <c r="K86" s="68">
        <f>'[1]OM&amp;A'!K38</f>
        <v>225.93255683034158</v>
      </c>
      <c r="L86" s="68">
        <f>-[1]Depreciation!Z52</f>
        <v>6368.1839390041368</v>
      </c>
      <c r="M86" s="69">
        <f t="shared" si="4"/>
        <v>107122.8067793122</v>
      </c>
      <c r="N86" s="58">
        <v>1.47E-2</v>
      </c>
      <c r="O86" s="69">
        <f t="shared" si="5"/>
        <v>123.14764559726019</v>
      </c>
      <c r="P86" s="69">
        <f t="shared" si="7"/>
        <v>1153.2303275886075</v>
      </c>
    </row>
    <row r="87" spans="5:16" ht="15.75" thickBot="1">
      <c r="E87" s="37"/>
      <c r="F87" s="40">
        <v>41214</v>
      </c>
      <c r="G87" s="65">
        <v>2012</v>
      </c>
      <c r="H87" s="66" t="s">
        <v>26</v>
      </c>
      <c r="J87" s="69">
        <f t="shared" si="6"/>
        <v>107122.8067793122</v>
      </c>
      <c r="K87" s="68">
        <f>'[1]OM&amp;A'!K39</f>
        <v>225.93255683034158</v>
      </c>
      <c r="L87" s="68">
        <f>-[1]Depreciation!Z53</f>
        <v>6368.1839390041368</v>
      </c>
      <c r="M87" s="69">
        <f t="shared" si="4"/>
        <v>113716.92327514669</v>
      </c>
      <c r="N87" s="58">
        <v>1.47E-2</v>
      </c>
      <c r="O87" s="69">
        <f t="shared" si="5"/>
        <v>131.22543830465744</v>
      </c>
      <c r="P87" s="69">
        <f t="shared" si="7"/>
        <v>1284.4557658932649</v>
      </c>
    </row>
    <row r="88" spans="5:16" ht="15.75" thickBot="1">
      <c r="E88" s="37"/>
      <c r="F88" s="40">
        <v>41244</v>
      </c>
      <c r="G88" s="65">
        <v>2012</v>
      </c>
      <c r="H88" s="66" t="s">
        <v>26</v>
      </c>
      <c r="J88" s="69">
        <f t="shared" si="6"/>
        <v>113716.92327514669</v>
      </c>
      <c r="K88" s="68">
        <f>'[1]OM&amp;A'!K40</f>
        <v>225.93255683034158</v>
      </c>
      <c r="L88" s="68">
        <f>-[1]Depreciation!Z54</f>
        <v>6368.1839390041368</v>
      </c>
      <c r="M88" s="69">
        <f t="shared" si="4"/>
        <v>120311.03977098118</v>
      </c>
      <c r="N88" s="58">
        <v>1.47E-2</v>
      </c>
      <c r="O88" s="69">
        <f t="shared" si="5"/>
        <v>139.30323101205468</v>
      </c>
      <c r="P88" s="69">
        <f t="shared" si="7"/>
        <v>1423.7589969053197</v>
      </c>
    </row>
    <row r="89" spans="5:16" ht="15.75" thickBot="1">
      <c r="E89" s="37"/>
      <c r="F89" s="40">
        <v>41275</v>
      </c>
      <c r="G89" s="65">
        <v>2013</v>
      </c>
      <c r="H89" s="66" t="s">
        <v>14</v>
      </c>
      <c r="J89" s="69">
        <f t="shared" si="6"/>
        <v>120311.03977098118</v>
      </c>
      <c r="K89" s="68">
        <f>'[1]OM&amp;A'!K41</f>
        <v>491.35677224501796</v>
      </c>
      <c r="L89" s="68">
        <f>-[1]Depreciation!Z55</f>
        <v>6498.9534687473742</v>
      </c>
      <c r="M89" s="69">
        <f t="shared" si="4"/>
        <v>127301.35001197358</v>
      </c>
      <c r="N89" s="58">
        <v>1.47E-2</v>
      </c>
      <c r="O89" s="69">
        <f>J89*N89/12</f>
        <v>147.38102371945195</v>
      </c>
      <c r="P89" s="69">
        <f t="shared" si="7"/>
        <v>1571.1400206247718</v>
      </c>
    </row>
    <row r="90" spans="5:16" ht="15.75" thickBot="1">
      <c r="E90" s="37"/>
      <c r="F90" s="40">
        <v>41306</v>
      </c>
      <c r="G90" s="65">
        <v>2013</v>
      </c>
      <c r="H90" s="66" t="s">
        <v>14</v>
      </c>
      <c r="J90" s="69">
        <f t="shared" si="6"/>
        <v>127301.35001197358</v>
      </c>
      <c r="K90" s="68">
        <f>'[1]OM&amp;A'!K42</f>
        <v>491.35677224501796</v>
      </c>
      <c r="L90" s="68">
        <f>-[1]Depreciation!Z56</f>
        <v>6498.9534687473742</v>
      </c>
      <c r="M90" s="69">
        <f t="shared" si="4"/>
        <v>134291.66025296599</v>
      </c>
      <c r="N90" s="58">
        <v>1.47E-2</v>
      </c>
      <c r="O90" s="69">
        <f t="shared" si="5"/>
        <v>155.94415376466762</v>
      </c>
      <c r="P90" s="69">
        <f t="shared" si="7"/>
        <v>1727.0841743894393</v>
      </c>
    </row>
    <row r="91" spans="5:16" ht="15.75" thickBot="1">
      <c r="E91" s="37"/>
      <c r="F91" s="40">
        <v>41334</v>
      </c>
      <c r="G91" s="65">
        <v>2013</v>
      </c>
      <c r="H91" s="66" t="s">
        <v>14</v>
      </c>
      <c r="J91" s="69">
        <f t="shared" si="6"/>
        <v>134291.66025296599</v>
      </c>
      <c r="K91" s="68">
        <f>'[1]OM&amp;A'!K43</f>
        <v>491.35677224501796</v>
      </c>
      <c r="L91" s="68">
        <f>-[1]Depreciation!Z57</f>
        <v>6498.9534687473742</v>
      </c>
      <c r="M91" s="69">
        <f t="shared" si="4"/>
        <v>141281.97049395839</v>
      </c>
      <c r="N91" s="58">
        <v>1.47E-2</v>
      </c>
      <c r="O91" s="69">
        <f t="shared" si="5"/>
        <v>164.50728380988332</v>
      </c>
      <c r="P91" s="69">
        <f t="shared" si="7"/>
        <v>1891.5914581993227</v>
      </c>
    </row>
    <row r="92" spans="5:16" ht="15.75" thickBot="1">
      <c r="E92" s="37"/>
      <c r="F92" s="40">
        <v>41365</v>
      </c>
      <c r="G92" s="65">
        <v>2013</v>
      </c>
      <c r="H92" s="66" t="s">
        <v>18</v>
      </c>
      <c r="J92" s="69">
        <f t="shared" si="6"/>
        <v>141281.97049395839</v>
      </c>
      <c r="K92" s="68">
        <f>'[1]OM&amp;A'!K44</f>
        <v>491.35677224501796</v>
      </c>
      <c r="L92" s="68">
        <f>-[1]Depreciation!Z58</f>
        <v>6498.9534687473742</v>
      </c>
      <c r="M92" s="69">
        <f t="shared" si="4"/>
        <v>148272.28073495079</v>
      </c>
      <c r="N92" s="58">
        <v>1.47E-2</v>
      </c>
      <c r="O92" s="69">
        <f t="shared" si="5"/>
        <v>173.07041385509902</v>
      </c>
      <c r="P92" s="69">
        <f t="shared" si="7"/>
        <v>2064.6618720544216</v>
      </c>
    </row>
    <row r="93" spans="5:16" ht="15.75" thickBot="1">
      <c r="E93" s="37"/>
      <c r="F93" s="40">
        <v>41395</v>
      </c>
      <c r="G93" s="65">
        <v>2013</v>
      </c>
      <c r="H93" s="66" t="s">
        <v>18</v>
      </c>
      <c r="J93" s="69">
        <f t="shared" si="6"/>
        <v>148272.28073495079</v>
      </c>
      <c r="K93" s="68"/>
      <c r="L93" s="68"/>
      <c r="M93" s="69">
        <f t="shared" si="4"/>
        <v>148272.28073495079</v>
      </c>
      <c r="N93" s="58">
        <v>0</v>
      </c>
      <c r="O93" s="69">
        <f t="shared" si="5"/>
        <v>0</v>
      </c>
      <c r="P93" s="69">
        <f t="shared" si="7"/>
        <v>2064.6618720544216</v>
      </c>
    </row>
    <row r="94" spans="5:16" ht="15.75" thickBot="1">
      <c r="E94" s="37"/>
      <c r="F94" s="40">
        <v>41426</v>
      </c>
      <c r="G94" s="65">
        <v>2013</v>
      </c>
      <c r="H94" s="66" t="s">
        <v>18</v>
      </c>
      <c r="J94" s="69">
        <f t="shared" si="6"/>
        <v>148272.28073495079</v>
      </c>
      <c r="K94" s="68"/>
      <c r="L94" s="68"/>
      <c r="M94" s="69">
        <f t="shared" si="4"/>
        <v>148272.28073495079</v>
      </c>
      <c r="N94" s="58">
        <v>0</v>
      </c>
      <c r="O94" s="69">
        <f t="shared" si="5"/>
        <v>0</v>
      </c>
      <c r="P94" s="69">
        <f t="shared" si="7"/>
        <v>2064.6618720544216</v>
      </c>
    </row>
    <row r="95" spans="5:16" ht="15.75" thickBot="1">
      <c r="E95" s="37"/>
      <c r="F95" s="40">
        <v>41456</v>
      </c>
      <c r="G95" s="65">
        <v>2013</v>
      </c>
      <c r="H95" s="66" t="s">
        <v>22</v>
      </c>
      <c r="J95" s="69">
        <f t="shared" si="6"/>
        <v>148272.28073495079</v>
      </c>
      <c r="K95" s="68"/>
      <c r="L95" s="68"/>
      <c r="M95" s="69">
        <f t="shared" si="4"/>
        <v>148272.28073495079</v>
      </c>
      <c r="N95" s="58">
        <v>0</v>
      </c>
      <c r="O95" s="69">
        <f t="shared" si="5"/>
        <v>0</v>
      </c>
      <c r="P95" s="69">
        <f t="shared" si="7"/>
        <v>2064.6618720544216</v>
      </c>
    </row>
    <row r="96" spans="5:16" ht="15.75" thickBot="1">
      <c r="E96" s="37"/>
      <c r="F96" s="40">
        <v>41487</v>
      </c>
      <c r="G96" s="65">
        <v>2013</v>
      </c>
      <c r="H96" s="66" t="s">
        <v>22</v>
      </c>
      <c r="J96" s="69">
        <f t="shared" si="6"/>
        <v>148272.28073495079</v>
      </c>
      <c r="K96" s="68"/>
      <c r="L96" s="68"/>
      <c r="M96" s="69">
        <f t="shared" si="4"/>
        <v>148272.28073495079</v>
      </c>
      <c r="N96" s="58">
        <v>0</v>
      </c>
      <c r="O96" s="69">
        <f t="shared" si="5"/>
        <v>0</v>
      </c>
      <c r="P96" s="69">
        <f t="shared" si="7"/>
        <v>2064.6618720544216</v>
      </c>
    </row>
    <row r="97" spans="5:16" ht="15.75" thickBot="1">
      <c r="E97" s="37"/>
      <c r="F97" s="40">
        <v>41518</v>
      </c>
      <c r="G97" s="65">
        <v>2013</v>
      </c>
      <c r="H97" s="66" t="s">
        <v>22</v>
      </c>
      <c r="J97" s="69">
        <f t="shared" si="6"/>
        <v>148272.28073495079</v>
      </c>
      <c r="K97" s="68"/>
      <c r="L97" s="68"/>
      <c r="M97" s="69">
        <f t="shared" si="4"/>
        <v>148272.28073495079</v>
      </c>
      <c r="N97" s="58">
        <v>0</v>
      </c>
      <c r="O97" s="69">
        <f t="shared" si="5"/>
        <v>0</v>
      </c>
      <c r="P97" s="69">
        <f t="shared" si="7"/>
        <v>2064.6618720544216</v>
      </c>
    </row>
    <row r="98" spans="5:16" ht="15.75" thickBot="1">
      <c r="E98" s="37"/>
      <c r="F98" s="40">
        <v>41548</v>
      </c>
      <c r="G98" s="65">
        <v>2013</v>
      </c>
      <c r="H98" s="66" t="s">
        <v>26</v>
      </c>
      <c r="J98" s="69">
        <f t="shared" si="6"/>
        <v>148272.28073495079</v>
      </c>
      <c r="K98" s="68"/>
      <c r="L98" s="68"/>
      <c r="M98" s="69">
        <f t="shared" si="4"/>
        <v>148272.28073495079</v>
      </c>
      <c r="N98" s="58">
        <v>0</v>
      </c>
      <c r="O98" s="69">
        <f t="shared" si="5"/>
        <v>0</v>
      </c>
      <c r="P98" s="69">
        <f t="shared" si="7"/>
        <v>2064.6618720544216</v>
      </c>
    </row>
    <row r="99" spans="5:16" ht="15.75" thickBot="1">
      <c r="E99" s="37"/>
      <c r="F99" s="40">
        <v>41579</v>
      </c>
      <c r="G99" s="65">
        <v>2013</v>
      </c>
      <c r="H99" s="66" t="s">
        <v>26</v>
      </c>
      <c r="J99" s="69">
        <f t="shared" si="6"/>
        <v>148272.28073495079</v>
      </c>
      <c r="K99" s="68"/>
      <c r="L99" s="68"/>
      <c r="M99" s="69">
        <f t="shared" si="4"/>
        <v>148272.28073495079</v>
      </c>
      <c r="N99" s="58">
        <v>0</v>
      </c>
      <c r="O99" s="69">
        <f t="shared" si="5"/>
        <v>0</v>
      </c>
      <c r="P99" s="69">
        <f t="shared" si="7"/>
        <v>2064.6618720544216</v>
      </c>
    </row>
    <row r="100" spans="5:16">
      <c r="E100" s="37"/>
      <c r="F100" s="40">
        <v>41609</v>
      </c>
      <c r="G100" s="65">
        <v>2013</v>
      </c>
      <c r="H100" s="66" t="s">
        <v>26</v>
      </c>
      <c r="J100" s="69">
        <f t="shared" si="6"/>
        <v>148272.28073495079</v>
      </c>
      <c r="K100" s="91"/>
      <c r="L100" s="91"/>
      <c r="M100" s="69">
        <f t="shared" si="4"/>
        <v>148272.28073495079</v>
      </c>
      <c r="N100" s="58">
        <v>0</v>
      </c>
      <c r="O100" s="69">
        <f t="shared" si="5"/>
        <v>0</v>
      </c>
      <c r="P100" s="69">
        <f t="shared" si="7"/>
        <v>2064.6618720544216</v>
      </c>
    </row>
    <row r="101" spans="5:16" ht="15.75" thickBot="1">
      <c r="E101" s="70"/>
      <c r="F101" s="96"/>
      <c r="G101" s="97"/>
      <c r="H101" s="96"/>
      <c r="I101" s="94"/>
      <c r="J101" s="94"/>
      <c r="K101" s="98"/>
      <c r="L101" s="98"/>
      <c r="M101" s="98"/>
      <c r="N101" s="98"/>
      <c r="O101" s="98"/>
      <c r="P101" s="98"/>
    </row>
    <row r="102" spans="5:16" ht="15.75" thickBot="1">
      <c r="E102" s="70"/>
      <c r="F102" s="40"/>
      <c r="G102" s="71"/>
      <c r="H102" s="40"/>
      <c r="K102" s="99">
        <f>SUM(K5:K92)</f>
        <v>7087.7297002766445</v>
      </c>
      <c r="L102" s="99">
        <f>SUM(L5:L92)</f>
        <v>141184.55103467408</v>
      </c>
      <c r="M102" s="99">
        <f>K102+L102</f>
        <v>148272.28073495073</v>
      </c>
      <c r="N102" s="99"/>
      <c r="O102" s="99">
        <f>SUM(O5:O100)</f>
        <v>2064.6618720544216</v>
      </c>
      <c r="P102" s="99"/>
    </row>
    <row r="103" spans="5:16" ht="15.75" thickTop="1">
      <c r="E103" s="70"/>
      <c r="F103" s="40"/>
      <c r="G103" s="71"/>
      <c r="H103" s="40"/>
    </row>
    <row r="104" spans="5:16">
      <c r="E104" s="70"/>
      <c r="F104" s="40"/>
      <c r="G104" s="71"/>
      <c r="H104" s="40"/>
    </row>
    <row r="105" spans="5:16">
      <c r="E105" s="70"/>
      <c r="F105" s="40"/>
      <c r="G105" s="71"/>
      <c r="H105" s="40"/>
      <c r="O105" s="56"/>
    </row>
    <row r="106" spans="5:16">
      <c r="E106" s="70"/>
      <c r="F106" s="40"/>
      <c r="G106" s="71"/>
      <c r="H106" s="40"/>
    </row>
    <row r="107" spans="5:16">
      <c r="E107" s="70"/>
      <c r="F107" s="40"/>
      <c r="G107" s="71"/>
      <c r="H107" s="40"/>
      <c r="O107" s="69"/>
    </row>
    <row r="108" spans="5:16">
      <c r="F108" s="40"/>
      <c r="G108" s="71"/>
      <c r="H108" s="40"/>
      <c r="O108" s="69"/>
    </row>
    <row r="109" spans="5:16">
      <c r="F109" s="40"/>
      <c r="G109" s="71"/>
      <c r="H109" s="40"/>
    </row>
    <row r="110" spans="5:16">
      <c r="F110" s="40"/>
      <c r="G110" s="71"/>
      <c r="H110" s="40"/>
    </row>
    <row r="111" spans="5:16">
      <c r="F111" s="40"/>
      <c r="G111" s="71"/>
      <c r="H111" s="40"/>
    </row>
    <row r="112" spans="5:16">
      <c r="F112" s="40"/>
      <c r="G112" s="71"/>
      <c r="H112" s="40"/>
    </row>
    <row r="113" spans="6:8">
      <c r="F113" s="40"/>
      <c r="G113" s="71"/>
      <c r="H113" s="40"/>
    </row>
    <row r="114" spans="6:8">
      <c r="F114" s="40"/>
      <c r="G114" s="71"/>
      <c r="H114" s="40"/>
    </row>
    <row r="115" spans="6:8">
      <c r="F115" s="40"/>
      <c r="G115" s="71"/>
      <c r="H115" s="40"/>
    </row>
    <row r="116" spans="6:8">
      <c r="F116" s="40"/>
      <c r="G116" s="71"/>
      <c r="H116" s="40"/>
    </row>
    <row r="117" spans="6:8">
      <c r="F117" s="40"/>
      <c r="G117" s="71"/>
      <c r="H117" s="40"/>
    </row>
    <row r="118" spans="6:8">
      <c r="F118" s="40"/>
      <c r="G118" s="71"/>
      <c r="H118" s="40"/>
    </row>
    <row r="119" spans="6:8">
      <c r="F119" s="40"/>
      <c r="G119" s="71"/>
      <c r="H119" s="40"/>
    </row>
    <row r="120" spans="6:8">
      <c r="F120" s="40"/>
      <c r="G120" s="71"/>
      <c r="H120" s="40"/>
    </row>
    <row r="121" spans="6:8">
      <c r="F121" s="40"/>
      <c r="G121" s="71"/>
      <c r="H121" s="40"/>
    </row>
    <row r="122" spans="6:8">
      <c r="F122" s="40"/>
      <c r="G122" s="71"/>
      <c r="H122" s="40"/>
    </row>
    <row r="123" spans="6:8">
      <c r="F123" s="40"/>
      <c r="G123" s="71"/>
      <c r="H123" s="40"/>
    </row>
    <row r="124" spans="6:8">
      <c r="F124" s="40"/>
      <c r="G124" s="71"/>
      <c r="H124" s="40"/>
    </row>
    <row r="125" spans="6:8">
      <c r="F125" s="40"/>
      <c r="G125" s="71"/>
      <c r="H125" s="40"/>
    </row>
    <row r="126" spans="6:8">
      <c r="F126" s="40"/>
      <c r="G126" s="71"/>
      <c r="H126" s="40"/>
    </row>
  </sheetData>
  <mergeCells count="2">
    <mergeCell ref="D3:D4"/>
    <mergeCell ref="B1:O1"/>
  </mergeCells>
  <pageMargins left="0.7" right="0.7" top="0.75" bottom="0.75" header="0.3" footer="0.3"/>
  <pageSetup scale="75" fitToHeight="5" orientation="landscape" verticalDpi="597" r:id="rId1"/>
  <headerFoot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138"/>
  <sheetViews>
    <sheetView topLeftCell="A70" workbookViewId="0">
      <selection activeCell="K102" sqref="K102"/>
    </sheetView>
  </sheetViews>
  <sheetFormatPr defaultRowHeight="15"/>
  <cols>
    <col min="1" max="1" width="1.85546875" style="24" customWidth="1"/>
    <col min="2" max="2" width="14.5703125" style="23" customWidth="1"/>
    <col min="3" max="3" width="20" style="23" customWidth="1"/>
    <col min="4" max="4" width="8.85546875" style="24" customWidth="1"/>
    <col min="5" max="5" width="0.7109375" style="24" customWidth="1"/>
    <col min="6" max="6" width="9.42578125" style="24" bestFit="1" customWidth="1"/>
    <col min="7" max="7" width="6.140625" style="25" customWidth="1"/>
    <col min="8" max="8" width="7.42578125" style="25" customWidth="1"/>
    <col min="9" max="9" width="8.5703125" style="24" customWidth="1"/>
    <col min="10" max="10" width="18.7109375" style="24" customWidth="1"/>
    <col min="11" max="11" width="17.5703125" style="24" customWidth="1"/>
    <col min="12" max="12" width="8.7109375" style="24" customWidth="1"/>
    <col min="13" max="13" width="13.7109375" style="24" customWidth="1"/>
    <col min="14" max="15" width="15.7109375" style="24" customWidth="1"/>
    <col min="16" max="16" width="17.5703125" style="24" customWidth="1"/>
    <col min="17" max="256" width="9.140625" style="24"/>
    <col min="257" max="257" width="1.85546875" style="24" customWidth="1"/>
    <col min="258" max="258" width="14.5703125" style="24" customWidth="1"/>
    <col min="259" max="259" width="20" style="24" customWidth="1"/>
    <col min="260" max="260" width="8.85546875" style="24" customWidth="1"/>
    <col min="261" max="261" width="0.7109375" style="24" customWidth="1"/>
    <col min="262" max="262" width="9.42578125" style="24" bestFit="1" customWidth="1"/>
    <col min="263" max="263" width="6.140625" style="24" customWidth="1"/>
    <col min="264" max="264" width="7.42578125" style="24" customWidth="1"/>
    <col min="265" max="265" width="8.5703125" style="24" customWidth="1"/>
    <col min="266" max="266" width="18.7109375" style="24" customWidth="1"/>
    <col min="267" max="267" width="17.5703125" style="24" customWidth="1"/>
    <col min="268" max="268" width="8.7109375" style="24" customWidth="1"/>
    <col min="269" max="269" width="13.7109375" style="24" customWidth="1"/>
    <col min="270" max="271" width="15.7109375" style="24" customWidth="1"/>
    <col min="272" max="272" width="17.5703125" style="24" customWidth="1"/>
    <col min="273" max="512" width="9.140625" style="24"/>
    <col min="513" max="513" width="1.85546875" style="24" customWidth="1"/>
    <col min="514" max="514" width="14.5703125" style="24" customWidth="1"/>
    <col min="515" max="515" width="20" style="24" customWidth="1"/>
    <col min="516" max="516" width="8.85546875" style="24" customWidth="1"/>
    <col min="517" max="517" width="0.7109375" style="24" customWidth="1"/>
    <col min="518" max="518" width="9.42578125" style="24" bestFit="1" customWidth="1"/>
    <col min="519" max="519" width="6.140625" style="24" customWidth="1"/>
    <col min="520" max="520" width="7.42578125" style="24" customWidth="1"/>
    <col min="521" max="521" width="8.5703125" style="24" customWidth="1"/>
    <col min="522" max="522" width="18.7109375" style="24" customWidth="1"/>
    <col min="523" max="523" width="17.5703125" style="24" customWidth="1"/>
    <col min="524" max="524" width="8.7109375" style="24" customWidth="1"/>
    <col min="525" max="525" width="13.7109375" style="24" customWidth="1"/>
    <col min="526" max="527" width="15.7109375" style="24" customWidth="1"/>
    <col min="528" max="528" width="17.5703125" style="24" customWidth="1"/>
    <col min="529" max="768" width="9.140625" style="24"/>
    <col min="769" max="769" width="1.85546875" style="24" customWidth="1"/>
    <col min="770" max="770" width="14.5703125" style="24" customWidth="1"/>
    <col min="771" max="771" width="20" style="24" customWidth="1"/>
    <col min="772" max="772" width="8.85546875" style="24" customWidth="1"/>
    <col min="773" max="773" width="0.7109375" style="24" customWidth="1"/>
    <col min="774" max="774" width="9.42578125" style="24" bestFit="1" customWidth="1"/>
    <col min="775" max="775" width="6.140625" style="24" customWidth="1"/>
    <col min="776" max="776" width="7.42578125" style="24" customWidth="1"/>
    <col min="777" max="777" width="8.5703125" style="24" customWidth="1"/>
    <col min="778" max="778" width="18.7109375" style="24" customWidth="1"/>
    <col min="779" max="779" width="17.5703125" style="24" customWidth="1"/>
    <col min="780" max="780" width="8.7109375" style="24" customWidth="1"/>
    <col min="781" max="781" width="13.7109375" style="24" customWidth="1"/>
    <col min="782" max="783" width="15.7109375" style="24" customWidth="1"/>
    <col min="784" max="784" width="17.5703125" style="24" customWidth="1"/>
    <col min="785" max="1024" width="9.140625" style="24"/>
    <col min="1025" max="1025" width="1.85546875" style="24" customWidth="1"/>
    <col min="1026" max="1026" width="14.5703125" style="24" customWidth="1"/>
    <col min="1027" max="1027" width="20" style="24" customWidth="1"/>
    <col min="1028" max="1028" width="8.85546875" style="24" customWidth="1"/>
    <col min="1029" max="1029" width="0.7109375" style="24" customWidth="1"/>
    <col min="1030" max="1030" width="9.42578125" style="24" bestFit="1" customWidth="1"/>
    <col min="1031" max="1031" width="6.140625" style="24" customWidth="1"/>
    <col min="1032" max="1032" width="7.42578125" style="24" customWidth="1"/>
    <col min="1033" max="1033" width="8.5703125" style="24" customWidth="1"/>
    <col min="1034" max="1034" width="18.7109375" style="24" customWidth="1"/>
    <col min="1035" max="1035" width="17.5703125" style="24" customWidth="1"/>
    <col min="1036" max="1036" width="8.7109375" style="24" customWidth="1"/>
    <col min="1037" max="1037" width="13.7109375" style="24" customWidth="1"/>
    <col min="1038" max="1039" width="15.7109375" style="24" customWidth="1"/>
    <col min="1040" max="1040" width="17.5703125" style="24" customWidth="1"/>
    <col min="1041" max="1280" width="9.140625" style="24"/>
    <col min="1281" max="1281" width="1.85546875" style="24" customWidth="1"/>
    <col min="1282" max="1282" width="14.5703125" style="24" customWidth="1"/>
    <col min="1283" max="1283" width="20" style="24" customWidth="1"/>
    <col min="1284" max="1284" width="8.85546875" style="24" customWidth="1"/>
    <col min="1285" max="1285" width="0.7109375" style="24" customWidth="1"/>
    <col min="1286" max="1286" width="9.42578125" style="24" bestFit="1" customWidth="1"/>
    <col min="1287" max="1287" width="6.140625" style="24" customWidth="1"/>
    <col min="1288" max="1288" width="7.42578125" style="24" customWidth="1"/>
    <col min="1289" max="1289" width="8.5703125" style="24" customWidth="1"/>
    <col min="1290" max="1290" width="18.7109375" style="24" customWidth="1"/>
    <col min="1291" max="1291" width="17.5703125" style="24" customWidth="1"/>
    <col min="1292" max="1292" width="8.7109375" style="24" customWidth="1"/>
    <col min="1293" max="1293" width="13.7109375" style="24" customWidth="1"/>
    <col min="1294" max="1295" width="15.7109375" style="24" customWidth="1"/>
    <col min="1296" max="1296" width="17.5703125" style="24" customWidth="1"/>
    <col min="1297" max="1536" width="9.140625" style="24"/>
    <col min="1537" max="1537" width="1.85546875" style="24" customWidth="1"/>
    <col min="1538" max="1538" width="14.5703125" style="24" customWidth="1"/>
    <col min="1539" max="1539" width="20" style="24" customWidth="1"/>
    <col min="1540" max="1540" width="8.85546875" style="24" customWidth="1"/>
    <col min="1541" max="1541" width="0.7109375" style="24" customWidth="1"/>
    <col min="1542" max="1542" width="9.42578125" style="24" bestFit="1" customWidth="1"/>
    <col min="1543" max="1543" width="6.140625" style="24" customWidth="1"/>
    <col min="1544" max="1544" width="7.42578125" style="24" customWidth="1"/>
    <col min="1545" max="1545" width="8.5703125" style="24" customWidth="1"/>
    <col min="1546" max="1546" width="18.7109375" style="24" customWidth="1"/>
    <col min="1547" max="1547" width="17.5703125" style="24" customWidth="1"/>
    <col min="1548" max="1548" width="8.7109375" style="24" customWidth="1"/>
    <col min="1549" max="1549" width="13.7109375" style="24" customWidth="1"/>
    <col min="1550" max="1551" width="15.7109375" style="24" customWidth="1"/>
    <col min="1552" max="1552" width="17.5703125" style="24" customWidth="1"/>
    <col min="1553" max="1792" width="9.140625" style="24"/>
    <col min="1793" max="1793" width="1.85546875" style="24" customWidth="1"/>
    <col min="1794" max="1794" width="14.5703125" style="24" customWidth="1"/>
    <col min="1795" max="1795" width="20" style="24" customWidth="1"/>
    <col min="1796" max="1796" width="8.85546875" style="24" customWidth="1"/>
    <col min="1797" max="1797" width="0.7109375" style="24" customWidth="1"/>
    <col min="1798" max="1798" width="9.42578125" style="24" bestFit="1" customWidth="1"/>
    <col min="1799" max="1799" width="6.140625" style="24" customWidth="1"/>
    <col min="1800" max="1800" width="7.42578125" style="24" customWidth="1"/>
    <col min="1801" max="1801" width="8.5703125" style="24" customWidth="1"/>
    <col min="1802" max="1802" width="18.7109375" style="24" customWidth="1"/>
    <col min="1803" max="1803" width="17.5703125" style="24" customWidth="1"/>
    <col min="1804" max="1804" width="8.7109375" style="24" customWidth="1"/>
    <col min="1805" max="1805" width="13.7109375" style="24" customWidth="1"/>
    <col min="1806" max="1807" width="15.7109375" style="24" customWidth="1"/>
    <col min="1808" max="1808" width="17.5703125" style="24" customWidth="1"/>
    <col min="1809" max="2048" width="9.140625" style="24"/>
    <col min="2049" max="2049" width="1.85546875" style="24" customWidth="1"/>
    <col min="2050" max="2050" width="14.5703125" style="24" customWidth="1"/>
    <col min="2051" max="2051" width="20" style="24" customWidth="1"/>
    <col min="2052" max="2052" width="8.85546875" style="24" customWidth="1"/>
    <col min="2053" max="2053" width="0.7109375" style="24" customWidth="1"/>
    <col min="2054" max="2054" width="9.42578125" style="24" bestFit="1" customWidth="1"/>
    <col min="2055" max="2055" width="6.140625" style="24" customWidth="1"/>
    <col min="2056" max="2056" width="7.42578125" style="24" customWidth="1"/>
    <col min="2057" max="2057" width="8.5703125" style="24" customWidth="1"/>
    <col min="2058" max="2058" width="18.7109375" style="24" customWidth="1"/>
    <col min="2059" max="2059" width="17.5703125" style="24" customWidth="1"/>
    <col min="2060" max="2060" width="8.7109375" style="24" customWidth="1"/>
    <col min="2061" max="2061" width="13.7109375" style="24" customWidth="1"/>
    <col min="2062" max="2063" width="15.7109375" style="24" customWidth="1"/>
    <col min="2064" max="2064" width="17.5703125" style="24" customWidth="1"/>
    <col min="2065" max="2304" width="9.140625" style="24"/>
    <col min="2305" max="2305" width="1.85546875" style="24" customWidth="1"/>
    <col min="2306" max="2306" width="14.5703125" style="24" customWidth="1"/>
    <col min="2307" max="2307" width="20" style="24" customWidth="1"/>
    <col min="2308" max="2308" width="8.85546875" style="24" customWidth="1"/>
    <col min="2309" max="2309" width="0.7109375" style="24" customWidth="1"/>
    <col min="2310" max="2310" width="9.42578125" style="24" bestFit="1" customWidth="1"/>
    <col min="2311" max="2311" width="6.140625" style="24" customWidth="1"/>
    <col min="2312" max="2312" width="7.42578125" style="24" customWidth="1"/>
    <col min="2313" max="2313" width="8.5703125" style="24" customWidth="1"/>
    <col min="2314" max="2314" width="18.7109375" style="24" customWidth="1"/>
    <col min="2315" max="2315" width="17.5703125" style="24" customWidth="1"/>
    <col min="2316" max="2316" width="8.7109375" style="24" customWidth="1"/>
    <col min="2317" max="2317" width="13.7109375" style="24" customWidth="1"/>
    <col min="2318" max="2319" width="15.7109375" style="24" customWidth="1"/>
    <col min="2320" max="2320" width="17.5703125" style="24" customWidth="1"/>
    <col min="2321" max="2560" width="9.140625" style="24"/>
    <col min="2561" max="2561" width="1.85546875" style="24" customWidth="1"/>
    <col min="2562" max="2562" width="14.5703125" style="24" customWidth="1"/>
    <col min="2563" max="2563" width="20" style="24" customWidth="1"/>
    <col min="2564" max="2564" width="8.85546875" style="24" customWidth="1"/>
    <col min="2565" max="2565" width="0.7109375" style="24" customWidth="1"/>
    <col min="2566" max="2566" width="9.42578125" style="24" bestFit="1" customWidth="1"/>
    <col min="2567" max="2567" width="6.140625" style="24" customWidth="1"/>
    <col min="2568" max="2568" width="7.42578125" style="24" customWidth="1"/>
    <col min="2569" max="2569" width="8.5703125" style="24" customWidth="1"/>
    <col min="2570" max="2570" width="18.7109375" style="24" customWidth="1"/>
    <col min="2571" max="2571" width="17.5703125" style="24" customWidth="1"/>
    <col min="2572" max="2572" width="8.7109375" style="24" customWidth="1"/>
    <col min="2573" max="2573" width="13.7109375" style="24" customWidth="1"/>
    <col min="2574" max="2575" width="15.7109375" style="24" customWidth="1"/>
    <col min="2576" max="2576" width="17.5703125" style="24" customWidth="1"/>
    <col min="2577" max="2816" width="9.140625" style="24"/>
    <col min="2817" max="2817" width="1.85546875" style="24" customWidth="1"/>
    <col min="2818" max="2818" width="14.5703125" style="24" customWidth="1"/>
    <col min="2819" max="2819" width="20" style="24" customWidth="1"/>
    <col min="2820" max="2820" width="8.85546875" style="24" customWidth="1"/>
    <col min="2821" max="2821" width="0.7109375" style="24" customWidth="1"/>
    <col min="2822" max="2822" width="9.42578125" style="24" bestFit="1" customWidth="1"/>
    <col min="2823" max="2823" width="6.140625" style="24" customWidth="1"/>
    <col min="2824" max="2824" width="7.42578125" style="24" customWidth="1"/>
    <col min="2825" max="2825" width="8.5703125" style="24" customWidth="1"/>
    <col min="2826" max="2826" width="18.7109375" style="24" customWidth="1"/>
    <col min="2827" max="2827" width="17.5703125" style="24" customWidth="1"/>
    <col min="2828" max="2828" width="8.7109375" style="24" customWidth="1"/>
    <col min="2829" max="2829" width="13.7109375" style="24" customWidth="1"/>
    <col min="2830" max="2831" width="15.7109375" style="24" customWidth="1"/>
    <col min="2832" max="2832" width="17.5703125" style="24" customWidth="1"/>
    <col min="2833" max="3072" width="9.140625" style="24"/>
    <col min="3073" max="3073" width="1.85546875" style="24" customWidth="1"/>
    <col min="3074" max="3074" width="14.5703125" style="24" customWidth="1"/>
    <col min="3075" max="3075" width="20" style="24" customWidth="1"/>
    <col min="3076" max="3076" width="8.85546875" style="24" customWidth="1"/>
    <col min="3077" max="3077" width="0.7109375" style="24" customWidth="1"/>
    <col min="3078" max="3078" width="9.42578125" style="24" bestFit="1" customWidth="1"/>
    <col min="3079" max="3079" width="6.140625" style="24" customWidth="1"/>
    <col min="3080" max="3080" width="7.42578125" style="24" customWidth="1"/>
    <col min="3081" max="3081" width="8.5703125" style="24" customWidth="1"/>
    <col min="3082" max="3082" width="18.7109375" style="24" customWidth="1"/>
    <col min="3083" max="3083" width="17.5703125" style="24" customWidth="1"/>
    <col min="3084" max="3084" width="8.7109375" style="24" customWidth="1"/>
    <col min="3085" max="3085" width="13.7109375" style="24" customWidth="1"/>
    <col min="3086" max="3087" width="15.7109375" style="24" customWidth="1"/>
    <col min="3088" max="3088" width="17.5703125" style="24" customWidth="1"/>
    <col min="3089" max="3328" width="9.140625" style="24"/>
    <col min="3329" max="3329" width="1.85546875" style="24" customWidth="1"/>
    <col min="3330" max="3330" width="14.5703125" style="24" customWidth="1"/>
    <col min="3331" max="3331" width="20" style="24" customWidth="1"/>
    <col min="3332" max="3332" width="8.85546875" style="24" customWidth="1"/>
    <col min="3333" max="3333" width="0.7109375" style="24" customWidth="1"/>
    <col min="3334" max="3334" width="9.42578125" style="24" bestFit="1" customWidth="1"/>
    <col min="3335" max="3335" width="6.140625" style="24" customWidth="1"/>
    <col min="3336" max="3336" width="7.42578125" style="24" customWidth="1"/>
    <col min="3337" max="3337" width="8.5703125" style="24" customWidth="1"/>
    <col min="3338" max="3338" width="18.7109375" style="24" customWidth="1"/>
    <col min="3339" max="3339" width="17.5703125" style="24" customWidth="1"/>
    <col min="3340" max="3340" width="8.7109375" style="24" customWidth="1"/>
    <col min="3341" max="3341" width="13.7109375" style="24" customWidth="1"/>
    <col min="3342" max="3343" width="15.7109375" style="24" customWidth="1"/>
    <col min="3344" max="3344" width="17.5703125" style="24" customWidth="1"/>
    <col min="3345" max="3584" width="9.140625" style="24"/>
    <col min="3585" max="3585" width="1.85546875" style="24" customWidth="1"/>
    <col min="3586" max="3586" width="14.5703125" style="24" customWidth="1"/>
    <col min="3587" max="3587" width="20" style="24" customWidth="1"/>
    <col min="3588" max="3588" width="8.85546875" style="24" customWidth="1"/>
    <col min="3589" max="3589" width="0.7109375" style="24" customWidth="1"/>
    <col min="3590" max="3590" width="9.42578125" style="24" bestFit="1" customWidth="1"/>
    <col min="3591" max="3591" width="6.140625" style="24" customWidth="1"/>
    <col min="3592" max="3592" width="7.42578125" style="24" customWidth="1"/>
    <col min="3593" max="3593" width="8.5703125" style="24" customWidth="1"/>
    <col min="3594" max="3594" width="18.7109375" style="24" customWidth="1"/>
    <col min="3595" max="3595" width="17.5703125" style="24" customWidth="1"/>
    <col min="3596" max="3596" width="8.7109375" style="24" customWidth="1"/>
    <col min="3597" max="3597" width="13.7109375" style="24" customWidth="1"/>
    <col min="3598" max="3599" width="15.7109375" style="24" customWidth="1"/>
    <col min="3600" max="3600" width="17.5703125" style="24" customWidth="1"/>
    <col min="3601" max="3840" width="9.140625" style="24"/>
    <col min="3841" max="3841" width="1.85546875" style="24" customWidth="1"/>
    <col min="3842" max="3842" width="14.5703125" style="24" customWidth="1"/>
    <col min="3843" max="3843" width="20" style="24" customWidth="1"/>
    <col min="3844" max="3844" width="8.85546875" style="24" customWidth="1"/>
    <col min="3845" max="3845" width="0.7109375" style="24" customWidth="1"/>
    <col min="3846" max="3846" width="9.42578125" style="24" bestFit="1" customWidth="1"/>
    <col min="3847" max="3847" width="6.140625" style="24" customWidth="1"/>
    <col min="3848" max="3848" width="7.42578125" style="24" customWidth="1"/>
    <col min="3849" max="3849" width="8.5703125" style="24" customWidth="1"/>
    <col min="3850" max="3850" width="18.7109375" style="24" customWidth="1"/>
    <col min="3851" max="3851" width="17.5703125" style="24" customWidth="1"/>
    <col min="3852" max="3852" width="8.7109375" style="24" customWidth="1"/>
    <col min="3853" max="3853" width="13.7109375" style="24" customWidth="1"/>
    <col min="3854" max="3855" width="15.7109375" style="24" customWidth="1"/>
    <col min="3856" max="3856" width="17.5703125" style="24" customWidth="1"/>
    <col min="3857" max="4096" width="9.140625" style="24"/>
    <col min="4097" max="4097" width="1.85546875" style="24" customWidth="1"/>
    <col min="4098" max="4098" width="14.5703125" style="24" customWidth="1"/>
    <col min="4099" max="4099" width="20" style="24" customWidth="1"/>
    <col min="4100" max="4100" width="8.85546875" style="24" customWidth="1"/>
    <col min="4101" max="4101" width="0.7109375" style="24" customWidth="1"/>
    <col min="4102" max="4102" width="9.42578125" style="24" bestFit="1" customWidth="1"/>
    <col min="4103" max="4103" width="6.140625" style="24" customWidth="1"/>
    <col min="4104" max="4104" width="7.42578125" style="24" customWidth="1"/>
    <col min="4105" max="4105" width="8.5703125" style="24" customWidth="1"/>
    <col min="4106" max="4106" width="18.7109375" style="24" customWidth="1"/>
    <col min="4107" max="4107" width="17.5703125" style="24" customWidth="1"/>
    <col min="4108" max="4108" width="8.7109375" style="24" customWidth="1"/>
    <col min="4109" max="4109" width="13.7109375" style="24" customWidth="1"/>
    <col min="4110" max="4111" width="15.7109375" style="24" customWidth="1"/>
    <col min="4112" max="4112" width="17.5703125" style="24" customWidth="1"/>
    <col min="4113" max="4352" width="9.140625" style="24"/>
    <col min="4353" max="4353" width="1.85546875" style="24" customWidth="1"/>
    <col min="4354" max="4354" width="14.5703125" style="24" customWidth="1"/>
    <col min="4355" max="4355" width="20" style="24" customWidth="1"/>
    <col min="4356" max="4356" width="8.85546875" style="24" customWidth="1"/>
    <col min="4357" max="4357" width="0.7109375" style="24" customWidth="1"/>
    <col min="4358" max="4358" width="9.42578125" style="24" bestFit="1" customWidth="1"/>
    <col min="4359" max="4359" width="6.140625" style="24" customWidth="1"/>
    <col min="4360" max="4360" width="7.42578125" style="24" customWidth="1"/>
    <col min="4361" max="4361" width="8.5703125" style="24" customWidth="1"/>
    <col min="4362" max="4362" width="18.7109375" style="24" customWidth="1"/>
    <col min="4363" max="4363" width="17.5703125" style="24" customWidth="1"/>
    <col min="4364" max="4364" width="8.7109375" style="24" customWidth="1"/>
    <col min="4365" max="4365" width="13.7109375" style="24" customWidth="1"/>
    <col min="4366" max="4367" width="15.7109375" style="24" customWidth="1"/>
    <col min="4368" max="4368" width="17.5703125" style="24" customWidth="1"/>
    <col min="4369" max="4608" width="9.140625" style="24"/>
    <col min="4609" max="4609" width="1.85546875" style="24" customWidth="1"/>
    <col min="4610" max="4610" width="14.5703125" style="24" customWidth="1"/>
    <col min="4611" max="4611" width="20" style="24" customWidth="1"/>
    <col min="4612" max="4612" width="8.85546875" style="24" customWidth="1"/>
    <col min="4613" max="4613" width="0.7109375" style="24" customWidth="1"/>
    <col min="4614" max="4614" width="9.42578125" style="24" bestFit="1" customWidth="1"/>
    <col min="4615" max="4615" width="6.140625" style="24" customWidth="1"/>
    <col min="4616" max="4616" width="7.42578125" style="24" customWidth="1"/>
    <col min="4617" max="4617" width="8.5703125" style="24" customWidth="1"/>
    <col min="4618" max="4618" width="18.7109375" style="24" customWidth="1"/>
    <col min="4619" max="4619" width="17.5703125" style="24" customWidth="1"/>
    <col min="4620" max="4620" width="8.7109375" style="24" customWidth="1"/>
    <col min="4621" max="4621" width="13.7109375" style="24" customWidth="1"/>
    <col min="4622" max="4623" width="15.7109375" style="24" customWidth="1"/>
    <col min="4624" max="4624" width="17.5703125" style="24" customWidth="1"/>
    <col min="4625" max="4864" width="9.140625" style="24"/>
    <col min="4865" max="4865" width="1.85546875" style="24" customWidth="1"/>
    <col min="4866" max="4866" width="14.5703125" style="24" customWidth="1"/>
    <col min="4867" max="4867" width="20" style="24" customWidth="1"/>
    <col min="4868" max="4868" width="8.85546875" style="24" customWidth="1"/>
    <col min="4869" max="4869" width="0.7109375" style="24" customWidth="1"/>
    <col min="4870" max="4870" width="9.42578125" style="24" bestFit="1" customWidth="1"/>
    <col min="4871" max="4871" width="6.140625" style="24" customWidth="1"/>
    <col min="4872" max="4872" width="7.42578125" style="24" customWidth="1"/>
    <col min="4873" max="4873" width="8.5703125" style="24" customWidth="1"/>
    <col min="4874" max="4874" width="18.7109375" style="24" customWidth="1"/>
    <col min="4875" max="4875" width="17.5703125" style="24" customWidth="1"/>
    <col min="4876" max="4876" width="8.7109375" style="24" customWidth="1"/>
    <col min="4877" max="4877" width="13.7109375" style="24" customWidth="1"/>
    <col min="4878" max="4879" width="15.7109375" style="24" customWidth="1"/>
    <col min="4880" max="4880" width="17.5703125" style="24" customWidth="1"/>
    <col min="4881" max="5120" width="9.140625" style="24"/>
    <col min="5121" max="5121" width="1.85546875" style="24" customWidth="1"/>
    <col min="5122" max="5122" width="14.5703125" style="24" customWidth="1"/>
    <col min="5123" max="5123" width="20" style="24" customWidth="1"/>
    <col min="5124" max="5124" width="8.85546875" style="24" customWidth="1"/>
    <col min="5125" max="5125" width="0.7109375" style="24" customWidth="1"/>
    <col min="5126" max="5126" width="9.42578125" style="24" bestFit="1" customWidth="1"/>
    <col min="5127" max="5127" width="6.140625" style="24" customWidth="1"/>
    <col min="5128" max="5128" width="7.42578125" style="24" customWidth="1"/>
    <col min="5129" max="5129" width="8.5703125" style="24" customWidth="1"/>
    <col min="5130" max="5130" width="18.7109375" style="24" customWidth="1"/>
    <col min="5131" max="5131" width="17.5703125" style="24" customWidth="1"/>
    <col min="5132" max="5132" width="8.7109375" style="24" customWidth="1"/>
    <col min="5133" max="5133" width="13.7109375" style="24" customWidth="1"/>
    <col min="5134" max="5135" width="15.7109375" style="24" customWidth="1"/>
    <col min="5136" max="5136" width="17.5703125" style="24" customWidth="1"/>
    <col min="5137" max="5376" width="9.140625" style="24"/>
    <col min="5377" max="5377" width="1.85546875" style="24" customWidth="1"/>
    <col min="5378" max="5378" width="14.5703125" style="24" customWidth="1"/>
    <col min="5379" max="5379" width="20" style="24" customWidth="1"/>
    <col min="5380" max="5380" width="8.85546875" style="24" customWidth="1"/>
    <col min="5381" max="5381" width="0.7109375" style="24" customWidth="1"/>
    <col min="5382" max="5382" width="9.42578125" style="24" bestFit="1" customWidth="1"/>
    <col min="5383" max="5383" width="6.140625" style="24" customWidth="1"/>
    <col min="5384" max="5384" width="7.42578125" style="24" customWidth="1"/>
    <col min="5385" max="5385" width="8.5703125" style="24" customWidth="1"/>
    <col min="5386" max="5386" width="18.7109375" style="24" customWidth="1"/>
    <col min="5387" max="5387" width="17.5703125" style="24" customWidth="1"/>
    <col min="5388" max="5388" width="8.7109375" style="24" customWidth="1"/>
    <col min="5389" max="5389" width="13.7109375" style="24" customWidth="1"/>
    <col min="5390" max="5391" width="15.7109375" style="24" customWidth="1"/>
    <col min="5392" max="5392" width="17.5703125" style="24" customWidth="1"/>
    <col min="5393" max="5632" width="9.140625" style="24"/>
    <col min="5633" max="5633" width="1.85546875" style="24" customWidth="1"/>
    <col min="5634" max="5634" width="14.5703125" style="24" customWidth="1"/>
    <col min="5635" max="5635" width="20" style="24" customWidth="1"/>
    <col min="5636" max="5636" width="8.85546875" style="24" customWidth="1"/>
    <col min="5637" max="5637" width="0.7109375" style="24" customWidth="1"/>
    <col min="5638" max="5638" width="9.42578125" style="24" bestFit="1" customWidth="1"/>
    <col min="5639" max="5639" width="6.140625" style="24" customWidth="1"/>
    <col min="5640" max="5640" width="7.42578125" style="24" customWidth="1"/>
    <col min="5641" max="5641" width="8.5703125" style="24" customWidth="1"/>
    <col min="5642" max="5642" width="18.7109375" style="24" customWidth="1"/>
    <col min="5643" max="5643" width="17.5703125" style="24" customWidth="1"/>
    <col min="5644" max="5644" width="8.7109375" style="24" customWidth="1"/>
    <col min="5645" max="5645" width="13.7109375" style="24" customWidth="1"/>
    <col min="5646" max="5647" width="15.7109375" style="24" customWidth="1"/>
    <col min="5648" max="5648" width="17.5703125" style="24" customWidth="1"/>
    <col min="5649" max="5888" width="9.140625" style="24"/>
    <col min="5889" max="5889" width="1.85546875" style="24" customWidth="1"/>
    <col min="5890" max="5890" width="14.5703125" style="24" customWidth="1"/>
    <col min="5891" max="5891" width="20" style="24" customWidth="1"/>
    <col min="5892" max="5892" width="8.85546875" style="24" customWidth="1"/>
    <col min="5893" max="5893" width="0.7109375" style="24" customWidth="1"/>
    <col min="5894" max="5894" width="9.42578125" style="24" bestFit="1" customWidth="1"/>
    <col min="5895" max="5895" width="6.140625" style="24" customWidth="1"/>
    <col min="5896" max="5896" width="7.42578125" style="24" customWidth="1"/>
    <col min="5897" max="5897" width="8.5703125" style="24" customWidth="1"/>
    <col min="5898" max="5898" width="18.7109375" style="24" customWidth="1"/>
    <col min="5899" max="5899" width="17.5703125" style="24" customWidth="1"/>
    <col min="5900" max="5900" width="8.7109375" style="24" customWidth="1"/>
    <col min="5901" max="5901" width="13.7109375" style="24" customWidth="1"/>
    <col min="5902" max="5903" width="15.7109375" style="24" customWidth="1"/>
    <col min="5904" max="5904" width="17.5703125" style="24" customWidth="1"/>
    <col min="5905" max="6144" width="9.140625" style="24"/>
    <col min="6145" max="6145" width="1.85546875" style="24" customWidth="1"/>
    <col min="6146" max="6146" width="14.5703125" style="24" customWidth="1"/>
    <col min="6147" max="6147" width="20" style="24" customWidth="1"/>
    <col min="6148" max="6148" width="8.85546875" style="24" customWidth="1"/>
    <col min="6149" max="6149" width="0.7109375" style="24" customWidth="1"/>
    <col min="6150" max="6150" width="9.42578125" style="24" bestFit="1" customWidth="1"/>
    <col min="6151" max="6151" width="6.140625" style="24" customWidth="1"/>
    <col min="6152" max="6152" width="7.42578125" style="24" customWidth="1"/>
    <col min="6153" max="6153" width="8.5703125" style="24" customWidth="1"/>
    <col min="6154" max="6154" width="18.7109375" style="24" customWidth="1"/>
    <col min="6155" max="6155" width="17.5703125" style="24" customWidth="1"/>
    <col min="6156" max="6156" width="8.7109375" style="24" customWidth="1"/>
    <col min="6157" max="6157" width="13.7109375" style="24" customWidth="1"/>
    <col min="6158" max="6159" width="15.7109375" style="24" customWidth="1"/>
    <col min="6160" max="6160" width="17.5703125" style="24" customWidth="1"/>
    <col min="6161" max="6400" width="9.140625" style="24"/>
    <col min="6401" max="6401" width="1.85546875" style="24" customWidth="1"/>
    <col min="6402" max="6402" width="14.5703125" style="24" customWidth="1"/>
    <col min="6403" max="6403" width="20" style="24" customWidth="1"/>
    <col min="6404" max="6404" width="8.85546875" style="24" customWidth="1"/>
    <col min="6405" max="6405" width="0.7109375" style="24" customWidth="1"/>
    <col min="6406" max="6406" width="9.42578125" style="24" bestFit="1" customWidth="1"/>
    <col min="6407" max="6407" width="6.140625" style="24" customWidth="1"/>
    <col min="6408" max="6408" width="7.42578125" style="24" customWidth="1"/>
    <col min="6409" max="6409" width="8.5703125" style="24" customWidth="1"/>
    <col min="6410" max="6410" width="18.7109375" style="24" customWidth="1"/>
    <col min="6411" max="6411" width="17.5703125" style="24" customWidth="1"/>
    <col min="6412" max="6412" width="8.7109375" style="24" customWidth="1"/>
    <col min="6413" max="6413" width="13.7109375" style="24" customWidth="1"/>
    <col min="6414" max="6415" width="15.7109375" style="24" customWidth="1"/>
    <col min="6416" max="6416" width="17.5703125" style="24" customWidth="1"/>
    <col min="6417" max="6656" width="9.140625" style="24"/>
    <col min="6657" max="6657" width="1.85546875" style="24" customWidth="1"/>
    <col min="6658" max="6658" width="14.5703125" style="24" customWidth="1"/>
    <col min="6659" max="6659" width="20" style="24" customWidth="1"/>
    <col min="6660" max="6660" width="8.85546875" style="24" customWidth="1"/>
    <col min="6661" max="6661" width="0.7109375" style="24" customWidth="1"/>
    <col min="6662" max="6662" width="9.42578125" style="24" bestFit="1" customWidth="1"/>
    <col min="6663" max="6663" width="6.140625" style="24" customWidth="1"/>
    <col min="6664" max="6664" width="7.42578125" style="24" customWidth="1"/>
    <col min="6665" max="6665" width="8.5703125" style="24" customWidth="1"/>
    <col min="6666" max="6666" width="18.7109375" style="24" customWidth="1"/>
    <col min="6667" max="6667" width="17.5703125" style="24" customWidth="1"/>
    <col min="6668" max="6668" width="8.7109375" style="24" customWidth="1"/>
    <col min="6669" max="6669" width="13.7109375" style="24" customWidth="1"/>
    <col min="6670" max="6671" width="15.7109375" style="24" customWidth="1"/>
    <col min="6672" max="6672" width="17.5703125" style="24" customWidth="1"/>
    <col min="6673" max="6912" width="9.140625" style="24"/>
    <col min="6913" max="6913" width="1.85546875" style="24" customWidth="1"/>
    <col min="6914" max="6914" width="14.5703125" style="24" customWidth="1"/>
    <col min="6915" max="6915" width="20" style="24" customWidth="1"/>
    <col min="6916" max="6916" width="8.85546875" style="24" customWidth="1"/>
    <col min="6917" max="6917" width="0.7109375" style="24" customWidth="1"/>
    <col min="6918" max="6918" width="9.42578125" style="24" bestFit="1" customWidth="1"/>
    <col min="6919" max="6919" width="6.140625" style="24" customWidth="1"/>
    <col min="6920" max="6920" width="7.42578125" style="24" customWidth="1"/>
    <col min="6921" max="6921" width="8.5703125" style="24" customWidth="1"/>
    <col min="6922" max="6922" width="18.7109375" style="24" customWidth="1"/>
    <col min="6923" max="6923" width="17.5703125" style="24" customWidth="1"/>
    <col min="6924" max="6924" width="8.7109375" style="24" customWidth="1"/>
    <col min="6925" max="6925" width="13.7109375" style="24" customWidth="1"/>
    <col min="6926" max="6927" width="15.7109375" style="24" customWidth="1"/>
    <col min="6928" max="6928" width="17.5703125" style="24" customWidth="1"/>
    <col min="6929" max="7168" width="9.140625" style="24"/>
    <col min="7169" max="7169" width="1.85546875" style="24" customWidth="1"/>
    <col min="7170" max="7170" width="14.5703125" style="24" customWidth="1"/>
    <col min="7171" max="7171" width="20" style="24" customWidth="1"/>
    <col min="7172" max="7172" width="8.85546875" style="24" customWidth="1"/>
    <col min="7173" max="7173" width="0.7109375" style="24" customWidth="1"/>
    <col min="7174" max="7174" width="9.42578125" style="24" bestFit="1" customWidth="1"/>
    <col min="7175" max="7175" width="6.140625" style="24" customWidth="1"/>
    <col min="7176" max="7176" width="7.42578125" style="24" customWidth="1"/>
    <col min="7177" max="7177" width="8.5703125" style="24" customWidth="1"/>
    <col min="7178" max="7178" width="18.7109375" style="24" customWidth="1"/>
    <col min="7179" max="7179" width="17.5703125" style="24" customWidth="1"/>
    <col min="7180" max="7180" width="8.7109375" style="24" customWidth="1"/>
    <col min="7181" max="7181" width="13.7109375" style="24" customWidth="1"/>
    <col min="7182" max="7183" width="15.7109375" style="24" customWidth="1"/>
    <col min="7184" max="7184" width="17.5703125" style="24" customWidth="1"/>
    <col min="7185" max="7424" width="9.140625" style="24"/>
    <col min="7425" max="7425" width="1.85546875" style="24" customWidth="1"/>
    <col min="7426" max="7426" width="14.5703125" style="24" customWidth="1"/>
    <col min="7427" max="7427" width="20" style="24" customWidth="1"/>
    <col min="7428" max="7428" width="8.85546875" style="24" customWidth="1"/>
    <col min="7429" max="7429" width="0.7109375" style="24" customWidth="1"/>
    <col min="7430" max="7430" width="9.42578125" style="24" bestFit="1" customWidth="1"/>
    <col min="7431" max="7431" width="6.140625" style="24" customWidth="1"/>
    <col min="7432" max="7432" width="7.42578125" style="24" customWidth="1"/>
    <col min="7433" max="7433" width="8.5703125" style="24" customWidth="1"/>
    <col min="7434" max="7434" width="18.7109375" style="24" customWidth="1"/>
    <col min="7435" max="7435" width="17.5703125" style="24" customWidth="1"/>
    <col min="7436" max="7436" width="8.7109375" style="24" customWidth="1"/>
    <col min="7437" max="7437" width="13.7109375" style="24" customWidth="1"/>
    <col min="7438" max="7439" width="15.7109375" style="24" customWidth="1"/>
    <col min="7440" max="7440" width="17.5703125" style="24" customWidth="1"/>
    <col min="7441" max="7680" width="9.140625" style="24"/>
    <col min="7681" max="7681" width="1.85546875" style="24" customWidth="1"/>
    <col min="7682" max="7682" width="14.5703125" style="24" customWidth="1"/>
    <col min="7683" max="7683" width="20" style="24" customWidth="1"/>
    <col min="7684" max="7684" width="8.85546875" style="24" customWidth="1"/>
    <col min="7685" max="7685" width="0.7109375" style="24" customWidth="1"/>
    <col min="7686" max="7686" width="9.42578125" style="24" bestFit="1" customWidth="1"/>
    <col min="7687" max="7687" width="6.140625" style="24" customWidth="1"/>
    <col min="7688" max="7688" width="7.42578125" style="24" customWidth="1"/>
    <col min="7689" max="7689" width="8.5703125" style="24" customWidth="1"/>
    <col min="7690" max="7690" width="18.7109375" style="24" customWidth="1"/>
    <col min="7691" max="7691" width="17.5703125" style="24" customWidth="1"/>
    <col min="7692" max="7692" width="8.7109375" style="24" customWidth="1"/>
    <col min="7693" max="7693" width="13.7109375" style="24" customWidth="1"/>
    <col min="7694" max="7695" width="15.7109375" style="24" customWidth="1"/>
    <col min="7696" max="7696" width="17.5703125" style="24" customWidth="1"/>
    <col min="7697" max="7936" width="9.140625" style="24"/>
    <col min="7937" max="7937" width="1.85546875" style="24" customWidth="1"/>
    <col min="7938" max="7938" width="14.5703125" style="24" customWidth="1"/>
    <col min="7939" max="7939" width="20" style="24" customWidth="1"/>
    <col min="7940" max="7940" width="8.85546875" style="24" customWidth="1"/>
    <col min="7941" max="7941" width="0.7109375" style="24" customWidth="1"/>
    <col min="7942" max="7942" width="9.42578125" style="24" bestFit="1" customWidth="1"/>
    <col min="7943" max="7943" width="6.140625" style="24" customWidth="1"/>
    <col min="7944" max="7944" width="7.42578125" style="24" customWidth="1"/>
    <col min="7945" max="7945" width="8.5703125" style="24" customWidth="1"/>
    <col min="7946" max="7946" width="18.7109375" style="24" customWidth="1"/>
    <col min="7947" max="7947" width="17.5703125" style="24" customWidth="1"/>
    <col min="7948" max="7948" width="8.7109375" style="24" customWidth="1"/>
    <col min="7949" max="7949" width="13.7109375" style="24" customWidth="1"/>
    <col min="7950" max="7951" width="15.7109375" style="24" customWidth="1"/>
    <col min="7952" max="7952" width="17.5703125" style="24" customWidth="1"/>
    <col min="7953" max="8192" width="9.140625" style="24"/>
    <col min="8193" max="8193" width="1.85546875" style="24" customWidth="1"/>
    <col min="8194" max="8194" width="14.5703125" style="24" customWidth="1"/>
    <col min="8195" max="8195" width="20" style="24" customWidth="1"/>
    <col min="8196" max="8196" width="8.85546875" style="24" customWidth="1"/>
    <col min="8197" max="8197" width="0.7109375" style="24" customWidth="1"/>
    <col min="8198" max="8198" width="9.42578125" style="24" bestFit="1" customWidth="1"/>
    <col min="8199" max="8199" width="6.140625" style="24" customWidth="1"/>
    <col min="8200" max="8200" width="7.42578125" style="24" customWidth="1"/>
    <col min="8201" max="8201" width="8.5703125" style="24" customWidth="1"/>
    <col min="8202" max="8202" width="18.7109375" style="24" customWidth="1"/>
    <col min="8203" max="8203" width="17.5703125" style="24" customWidth="1"/>
    <col min="8204" max="8204" width="8.7109375" style="24" customWidth="1"/>
    <col min="8205" max="8205" width="13.7109375" style="24" customWidth="1"/>
    <col min="8206" max="8207" width="15.7109375" style="24" customWidth="1"/>
    <col min="8208" max="8208" width="17.5703125" style="24" customWidth="1"/>
    <col min="8209" max="8448" width="9.140625" style="24"/>
    <col min="8449" max="8449" width="1.85546875" style="24" customWidth="1"/>
    <col min="8450" max="8450" width="14.5703125" style="24" customWidth="1"/>
    <col min="8451" max="8451" width="20" style="24" customWidth="1"/>
    <col min="8452" max="8452" width="8.85546875" style="24" customWidth="1"/>
    <col min="8453" max="8453" width="0.7109375" style="24" customWidth="1"/>
    <col min="8454" max="8454" width="9.42578125" style="24" bestFit="1" customWidth="1"/>
    <col min="8455" max="8455" width="6.140625" style="24" customWidth="1"/>
    <col min="8456" max="8456" width="7.42578125" style="24" customWidth="1"/>
    <col min="8457" max="8457" width="8.5703125" style="24" customWidth="1"/>
    <col min="8458" max="8458" width="18.7109375" style="24" customWidth="1"/>
    <col min="8459" max="8459" width="17.5703125" style="24" customWidth="1"/>
    <col min="8460" max="8460" width="8.7109375" style="24" customWidth="1"/>
    <col min="8461" max="8461" width="13.7109375" style="24" customWidth="1"/>
    <col min="8462" max="8463" width="15.7109375" style="24" customWidth="1"/>
    <col min="8464" max="8464" width="17.5703125" style="24" customWidth="1"/>
    <col min="8465" max="8704" width="9.140625" style="24"/>
    <col min="8705" max="8705" width="1.85546875" style="24" customWidth="1"/>
    <col min="8706" max="8706" width="14.5703125" style="24" customWidth="1"/>
    <col min="8707" max="8707" width="20" style="24" customWidth="1"/>
    <col min="8708" max="8708" width="8.85546875" style="24" customWidth="1"/>
    <col min="8709" max="8709" width="0.7109375" style="24" customWidth="1"/>
    <col min="8710" max="8710" width="9.42578125" style="24" bestFit="1" customWidth="1"/>
    <col min="8711" max="8711" width="6.140625" style="24" customWidth="1"/>
    <col min="8712" max="8712" width="7.42578125" style="24" customWidth="1"/>
    <col min="8713" max="8713" width="8.5703125" style="24" customWidth="1"/>
    <col min="8714" max="8714" width="18.7109375" style="24" customWidth="1"/>
    <col min="8715" max="8715" width="17.5703125" style="24" customWidth="1"/>
    <col min="8716" max="8716" width="8.7109375" style="24" customWidth="1"/>
    <col min="8717" max="8717" width="13.7109375" style="24" customWidth="1"/>
    <col min="8718" max="8719" width="15.7109375" style="24" customWidth="1"/>
    <col min="8720" max="8720" width="17.5703125" style="24" customWidth="1"/>
    <col min="8721" max="8960" width="9.140625" style="24"/>
    <col min="8961" max="8961" width="1.85546875" style="24" customWidth="1"/>
    <col min="8962" max="8962" width="14.5703125" style="24" customWidth="1"/>
    <col min="8963" max="8963" width="20" style="24" customWidth="1"/>
    <col min="8964" max="8964" width="8.85546875" style="24" customWidth="1"/>
    <col min="8965" max="8965" width="0.7109375" style="24" customWidth="1"/>
    <col min="8966" max="8966" width="9.42578125" style="24" bestFit="1" customWidth="1"/>
    <col min="8967" max="8967" width="6.140625" style="24" customWidth="1"/>
    <col min="8968" max="8968" width="7.42578125" style="24" customWidth="1"/>
    <col min="8969" max="8969" width="8.5703125" style="24" customWidth="1"/>
    <col min="8970" max="8970" width="18.7109375" style="24" customWidth="1"/>
    <col min="8971" max="8971" width="17.5703125" style="24" customWidth="1"/>
    <col min="8972" max="8972" width="8.7109375" style="24" customWidth="1"/>
    <col min="8973" max="8973" width="13.7109375" style="24" customWidth="1"/>
    <col min="8974" max="8975" width="15.7109375" style="24" customWidth="1"/>
    <col min="8976" max="8976" width="17.5703125" style="24" customWidth="1"/>
    <col min="8977" max="9216" width="9.140625" style="24"/>
    <col min="9217" max="9217" width="1.85546875" style="24" customWidth="1"/>
    <col min="9218" max="9218" width="14.5703125" style="24" customWidth="1"/>
    <col min="9219" max="9219" width="20" style="24" customWidth="1"/>
    <col min="9220" max="9220" width="8.85546875" style="24" customWidth="1"/>
    <col min="9221" max="9221" width="0.7109375" style="24" customWidth="1"/>
    <col min="9222" max="9222" width="9.42578125" style="24" bestFit="1" customWidth="1"/>
    <col min="9223" max="9223" width="6.140625" style="24" customWidth="1"/>
    <col min="9224" max="9224" width="7.42578125" style="24" customWidth="1"/>
    <col min="9225" max="9225" width="8.5703125" style="24" customWidth="1"/>
    <col min="9226" max="9226" width="18.7109375" style="24" customWidth="1"/>
    <col min="9227" max="9227" width="17.5703125" style="24" customWidth="1"/>
    <col min="9228" max="9228" width="8.7109375" style="24" customWidth="1"/>
    <col min="9229" max="9229" width="13.7109375" style="24" customWidth="1"/>
    <col min="9230" max="9231" width="15.7109375" style="24" customWidth="1"/>
    <col min="9232" max="9232" width="17.5703125" style="24" customWidth="1"/>
    <col min="9233" max="9472" width="9.140625" style="24"/>
    <col min="9473" max="9473" width="1.85546875" style="24" customWidth="1"/>
    <col min="9474" max="9474" width="14.5703125" style="24" customWidth="1"/>
    <col min="9475" max="9475" width="20" style="24" customWidth="1"/>
    <col min="9476" max="9476" width="8.85546875" style="24" customWidth="1"/>
    <col min="9477" max="9477" width="0.7109375" style="24" customWidth="1"/>
    <col min="9478" max="9478" width="9.42578125" style="24" bestFit="1" customWidth="1"/>
    <col min="9479" max="9479" width="6.140625" style="24" customWidth="1"/>
    <col min="9480" max="9480" width="7.42578125" style="24" customWidth="1"/>
    <col min="9481" max="9481" width="8.5703125" style="24" customWidth="1"/>
    <col min="9482" max="9482" width="18.7109375" style="24" customWidth="1"/>
    <col min="9483" max="9483" width="17.5703125" style="24" customWidth="1"/>
    <col min="9484" max="9484" width="8.7109375" style="24" customWidth="1"/>
    <col min="9485" max="9485" width="13.7109375" style="24" customWidth="1"/>
    <col min="9486" max="9487" width="15.7109375" style="24" customWidth="1"/>
    <col min="9488" max="9488" width="17.5703125" style="24" customWidth="1"/>
    <col min="9489" max="9728" width="9.140625" style="24"/>
    <col min="9729" max="9729" width="1.85546875" style="24" customWidth="1"/>
    <col min="9730" max="9730" width="14.5703125" style="24" customWidth="1"/>
    <col min="9731" max="9731" width="20" style="24" customWidth="1"/>
    <col min="9732" max="9732" width="8.85546875" style="24" customWidth="1"/>
    <col min="9733" max="9733" width="0.7109375" style="24" customWidth="1"/>
    <col min="9734" max="9734" width="9.42578125" style="24" bestFit="1" customWidth="1"/>
    <col min="9735" max="9735" width="6.140625" style="24" customWidth="1"/>
    <col min="9736" max="9736" width="7.42578125" style="24" customWidth="1"/>
    <col min="9737" max="9737" width="8.5703125" style="24" customWidth="1"/>
    <col min="9738" max="9738" width="18.7109375" style="24" customWidth="1"/>
    <col min="9739" max="9739" width="17.5703125" style="24" customWidth="1"/>
    <col min="9740" max="9740" width="8.7109375" style="24" customWidth="1"/>
    <col min="9741" max="9741" width="13.7109375" style="24" customWidth="1"/>
    <col min="9742" max="9743" width="15.7109375" style="24" customWidth="1"/>
    <col min="9744" max="9744" width="17.5703125" style="24" customWidth="1"/>
    <col min="9745" max="9984" width="9.140625" style="24"/>
    <col min="9985" max="9985" width="1.85546875" style="24" customWidth="1"/>
    <col min="9986" max="9986" width="14.5703125" style="24" customWidth="1"/>
    <col min="9987" max="9987" width="20" style="24" customWidth="1"/>
    <col min="9988" max="9988" width="8.85546875" style="24" customWidth="1"/>
    <col min="9989" max="9989" width="0.7109375" style="24" customWidth="1"/>
    <col min="9990" max="9990" width="9.42578125" style="24" bestFit="1" customWidth="1"/>
    <col min="9991" max="9991" width="6.140625" style="24" customWidth="1"/>
    <col min="9992" max="9992" width="7.42578125" style="24" customWidth="1"/>
    <col min="9993" max="9993" width="8.5703125" style="24" customWidth="1"/>
    <col min="9994" max="9994" width="18.7109375" style="24" customWidth="1"/>
    <col min="9995" max="9995" width="17.5703125" style="24" customWidth="1"/>
    <col min="9996" max="9996" width="8.7109375" style="24" customWidth="1"/>
    <col min="9997" max="9997" width="13.7109375" style="24" customWidth="1"/>
    <col min="9998" max="9999" width="15.7109375" style="24" customWidth="1"/>
    <col min="10000" max="10000" width="17.5703125" style="24" customWidth="1"/>
    <col min="10001" max="10240" width="9.140625" style="24"/>
    <col min="10241" max="10241" width="1.85546875" style="24" customWidth="1"/>
    <col min="10242" max="10242" width="14.5703125" style="24" customWidth="1"/>
    <col min="10243" max="10243" width="20" style="24" customWidth="1"/>
    <col min="10244" max="10244" width="8.85546875" style="24" customWidth="1"/>
    <col min="10245" max="10245" width="0.7109375" style="24" customWidth="1"/>
    <col min="10246" max="10246" width="9.42578125" style="24" bestFit="1" customWidth="1"/>
    <col min="10247" max="10247" width="6.140625" style="24" customWidth="1"/>
    <col min="10248" max="10248" width="7.42578125" style="24" customWidth="1"/>
    <col min="10249" max="10249" width="8.5703125" style="24" customWidth="1"/>
    <col min="10250" max="10250" width="18.7109375" style="24" customWidth="1"/>
    <col min="10251" max="10251" width="17.5703125" style="24" customWidth="1"/>
    <col min="10252" max="10252" width="8.7109375" style="24" customWidth="1"/>
    <col min="10253" max="10253" width="13.7109375" style="24" customWidth="1"/>
    <col min="10254" max="10255" width="15.7109375" style="24" customWidth="1"/>
    <col min="10256" max="10256" width="17.5703125" style="24" customWidth="1"/>
    <col min="10257" max="10496" width="9.140625" style="24"/>
    <col min="10497" max="10497" width="1.85546875" style="24" customWidth="1"/>
    <col min="10498" max="10498" width="14.5703125" style="24" customWidth="1"/>
    <col min="10499" max="10499" width="20" style="24" customWidth="1"/>
    <col min="10500" max="10500" width="8.85546875" style="24" customWidth="1"/>
    <col min="10501" max="10501" width="0.7109375" style="24" customWidth="1"/>
    <col min="10502" max="10502" width="9.42578125" style="24" bestFit="1" customWidth="1"/>
    <col min="10503" max="10503" width="6.140625" style="24" customWidth="1"/>
    <col min="10504" max="10504" width="7.42578125" style="24" customWidth="1"/>
    <col min="10505" max="10505" width="8.5703125" style="24" customWidth="1"/>
    <col min="10506" max="10506" width="18.7109375" style="24" customWidth="1"/>
    <col min="10507" max="10507" width="17.5703125" style="24" customWidth="1"/>
    <col min="10508" max="10508" width="8.7109375" style="24" customWidth="1"/>
    <col min="10509" max="10509" width="13.7109375" style="24" customWidth="1"/>
    <col min="10510" max="10511" width="15.7109375" style="24" customWidth="1"/>
    <col min="10512" max="10512" width="17.5703125" style="24" customWidth="1"/>
    <col min="10513" max="10752" width="9.140625" style="24"/>
    <col min="10753" max="10753" width="1.85546875" style="24" customWidth="1"/>
    <col min="10754" max="10754" width="14.5703125" style="24" customWidth="1"/>
    <col min="10755" max="10755" width="20" style="24" customWidth="1"/>
    <col min="10756" max="10756" width="8.85546875" style="24" customWidth="1"/>
    <col min="10757" max="10757" width="0.7109375" style="24" customWidth="1"/>
    <col min="10758" max="10758" width="9.42578125" style="24" bestFit="1" customWidth="1"/>
    <col min="10759" max="10759" width="6.140625" style="24" customWidth="1"/>
    <col min="10760" max="10760" width="7.42578125" style="24" customWidth="1"/>
    <col min="10761" max="10761" width="8.5703125" style="24" customWidth="1"/>
    <col min="10762" max="10762" width="18.7109375" style="24" customWidth="1"/>
    <col min="10763" max="10763" width="17.5703125" style="24" customWidth="1"/>
    <col min="10764" max="10764" width="8.7109375" style="24" customWidth="1"/>
    <col min="10765" max="10765" width="13.7109375" style="24" customWidth="1"/>
    <col min="10766" max="10767" width="15.7109375" style="24" customWidth="1"/>
    <col min="10768" max="10768" width="17.5703125" style="24" customWidth="1"/>
    <col min="10769" max="11008" width="9.140625" style="24"/>
    <col min="11009" max="11009" width="1.85546875" style="24" customWidth="1"/>
    <col min="11010" max="11010" width="14.5703125" style="24" customWidth="1"/>
    <col min="11011" max="11011" width="20" style="24" customWidth="1"/>
    <col min="11012" max="11012" width="8.85546875" style="24" customWidth="1"/>
    <col min="11013" max="11013" width="0.7109375" style="24" customWidth="1"/>
    <col min="11014" max="11014" width="9.42578125" style="24" bestFit="1" customWidth="1"/>
    <col min="11015" max="11015" width="6.140625" style="24" customWidth="1"/>
    <col min="11016" max="11016" width="7.42578125" style="24" customWidth="1"/>
    <col min="11017" max="11017" width="8.5703125" style="24" customWidth="1"/>
    <col min="11018" max="11018" width="18.7109375" style="24" customWidth="1"/>
    <col min="11019" max="11019" width="17.5703125" style="24" customWidth="1"/>
    <col min="11020" max="11020" width="8.7109375" style="24" customWidth="1"/>
    <col min="11021" max="11021" width="13.7109375" style="24" customWidth="1"/>
    <col min="11022" max="11023" width="15.7109375" style="24" customWidth="1"/>
    <col min="11024" max="11024" width="17.5703125" style="24" customWidth="1"/>
    <col min="11025" max="11264" width="9.140625" style="24"/>
    <col min="11265" max="11265" width="1.85546875" style="24" customWidth="1"/>
    <col min="11266" max="11266" width="14.5703125" style="24" customWidth="1"/>
    <col min="11267" max="11267" width="20" style="24" customWidth="1"/>
    <col min="11268" max="11268" width="8.85546875" style="24" customWidth="1"/>
    <col min="11269" max="11269" width="0.7109375" style="24" customWidth="1"/>
    <col min="11270" max="11270" width="9.42578125" style="24" bestFit="1" customWidth="1"/>
    <col min="11271" max="11271" width="6.140625" style="24" customWidth="1"/>
    <col min="11272" max="11272" width="7.42578125" style="24" customWidth="1"/>
    <col min="11273" max="11273" width="8.5703125" style="24" customWidth="1"/>
    <col min="11274" max="11274" width="18.7109375" style="24" customWidth="1"/>
    <col min="11275" max="11275" width="17.5703125" style="24" customWidth="1"/>
    <col min="11276" max="11276" width="8.7109375" style="24" customWidth="1"/>
    <col min="11277" max="11277" width="13.7109375" style="24" customWidth="1"/>
    <col min="11278" max="11279" width="15.7109375" style="24" customWidth="1"/>
    <col min="11280" max="11280" width="17.5703125" style="24" customWidth="1"/>
    <col min="11281" max="11520" width="9.140625" style="24"/>
    <col min="11521" max="11521" width="1.85546875" style="24" customWidth="1"/>
    <col min="11522" max="11522" width="14.5703125" style="24" customWidth="1"/>
    <col min="11523" max="11523" width="20" style="24" customWidth="1"/>
    <col min="11524" max="11524" width="8.85546875" style="24" customWidth="1"/>
    <col min="11525" max="11525" width="0.7109375" style="24" customWidth="1"/>
    <col min="11526" max="11526" width="9.42578125" style="24" bestFit="1" customWidth="1"/>
    <col min="11527" max="11527" width="6.140625" style="24" customWidth="1"/>
    <col min="11528" max="11528" width="7.42578125" style="24" customWidth="1"/>
    <col min="11529" max="11529" width="8.5703125" style="24" customWidth="1"/>
    <col min="11530" max="11530" width="18.7109375" style="24" customWidth="1"/>
    <col min="11531" max="11531" width="17.5703125" style="24" customWidth="1"/>
    <col min="11532" max="11532" width="8.7109375" style="24" customWidth="1"/>
    <col min="11533" max="11533" width="13.7109375" style="24" customWidth="1"/>
    <col min="11534" max="11535" width="15.7109375" style="24" customWidth="1"/>
    <col min="11536" max="11536" width="17.5703125" style="24" customWidth="1"/>
    <col min="11537" max="11776" width="9.140625" style="24"/>
    <col min="11777" max="11777" width="1.85546875" style="24" customWidth="1"/>
    <col min="11778" max="11778" width="14.5703125" style="24" customWidth="1"/>
    <col min="11779" max="11779" width="20" style="24" customWidth="1"/>
    <col min="11780" max="11780" width="8.85546875" style="24" customWidth="1"/>
    <col min="11781" max="11781" width="0.7109375" style="24" customWidth="1"/>
    <col min="11782" max="11782" width="9.42578125" style="24" bestFit="1" customWidth="1"/>
    <col min="11783" max="11783" width="6.140625" style="24" customWidth="1"/>
    <col min="11784" max="11784" width="7.42578125" style="24" customWidth="1"/>
    <col min="11785" max="11785" width="8.5703125" style="24" customWidth="1"/>
    <col min="11786" max="11786" width="18.7109375" style="24" customWidth="1"/>
    <col min="11787" max="11787" width="17.5703125" style="24" customWidth="1"/>
    <col min="11788" max="11788" width="8.7109375" style="24" customWidth="1"/>
    <col min="11789" max="11789" width="13.7109375" style="24" customWidth="1"/>
    <col min="11790" max="11791" width="15.7109375" style="24" customWidth="1"/>
    <col min="11792" max="11792" width="17.5703125" style="24" customWidth="1"/>
    <col min="11793" max="12032" width="9.140625" style="24"/>
    <col min="12033" max="12033" width="1.85546875" style="24" customWidth="1"/>
    <col min="12034" max="12034" width="14.5703125" style="24" customWidth="1"/>
    <col min="12035" max="12035" width="20" style="24" customWidth="1"/>
    <col min="12036" max="12036" width="8.85546875" style="24" customWidth="1"/>
    <col min="12037" max="12037" width="0.7109375" style="24" customWidth="1"/>
    <col min="12038" max="12038" width="9.42578125" style="24" bestFit="1" customWidth="1"/>
    <col min="12039" max="12039" width="6.140625" style="24" customWidth="1"/>
    <col min="12040" max="12040" width="7.42578125" style="24" customWidth="1"/>
    <col min="12041" max="12041" width="8.5703125" style="24" customWidth="1"/>
    <col min="12042" max="12042" width="18.7109375" style="24" customWidth="1"/>
    <col min="12043" max="12043" width="17.5703125" style="24" customWidth="1"/>
    <col min="12044" max="12044" width="8.7109375" style="24" customWidth="1"/>
    <col min="12045" max="12045" width="13.7109375" style="24" customWidth="1"/>
    <col min="12046" max="12047" width="15.7109375" style="24" customWidth="1"/>
    <col min="12048" max="12048" width="17.5703125" style="24" customWidth="1"/>
    <col min="12049" max="12288" width="9.140625" style="24"/>
    <col min="12289" max="12289" width="1.85546875" style="24" customWidth="1"/>
    <col min="12290" max="12290" width="14.5703125" style="24" customWidth="1"/>
    <col min="12291" max="12291" width="20" style="24" customWidth="1"/>
    <col min="12292" max="12292" width="8.85546875" style="24" customWidth="1"/>
    <col min="12293" max="12293" width="0.7109375" style="24" customWidth="1"/>
    <col min="12294" max="12294" width="9.42578125" style="24" bestFit="1" customWidth="1"/>
    <col min="12295" max="12295" width="6.140625" style="24" customWidth="1"/>
    <col min="12296" max="12296" width="7.42578125" style="24" customWidth="1"/>
    <col min="12297" max="12297" width="8.5703125" style="24" customWidth="1"/>
    <col min="12298" max="12298" width="18.7109375" style="24" customWidth="1"/>
    <col min="12299" max="12299" width="17.5703125" style="24" customWidth="1"/>
    <col min="12300" max="12300" width="8.7109375" style="24" customWidth="1"/>
    <col min="12301" max="12301" width="13.7109375" style="24" customWidth="1"/>
    <col min="12302" max="12303" width="15.7109375" style="24" customWidth="1"/>
    <col min="12304" max="12304" width="17.5703125" style="24" customWidth="1"/>
    <col min="12305" max="12544" width="9.140625" style="24"/>
    <col min="12545" max="12545" width="1.85546875" style="24" customWidth="1"/>
    <col min="12546" max="12546" width="14.5703125" style="24" customWidth="1"/>
    <col min="12547" max="12547" width="20" style="24" customWidth="1"/>
    <col min="12548" max="12548" width="8.85546875" style="24" customWidth="1"/>
    <col min="12549" max="12549" width="0.7109375" style="24" customWidth="1"/>
    <col min="12550" max="12550" width="9.42578125" style="24" bestFit="1" customWidth="1"/>
    <col min="12551" max="12551" width="6.140625" style="24" customWidth="1"/>
    <col min="12552" max="12552" width="7.42578125" style="24" customWidth="1"/>
    <col min="12553" max="12553" width="8.5703125" style="24" customWidth="1"/>
    <col min="12554" max="12554" width="18.7109375" style="24" customWidth="1"/>
    <col min="12555" max="12555" width="17.5703125" style="24" customWidth="1"/>
    <col min="12556" max="12556" width="8.7109375" style="24" customWidth="1"/>
    <col min="12557" max="12557" width="13.7109375" style="24" customWidth="1"/>
    <col min="12558" max="12559" width="15.7109375" style="24" customWidth="1"/>
    <col min="12560" max="12560" width="17.5703125" style="24" customWidth="1"/>
    <col min="12561" max="12800" width="9.140625" style="24"/>
    <col min="12801" max="12801" width="1.85546875" style="24" customWidth="1"/>
    <col min="12802" max="12802" width="14.5703125" style="24" customWidth="1"/>
    <col min="12803" max="12803" width="20" style="24" customWidth="1"/>
    <col min="12804" max="12804" width="8.85546875" style="24" customWidth="1"/>
    <col min="12805" max="12805" width="0.7109375" style="24" customWidth="1"/>
    <col min="12806" max="12806" width="9.42578125" style="24" bestFit="1" customWidth="1"/>
    <col min="12807" max="12807" width="6.140625" style="24" customWidth="1"/>
    <col min="12808" max="12808" width="7.42578125" style="24" customWidth="1"/>
    <col min="12809" max="12809" width="8.5703125" style="24" customWidth="1"/>
    <col min="12810" max="12810" width="18.7109375" style="24" customWidth="1"/>
    <col min="12811" max="12811" width="17.5703125" style="24" customWidth="1"/>
    <col min="12812" max="12812" width="8.7109375" style="24" customWidth="1"/>
    <col min="12813" max="12813" width="13.7109375" style="24" customWidth="1"/>
    <col min="12814" max="12815" width="15.7109375" style="24" customWidth="1"/>
    <col min="12816" max="12816" width="17.5703125" style="24" customWidth="1"/>
    <col min="12817" max="13056" width="9.140625" style="24"/>
    <col min="13057" max="13057" width="1.85546875" style="24" customWidth="1"/>
    <col min="13058" max="13058" width="14.5703125" style="24" customWidth="1"/>
    <col min="13059" max="13059" width="20" style="24" customWidth="1"/>
    <col min="13060" max="13060" width="8.85546875" style="24" customWidth="1"/>
    <col min="13061" max="13061" width="0.7109375" style="24" customWidth="1"/>
    <col min="13062" max="13062" width="9.42578125" style="24" bestFit="1" customWidth="1"/>
    <col min="13063" max="13063" width="6.140625" style="24" customWidth="1"/>
    <col min="13064" max="13064" width="7.42578125" style="24" customWidth="1"/>
    <col min="13065" max="13065" width="8.5703125" style="24" customWidth="1"/>
    <col min="13066" max="13066" width="18.7109375" style="24" customWidth="1"/>
    <col min="13067" max="13067" width="17.5703125" style="24" customWidth="1"/>
    <col min="13068" max="13068" width="8.7109375" style="24" customWidth="1"/>
    <col min="13069" max="13069" width="13.7109375" style="24" customWidth="1"/>
    <col min="13070" max="13071" width="15.7109375" style="24" customWidth="1"/>
    <col min="13072" max="13072" width="17.5703125" style="24" customWidth="1"/>
    <col min="13073" max="13312" width="9.140625" style="24"/>
    <col min="13313" max="13313" width="1.85546875" style="24" customWidth="1"/>
    <col min="13314" max="13314" width="14.5703125" style="24" customWidth="1"/>
    <col min="13315" max="13315" width="20" style="24" customWidth="1"/>
    <col min="13316" max="13316" width="8.85546875" style="24" customWidth="1"/>
    <col min="13317" max="13317" width="0.7109375" style="24" customWidth="1"/>
    <col min="13318" max="13318" width="9.42578125" style="24" bestFit="1" customWidth="1"/>
    <col min="13319" max="13319" width="6.140625" style="24" customWidth="1"/>
    <col min="13320" max="13320" width="7.42578125" style="24" customWidth="1"/>
    <col min="13321" max="13321" width="8.5703125" style="24" customWidth="1"/>
    <col min="13322" max="13322" width="18.7109375" style="24" customWidth="1"/>
    <col min="13323" max="13323" width="17.5703125" style="24" customWidth="1"/>
    <col min="13324" max="13324" width="8.7109375" style="24" customWidth="1"/>
    <col min="13325" max="13325" width="13.7109375" style="24" customWidth="1"/>
    <col min="13326" max="13327" width="15.7109375" style="24" customWidth="1"/>
    <col min="13328" max="13328" width="17.5703125" style="24" customWidth="1"/>
    <col min="13329" max="13568" width="9.140625" style="24"/>
    <col min="13569" max="13569" width="1.85546875" style="24" customWidth="1"/>
    <col min="13570" max="13570" width="14.5703125" style="24" customWidth="1"/>
    <col min="13571" max="13571" width="20" style="24" customWidth="1"/>
    <col min="13572" max="13572" width="8.85546875" style="24" customWidth="1"/>
    <col min="13573" max="13573" width="0.7109375" style="24" customWidth="1"/>
    <col min="13574" max="13574" width="9.42578125" style="24" bestFit="1" customWidth="1"/>
    <col min="13575" max="13575" width="6.140625" style="24" customWidth="1"/>
    <col min="13576" max="13576" width="7.42578125" style="24" customWidth="1"/>
    <col min="13577" max="13577" width="8.5703125" style="24" customWidth="1"/>
    <col min="13578" max="13578" width="18.7109375" style="24" customWidth="1"/>
    <col min="13579" max="13579" width="17.5703125" style="24" customWidth="1"/>
    <col min="13580" max="13580" width="8.7109375" style="24" customWidth="1"/>
    <col min="13581" max="13581" width="13.7109375" style="24" customWidth="1"/>
    <col min="13582" max="13583" width="15.7109375" style="24" customWidth="1"/>
    <col min="13584" max="13584" width="17.5703125" style="24" customWidth="1"/>
    <col min="13585" max="13824" width="9.140625" style="24"/>
    <col min="13825" max="13825" width="1.85546875" style="24" customWidth="1"/>
    <col min="13826" max="13826" width="14.5703125" style="24" customWidth="1"/>
    <col min="13827" max="13827" width="20" style="24" customWidth="1"/>
    <col min="13828" max="13828" width="8.85546875" style="24" customWidth="1"/>
    <col min="13829" max="13829" width="0.7109375" style="24" customWidth="1"/>
    <col min="13830" max="13830" width="9.42578125" style="24" bestFit="1" customWidth="1"/>
    <col min="13831" max="13831" width="6.140625" style="24" customWidth="1"/>
    <col min="13832" max="13832" width="7.42578125" style="24" customWidth="1"/>
    <col min="13833" max="13833" width="8.5703125" style="24" customWidth="1"/>
    <col min="13834" max="13834" width="18.7109375" style="24" customWidth="1"/>
    <col min="13835" max="13835" width="17.5703125" style="24" customWidth="1"/>
    <col min="13836" max="13836" width="8.7109375" style="24" customWidth="1"/>
    <col min="13837" max="13837" width="13.7109375" style="24" customWidth="1"/>
    <col min="13838" max="13839" width="15.7109375" style="24" customWidth="1"/>
    <col min="13840" max="13840" width="17.5703125" style="24" customWidth="1"/>
    <col min="13841" max="14080" width="9.140625" style="24"/>
    <col min="14081" max="14081" width="1.85546875" style="24" customWidth="1"/>
    <col min="14082" max="14082" width="14.5703125" style="24" customWidth="1"/>
    <col min="14083" max="14083" width="20" style="24" customWidth="1"/>
    <col min="14084" max="14084" width="8.85546875" style="24" customWidth="1"/>
    <col min="14085" max="14085" width="0.7109375" style="24" customWidth="1"/>
    <col min="14086" max="14086" width="9.42578125" style="24" bestFit="1" customWidth="1"/>
    <col min="14087" max="14087" width="6.140625" style="24" customWidth="1"/>
    <col min="14088" max="14088" width="7.42578125" style="24" customWidth="1"/>
    <col min="14089" max="14089" width="8.5703125" style="24" customWidth="1"/>
    <col min="14090" max="14090" width="18.7109375" style="24" customWidth="1"/>
    <col min="14091" max="14091" width="17.5703125" style="24" customWidth="1"/>
    <col min="14092" max="14092" width="8.7109375" style="24" customWidth="1"/>
    <col min="14093" max="14093" width="13.7109375" style="24" customWidth="1"/>
    <col min="14094" max="14095" width="15.7109375" style="24" customWidth="1"/>
    <col min="14096" max="14096" width="17.5703125" style="24" customWidth="1"/>
    <col min="14097" max="14336" width="9.140625" style="24"/>
    <col min="14337" max="14337" width="1.85546875" style="24" customWidth="1"/>
    <col min="14338" max="14338" width="14.5703125" style="24" customWidth="1"/>
    <col min="14339" max="14339" width="20" style="24" customWidth="1"/>
    <col min="14340" max="14340" width="8.85546875" style="24" customWidth="1"/>
    <col min="14341" max="14341" width="0.7109375" style="24" customWidth="1"/>
    <col min="14342" max="14342" width="9.42578125" style="24" bestFit="1" customWidth="1"/>
    <col min="14343" max="14343" width="6.140625" style="24" customWidth="1"/>
    <col min="14344" max="14344" width="7.42578125" style="24" customWidth="1"/>
    <col min="14345" max="14345" width="8.5703125" style="24" customWidth="1"/>
    <col min="14346" max="14346" width="18.7109375" style="24" customWidth="1"/>
    <col min="14347" max="14347" width="17.5703125" style="24" customWidth="1"/>
    <col min="14348" max="14348" width="8.7109375" style="24" customWidth="1"/>
    <col min="14349" max="14349" width="13.7109375" style="24" customWidth="1"/>
    <col min="14350" max="14351" width="15.7109375" style="24" customWidth="1"/>
    <col min="14352" max="14352" width="17.5703125" style="24" customWidth="1"/>
    <col min="14353" max="14592" width="9.140625" style="24"/>
    <col min="14593" max="14593" width="1.85546875" style="24" customWidth="1"/>
    <col min="14594" max="14594" width="14.5703125" style="24" customWidth="1"/>
    <col min="14595" max="14595" width="20" style="24" customWidth="1"/>
    <col min="14596" max="14596" width="8.85546875" style="24" customWidth="1"/>
    <col min="14597" max="14597" width="0.7109375" style="24" customWidth="1"/>
    <col min="14598" max="14598" width="9.42578125" style="24" bestFit="1" customWidth="1"/>
    <col min="14599" max="14599" width="6.140625" style="24" customWidth="1"/>
    <col min="14600" max="14600" width="7.42578125" style="24" customWidth="1"/>
    <col min="14601" max="14601" width="8.5703125" style="24" customWidth="1"/>
    <col min="14602" max="14602" width="18.7109375" style="24" customWidth="1"/>
    <col min="14603" max="14603" width="17.5703125" style="24" customWidth="1"/>
    <col min="14604" max="14604" width="8.7109375" style="24" customWidth="1"/>
    <col min="14605" max="14605" width="13.7109375" style="24" customWidth="1"/>
    <col min="14606" max="14607" width="15.7109375" style="24" customWidth="1"/>
    <col min="14608" max="14608" width="17.5703125" style="24" customWidth="1"/>
    <col min="14609" max="14848" width="9.140625" style="24"/>
    <col min="14849" max="14849" width="1.85546875" style="24" customWidth="1"/>
    <col min="14850" max="14850" width="14.5703125" style="24" customWidth="1"/>
    <col min="14851" max="14851" width="20" style="24" customWidth="1"/>
    <col min="14852" max="14852" width="8.85546875" style="24" customWidth="1"/>
    <col min="14853" max="14853" width="0.7109375" style="24" customWidth="1"/>
    <col min="14854" max="14854" width="9.42578125" style="24" bestFit="1" customWidth="1"/>
    <col min="14855" max="14855" width="6.140625" style="24" customWidth="1"/>
    <col min="14856" max="14856" width="7.42578125" style="24" customWidth="1"/>
    <col min="14857" max="14857" width="8.5703125" style="24" customWidth="1"/>
    <col min="14858" max="14858" width="18.7109375" style="24" customWidth="1"/>
    <col min="14859" max="14859" width="17.5703125" style="24" customWidth="1"/>
    <col min="14860" max="14860" width="8.7109375" style="24" customWidth="1"/>
    <col min="14861" max="14861" width="13.7109375" style="24" customWidth="1"/>
    <col min="14862" max="14863" width="15.7109375" style="24" customWidth="1"/>
    <col min="14864" max="14864" width="17.5703125" style="24" customWidth="1"/>
    <col min="14865" max="15104" width="9.140625" style="24"/>
    <col min="15105" max="15105" width="1.85546875" style="24" customWidth="1"/>
    <col min="15106" max="15106" width="14.5703125" style="24" customWidth="1"/>
    <col min="15107" max="15107" width="20" style="24" customWidth="1"/>
    <col min="15108" max="15108" width="8.85546875" style="24" customWidth="1"/>
    <col min="15109" max="15109" width="0.7109375" style="24" customWidth="1"/>
    <col min="15110" max="15110" width="9.42578125" style="24" bestFit="1" customWidth="1"/>
    <col min="15111" max="15111" width="6.140625" style="24" customWidth="1"/>
    <col min="15112" max="15112" width="7.42578125" style="24" customWidth="1"/>
    <col min="15113" max="15113" width="8.5703125" style="24" customWidth="1"/>
    <col min="15114" max="15114" width="18.7109375" style="24" customWidth="1"/>
    <col min="15115" max="15115" width="17.5703125" style="24" customWidth="1"/>
    <col min="15116" max="15116" width="8.7109375" style="24" customWidth="1"/>
    <col min="15117" max="15117" width="13.7109375" style="24" customWidth="1"/>
    <col min="15118" max="15119" width="15.7109375" style="24" customWidth="1"/>
    <col min="15120" max="15120" width="17.5703125" style="24" customWidth="1"/>
    <col min="15121" max="15360" width="9.140625" style="24"/>
    <col min="15361" max="15361" width="1.85546875" style="24" customWidth="1"/>
    <col min="15362" max="15362" width="14.5703125" style="24" customWidth="1"/>
    <col min="15363" max="15363" width="20" style="24" customWidth="1"/>
    <col min="15364" max="15364" width="8.85546875" style="24" customWidth="1"/>
    <col min="15365" max="15365" width="0.7109375" style="24" customWidth="1"/>
    <col min="15366" max="15366" width="9.42578125" style="24" bestFit="1" customWidth="1"/>
    <col min="15367" max="15367" width="6.140625" style="24" customWidth="1"/>
    <col min="15368" max="15368" width="7.42578125" style="24" customWidth="1"/>
    <col min="15369" max="15369" width="8.5703125" style="24" customWidth="1"/>
    <col min="15370" max="15370" width="18.7109375" style="24" customWidth="1"/>
    <col min="15371" max="15371" width="17.5703125" style="24" customWidth="1"/>
    <col min="15372" max="15372" width="8.7109375" style="24" customWidth="1"/>
    <col min="15373" max="15373" width="13.7109375" style="24" customWidth="1"/>
    <col min="15374" max="15375" width="15.7109375" style="24" customWidth="1"/>
    <col min="15376" max="15376" width="17.5703125" style="24" customWidth="1"/>
    <col min="15377" max="15616" width="9.140625" style="24"/>
    <col min="15617" max="15617" width="1.85546875" style="24" customWidth="1"/>
    <col min="15618" max="15618" width="14.5703125" style="24" customWidth="1"/>
    <col min="15619" max="15619" width="20" style="24" customWidth="1"/>
    <col min="15620" max="15620" width="8.85546875" style="24" customWidth="1"/>
    <col min="15621" max="15621" width="0.7109375" style="24" customWidth="1"/>
    <col min="15622" max="15622" width="9.42578125" style="24" bestFit="1" customWidth="1"/>
    <col min="15623" max="15623" width="6.140625" style="24" customWidth="1"/>
    <col min="15624" max="15624" width="7.42578125" style="24" customWidth="1"/>
    <col min="15625" max="15625" width="8.5703125" style="24" customWidth="1"/>
    <col min="15626" max="15626" width="18.7109375" style="24" customWidth="1"/>
    <col min="15627" max="15627" width="17.5703125" style="24" customWidth="1"/>
    <col min="15628" max="15628" width="8.7109375" style="24" customWidth="1"/>
    <col min="15629" max="15629" width="13.7109375" style="24" customWidth="1"/>
    <col min="15630" max="15631" width="15.7109375" style="24" customWidth="1"/>
    <col min="15632" max="15632" width="17.5703125" style="24" customWidth="1"/>
    <col min="15633" max="15872" width="9.140625" style="24"/>
    <col min="15873" max="15873" width="1.85546875" style="24" customWidth="1"/>
    <col min="15874" max="15874" width="14.5703125" style="24" customWidth="1"/>
    <col min="15875" max="15875" width="20" style="24" customWidth="1"/>
    <col min="15876" max="15876" width="8.85546875" style="24" customWidth="1"/>
    <col min="15877" max="15877" width="0.7109375" style="24" customWidth="1"/>
    <col min="15878" max="15878" width="9.42578125" style="24" bestFit="1" customWidth="1"/>
    <col min="15879" max="15879" width="6.140625" style="24" customWidth="1"/>
    <col min="15880" max="15880" width="7.42578125" style="24" customWidth="1"/>
    <col min="15881" max="15881" width="8.5703125" style="24" customWidth="1"/>
    <col min="15882" max="15882" width="18.7109375" style="24" customWidth="1"/>
    <col min="15883" max="15883" width="17.5703125" style="24" customWidth="1"/>
    <col min="15884" max="15884" width="8.7109375" style="24" customWidth="1"/>
    <col min="15885" max="15885" width="13.7109375" style="24" customWidth="1"/>
    <col min="15886" max="15887" width="15.7109375" style="24" customWidth="1"/>
    <col min="15888" max="15888" width="17.5703125" style="24" customWidth="1"/>
    <col min="15889" max="16128" width="9.140625" style="24"/>
    <col min="16129" max="16129" width="1.85546875" style="24" customWidth="1"/>
    <col min="16130" max="16130" width="14.5703125" style="24" customWidth="1"/>
    <col min="16131" max="16131" width="20" style="24" customWidth="1"/>
    <col min="16132" max="16132" width="8.85546875" style="24" customWidth="1"/>
    <col min="16133" max="16133" width="0.7109375" style="24" customWidth="1"/>
    <col min="16134" max="16134" width="9.42578125" style="24" bestFit="1" customWidth="1"/>
    <col min="16135" max="16135" width="6.140625" style="24" customWidth="1"/>
    <col min="16136" max="16136" width="7.42578125" style="24" customWidth="1"/>
    <col min="16137" max="16137" width="8.5703125" style="24" customWidth="1"/>
    <col min="16138" max="16138" width="18.7109375" style="24" customWidth="1"/>
    <col min="16139" max="16139" width="17.5703125" style="24" customWidth="1"/>
    <col min="16140" max="16140" width="8.7109375" style="24" customWidth="1"/>
    <col min="16141" max="16141" width="13.7109375" style="24" customWidth="1"/>
    <col min="16142" max="16143" width="15.7109375" style="24" customWidth="1"/>
    <col min="16144" max="16144" width="17.5703125" style="24" customWidth="1"/>
    <col min="16145" max="16384" width="9.140625" style="24"/>
  </cols>
  <sheetData>
    <row r="1" spans="2:16">
      <c r="B1" s="86" t="s">
        <v>60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2:16">
      <c r="I2" s="27"/>
      <c r="K2" s="26"/>
      <c r="L2" s="26"/>
      <c r="M2" s="26"/>
      <c r="N2" s="26"/>
      <c r="O2" s="26"/>
      <c r="P2" s="26"/>
    </row>
    <row r="3" spans="2:16" ht="39.75" customHeight="1">
      <c r="B3" s="28" t="s">
        <v>49</v>
      </c>
      <c r="C3" s="29" t="s">
        <v>1</v>
      </c>
      <c r="D3" s="30" t="s">
        <v>2</v>
      </c>
      <c r="E3" s="31"/>
      <c r="F3" s="32" t="s">
        <v>3</v>
      </c>
      <c r="G3" s="33" t="s">
        <v>4</v>
      </c>
      <c r="H3" s="33" t="s">
        <v>5</v>
      </c>
      <c r="I3" s="34"/>
      <c r="J3" s="30" t="s">
        <v>6</v>
      </c>
      <c r="K3" s="30" t="s">
        <v>50</v>
      </c>
      <c r="L3" s="30" t="s">
        <v>51</v>
      </c>
      <c r="M3" s="28" t="s">
        <v>52</v>
      </c>
      <c r="N3" s="29" t="s">
        <v>53</v>
      </c>
      <c r="O3" s="29" t="s">
        <v>54</v>
      </c>
      <c r="P3" s="30" t="s">
        <v>55</v>
      </c>
    </row>
    <row r="4" spans="2:16" ht="12" customHeight="1" thickBot="1">
      <c r="B4" s="35"/>
      <c r="C4" s="36"/>
      <c r="D4" s="30"/>
      <c r="E4" s="37"/>
      <c r="F4" s="28"/>
      <c r="G4" s="38"/>
      <c r="H4" s="38"/>
      <c r="I4" s="34"/>
      <c r="J4" s="29"/>
      <c r="K4" s="29"/>
      <c r="L4" s="29"/>
      <c r="M4" s="28"/>
      <c r="N4" s="29"/>
      <c r="O4" s="29"/>
      <c r="P4" s="28"/>
    </row>
    <row r="5" spans="2:16" ht="15.75" thickBot="1">
      <c r="B5" s="23" t="s">
        <v>13</v>
      </c>
      <c r="E5" s="39"/>
      <c r="F5" s="40">
        <v>38718</v>
      </c>
      <c r="G5" s="41">
        <f>YEAR(F5)</f>
        <v>2006</v>
      </c>
      <c r="H5" s="41" t="str">
        <f>IF(MONTH(F5)=0,"",IF(MONTH(F5)&lt;4,"Q1",IF(MONTH(F5)&lt;7,"Q2",IF(MONTH(F5)&lt;10,"Q3","Q4"))))</f>
        <v>Q1</v>
      </c>
      <c r="I5" s="42" t="str">
        <f>CONCATENATE(G5," ",H5)</f>
        <v>2006 Q1</v>
      </c>
      <c r="J5" s="72">
        <v>0</v>
      </c>
      <c r="K5" s="68"/>
      <c r="L5" s="44">
        <f t="shared" ref="L5:L68" si="0">VLOOKUP(I5,$B$3:$D$36,2)</f>
        <v>0</v>
      </c>
      <c r="M5" s="72">
        <f>ROUND(J5*L5/12,2)</f>
        <v>0</v>
      </c>
      <c r="N5" s="73">
        <f>J5+K5+M5</f>
        <v>0</v>
      </c>
      <c r="O5" s="73"/>
      <c r="P5" s="68"/>
    </row>
    <row r="6" spans="2:16" ht="15.75" thickBot="1">
      <c r="B6" s="23" t="s">
        <v>15</v>
      </c>
      <c r="C6" s="47">
        <v>4.1399999999999999E-2</v>
      </c>
      <c r="D6" s="47">
        <v>4.6800000000000001E-2</v>
      </c>
      <c r="E6" s="39"/>
      <c r="F6" s="40">
        <v>38749</v>
      </c>
      <c r="G6" s="41">
        <f t="shared" ref="G6:G69" si="1">YEAR(F6)</f>
        <v>2006</v>
      </c>
      <c r="H6" s="41" t="str">
        <f t="shared" ref="H6:H69" si="2">IF(MONTH(F6)=0,"",IF(MONTH(F6)&lt;4,"Q1",IF(MONTH(F6)&lt;7,"Q2",IF(MONTH(F6)&lt;10,"Q3","Q4"))))</f>
        <v>Q1</v>
      </c>
      <c r="I6" s="42" t="str">
        <f t="shared" ref="I6:I69" si="3">CONCATENATE(G6," ",H6)</f>
        <v>2006 Q1</v>
      </c>
      <c r="J6" s="72">
        <f>J5+K5</f>
        <v>0</v>
      </c>
      <c r="K6" s="68"/>
      <c r="L6" s="44">
        <f t="shared" si="0"/>
        <v>0</v>
      </c>
      <c r="M6" s="72">
        <f t="shared" ref="M6:M69" si="4">ROUND(J6*L6/12,2)</f>
        <v>0</v>
      </c>
      <c r="N6" s="73">
        <f t="shared" ref="N6:N69" si="5">J6+K6+M6</f>
        <v>0</v>
      </c>
      <c r="O6" s="73"/>
      <c r="P6" s="68"/>
    </row>
    <row r="7" spans="2:16" ht="15.75" thickBot="1">
      <c r="B7" s="23" t="s">
        <v>16</v>
      </c>
      <c r="C7" s="47">
        <v>4.5900000000000003E-2</v>
      </c>
      <c r="D7" s="47">
        <v>5.0500000000000003E-2</v>
      </c>
      <c r="E7" s="39"/>
      <c r="F7" s="40">
        <v>38777</v>
      </c>
      <c r="G7" s="41">
        <f t="shared" si="1"/>
        <v>2006</v>
      </c>
      <c r="H7" s="41" t="str">
        <f t="shared" si="2"/>
        <v>Q1</v>
      </c>
      <c r="I7" s="42" t="str">
        <f t="shared" si="3"/>
        <v>2006 Q1</v>
      </c>
      <c r="J7" s="72">
        <f t="shared" ref="J7:J70" si="6">J6+K6</f>
        <v>0</v>
      </c>
      <c r="K7" s="68"/>
      <c r="L7" s="44">
        <f t="shared" si="0"/>
        <v>0</v>
      </c>
      <c r="M7" s="72">
        <f t="shared" si="4"/>
        <v>0</v>
      </c>
      <c r="N7" s="73">
        <f t="shared" si="5"/>
        <v>0</v>
      </c>
      <c r="O7" s="73"/>
      <c r="P7" s="68"/>
    </row>
    <row r="8" spans="2:16" ht="15.75" thickBot="1">
      <c r="B8" s="23" t="s">
        <v>17</v>
      </c>
      <c r="C8" s="47">
        <v>4.5900000000000003E-2</v>
      </c>
      <c r="D8" s="47">
        <v>4.7199999999999999E-2</v>
      </c>
      <c r="E8" s="39"/>
      <c r="F8" s="40">
        <v>38808</v>
      </c>
      <c r="G8" s="41">
        <f t="shared" si="1"/>
        <v>2006</v>
      </c>
      <c r="H8" s="41" t="str">
        <f t="shared" si="2"/>
        <v>Q2</v>
      </c>
      <c r="I8" s="42" t="str">
        <f t="shared" si="3"/>
        <v>2006 Q2</v>
      </c>
      <c r="J8" s="72">
        <f t="shared" si="6"/>
        <v>0</v>
      </c>
      <c r="K8" s="68"/>
      <c r="L8" s="44">
        <f t="shared" si="0"/>
        <v>4.1399999999999999E-2</v>
      </c>
      <c r="M8" s="72">
        <f t="shared" si="4"/>
        <v>0</v>
      </c>
      <c r="N8" s="73">
        <f t="shared" si="5"/>
        <v>0</v>
      </c>
      <c r="O8" s="73"/>
      <c r="P8" s="68"/>
    </row>
    <row r="9" spans="2:16" ht="15.75" thickBot="1">
      <c r="B9" s="23" t="s">
        <v>19</v>
      </c>
      <c r="C9" s="47">
        <v>4.5900000000000003E-2</v>
      </c>
      <c r="D9" s="47">
        <v>4.7199999999999999E-2</v>
      </c>
      <c r="E9" s="39"/>
      <c r="F9" s="40">
        <v>38838</v>
      </c>
      <c r="G9" s="41">
        <f t="shared" si="1"/>
        <v>2006</v>
      </c>
      <c r="H9" s="41" t="str">
        <f t="shared" si="2"/>
        <v>Q2</v>
      </c>
      <c r="I9" s="42" t="str">
        <f t="shared" si="3"/>
        <v>2006 Q2</v>
      </c>
      <c r="J9" s="72">
        <f t="shared" si="6"/>
        <v>0</v>
      </c>
      <c r="K9" s="68"/>
      <c r="L9" s="44">
        <f t="shared" si="0"/>
        <v>4.1399999999999999E-2</v>
      </c>
      <c r="M9" s="72">
        <f t="shared" si="4"/>
        <v>0</v>
      </c>
      <c r="N9" s="73">
        <f t="shared" si="5"/>
        <v>0</v>
      </c>
      <c r="O9" s="73"/>
      <c r="P9" s="68"/>
    </row>
    <row r="10" spans="2:16" ht="15.75" thickBot="1">
      <c r="B10" s="23" t="s">
        <v>20</v>
      </c>
      <c r="C10" s="47">
        <v>4.5900000000000003E-2</v>
      </c>
      <c r="D10" s="47">
        <v>4.7199999999999999E-2</v>
      </c>
      <c r="E10" s="39"/>
      <c r="F10" s="40">
        <v>38869</v>
      </c>
      <c r="G10" s="41">
        <f t="shared" si="1"/>
        <v>2006</v>
      </c>
      <c r="H10" s="41" t="str">
        <f t="shared" si="2"/>
        <v>Q2</v>
      </c>
      <c r="I10" s="42" t="str">
        <f t="shared" si="3"/>
        <v>2006 Q2</v>
      </c>
      <c r="J10" s="72">
        <f t="shared" si="6"/>
        <v>0</v>
      </c>
      <c r="K10" s="68"/>
      <c r="L10" s="44">
        <f t="shared" si="0"/>
        <v>4.1399999999999999E-2</v>
      </c>
      <c r="M10" s="72">
        <f t="shared" si="4"/>
        <v>0</v>
      </c>
      <c r="N10" s="73">
        <f t="shared" si="5"/>
        <v>0</v>
      </c>
      <c r="O10" s="73"/>
      <c r="P10" s="68"/>
    </row>
    <row r="11" spans="2:16" ht="15.75" thickBot="1">
      <c r="B11" s="23" t="s">
        <v>21</v>
      </c>
      <c r="C11" s="47">
        <v>4.5900000000000003E-2</v>
      </c>
      <c r="D11" s="47">
        <v>5.1799999999999999E-2</v>
      </c>
      <c r="E11" s="39"/>
      <c r="F11" s="40">
        <v>38899</v>
      </c>
      <c r="G11" s="41">
        <f t="shared" si="1"/>
        <v>2006</v>
      </c>
      <c r="H11" s="41" t="str">
        <f t="shared" si="2"/>
        <v>Q3</v>
      </c>
      <c r="I11" s="42" t="str">
        <f t="shared" si="3"/>
        <v>2006 Q3</v>
      </c>
      <c r="J11" s="72">
        <f t="shared" si="6"/>
        <v>0</v>
      </c>
      <c r="K11" s="68"/>
      <c r="L11" s="44">
        <f t="shared" si="0"/>
        <v>4.5900000000000003E-2</v>
      </c>
      <c r="M11" s="72">
        <f t="shared" si="4"/>
        <v>0</v>
      </c>
      <c r="N11" s="73">
        <f t="shared" si="5"/>
        <v>0</v>
      </c>
      <c r="O11" s="73"/>
      <c r="P11" s="68"/>
    </row>
    <row r="12" spans="2:16" ht="15.75" thickBot="1">
      <c r="B12" s="23" t="s">
        <v>23</v>
      </c>
      <c r="C12" s="47">
        <v>5.1400000000000001E-2</v>
      </c>
      <c r="D12" s="47">
        <v>5.1799999999999999E-2</v>
      </c>
      <c r="E12" s="39"/>
      <c r="F12" s="40">
        <v>38930</v>
      </c>
      <c r="G12" s="41">
        <f t="shared" si="1"/>
        <v>2006</v>
      </c>
      <c r="H12" s="41" t="str">
        <f t="shared" si="2"/>
        <v>Q3</v>
      </c>
      <c r="I12" s="42" t="str">
        <f t="shared" si="3"/>
        <v>2006 Q3</v>
      </c>
      <c r="J12" s="72">
        <f t="shared" si="6"/>
        <v>0</v>
      </c>
      <c r="K12" s="68"/>
      <c r="L12" s="44">
        <f t="shared" si="0"/>
        <v>4.5900000000000003E-2</v>
      </c>
      <c r="M12" s="72">
        <f t="shared" si="4"/>
        <v>0</v>
      </c>
      <c r="N12" s="73">
        <f t="shared" si="5"/>
        <v>0</v>
      </c>
      <c r="O12" s="73"/>
      <c r="P12" s="68"/>
    </row>
    <row r="13" spans="2:16" ht="15.75" thickBot="1">
      <c r="B13" s="23" t="s">
        <v>24</v>
      </c>
      <c r="C13" s="47">
        <v>5.1400000000000001E-2</v>
      </c>
      <c r="D13" s="47">
        <v>5.1799999999999999E-2</v>
      </c>
      <c r="E13" s="39"/>
      <c r="F13" s="40">
        <v>38961</v>
      </c>
      <c r="G13" s="41">
        <f t="shared" si="1"/>
        <v>2006</v>
      </c>
      <c r="H13" s="41" t="str">
        <f t="shared" si="2"/>
        <v>Q3</v>
      </c>
      <c r="I13" s="42" t="str">
        <f t="shared" si="3"/>
        <v>2006 Q3</v>
      </c>
      <c r="J13" s="72">
        <f t="shared" si="6"/>
        <v>0</v>
      </c>
      <c r="K13" s="68"/>
      <c r="L13" s="44">
        <f t="shared" si="0"/>
        <v>4.5900000000000003E-2</v>
      </c>
      <c r="M13" s="72">
        <f t="shared" si="4"/>
        <v>0</v>
      </c>
      <c r="N13" s="73">
        <f t="shared" si="5"/>
        <v>0</v>
      </c>
      <c r="O13" s="73"/>
      <c r="P13" s="68"/>
    </row>
    <row r="14" spans="2:16" ht="15.75" thickBot="1">
      <c r="B14" s="23" t="s">
        <v>25</v>
      </c>
      <c r="C14" s="47">
        <v>4.0800000000000003E-2</v>
      </c>
      <c r="D14" s="47">
        <v>5.1799999999999999E-2</v>
      </c>
      <c r="E14" s="39"/>
      <c r="F14" s="40">
        <v>38991</v>
      </c>
      <c r="G14" s="41">
        <f t="shared" si="1"/>
        <v>2006</v>
      </c>
      <c r="H14" s="41" t="str">
        <f t="shared" si="2"/>
        <v>Q4</v>
      </c>
      <c r="I14" s="42" t="str">
        <f t="shared" si="3"/>
        <v>2006 Q4</v>
      </c>
      <c r="J14" s="72">
        <f t="shared" si="6"/>
        <v>0</v>
      </c>
      <c r="K14" s="68"/>
      <c r="L14" s="44">
        <f t="shared" si="0"/>
        <v>4.5900000000000003E-2</v>
      </c>
      <c r="M14" s="72">
        <f t="shared" si="4"/>
        <v>0</v>
      </c>
      <c r="N14" s="73">
        <f t="shared" si="5"/>
        <v>0</v>
      </c>
      <c r="O14" s="73"/>
      <c r="P14" s="68"/>
    </row>
    <row r="15" spans="2:16" ht="15.75" thickBot="1">
      <c r="B15" s="23" t="s">
        <v>27</v>
      </c>
      <c r="C15" s="47">
        <v>3.3500000000000002E-2</v>
      </c>
      <c r="D15" s="47">
        <v>5.4300000000000001E-2</v>
      </c>
      <c r="E15" s="39"/>
      <c r="F15" s="40">
        <v>39022</v>
      </c>
      <c r="G15" s="41">
        <f t="shared" si="1"/>
        <v>2006</v>
      </c>
      <c r="H15" s="41" t="str">
        <f t="shared" si="2"/>
        <v>Q4</v>
      </c>
      <c r="I15" s="42" t="str">
        <f t="shared" si="3"/>
        <v>2006 Q4</v>
      </c>
      <c r="J15" s="72">
        <f t="shared" si="6"/>
        <v>0</v>
      </c>
      <c r="K15" s="68"/>
      <c r="L15" s="44">
        <f t="shared" si="0"/>
        <v>4.5900000000000003E-2</v>
      </c>
      <c r="M15" s="72">
        <f t="shared" si="4"/>
        <v>0</v>
      </c>
      <c r="N15" s="73">
        <f t="shared" si="5"/>
        <v>0</v>
      </c>
      <c r="O15" s="73"/>
      <c r="P15" s="68"/>
    </row>
    <row r="16" spans="2:16" ht="15.75" thickBot="1">
      <c r="B16" s="23" t="s">
        <v>28</v>
      </c>
      <c r="C16" s="47">
        <v>3.3500000000000002E-2</v>
      </c>
      <c r="D16" s="47">
        <v>5.4300000000000001E-2</v>
      </c>
      <c r="E16" s="39"/>
      <c r="F16" s="40">
        <v>39052</v>
      </c>
      <c r="G16" s="41">
        <f t="shared" si="1"/>
        <v>2006</v>
      </c>
      <c r="H16" s="41" t="str">
        <f t="shared" si="2"/>
        <v>Q4</v>
      </c>
      <c r="I16" s="42" t="str">
        <f t="shared" si="3"/>
        <v>2006 Q4</v>
      </c>
      <c r="J16" s="72">
        <f t="shared" si="6"/>
        <v>0</v>
      </c>
      <c r="K16" s="68"/>
      <c r="L16" s="44">
        <f t="shared" si="0"/>
        <v>4.5900000000000003E-2</v>
      </c>
      <c r="M16" s="72">
        <f t="shared" si="4"/>
        <v>0</v>
      </c>
      <c r="N16" s="73">
        <f t="shared" si="5"/>
        <v>0</v>
      </c>
      <c r="O16" s="73">
        <f>SUM(K5:K16)+SUM(M5:M16)</f>
        <v>0</v>
      </c>
      <c r="P16" s="68"/>
    </row>
    <row r="17" spans="2:16" ht="15.75" thickBot="1">
      <c r="B17" s="23" t="s">
        <v>29</v>
      </c>
      <c r="C17" s="47">
        <v>2.4500000000000001E-2</v>
      </c>
      <c r="D17" s="47">
        <v>6.6100000000000006E-2</v>
      </c>
      <c r="E17" s="39"/>
      <c r="F17" s="40">
        <v>39083</v>
      </c>
      <c r="G17" s="41">
        <f t="shared" si="1"/>
        <v>2007</v>
      </c>
      <c r="H17" s="41" t="str">
        <f t="shared" si="2"/>
        <v>Q1</v>
      </c>
      <c r="I17" s="42" t="str">
        <f t="shared" si="3"/>
        <v>2007 Q1</v>
      </c>
      <c r="J17" s="72">
        <f t="shared" si="6"/>
        <v>0</v>
      </c>
      <c r="K17" s="68"/>
      <c r="L17" s="44">
        <f t="shared" si="0"/>
        <v>4.5900000000000003E-2</v>
      </c>
      <c r="M17" s="72">
        <f t="shared" si="4"/>
        <v>0</v>
      </c>
      <c r="N17" s="73">
        <f t="shared" si="5"/>
        <v>0</v>
      </c>
      <c r="O17" s="73"/>
      <c r="P17" s="68"/>
    </row>
    <row r="18" spans="2:16" ht="15.75" thickBot="1">
      <c r="B18" s="23" t="s">
        <v>30</v>
      </c>
      <c r="C18" s="47">
        <v>0.01</v>
      </c>
      <c r="D18" s="47">
        <v>6.6100000000000006E-2</v>
      </c>
      <c r="E18" s="39"/>
      <c r="F18" s="40">
        <v>39114</v>
      </c>
      <c r="G18" s="41">
        <f t="shared" si="1"/>
        <v>2007</v>
      </c>
      <c r="H18" s="41" t="str">
        <f t="shared" si="2"/>
        <v>Q1</v>
      </c>
      <c r="I18" s="42" t="str">
        <f t="shared" si="3"/>
        <v>2007 Q1</v>
      </c>
      <c r="J18" s="72">
        <f t="shared" si="6"/>
        <v>0</v>
      </c>
      <c r="K18" s="68"/>
      <c r="L18" s="44">
        <f t="shared" si="0"/>
        <v>4.5900000000000003E-2</v>
      </c>
      <c r="M18" s="72">
        <f t="shared" si="4"/>
        <v>0</v>
      </c>
      <c r="N18" s="73">
        <f t="shared" si="5"/>
        <v>0</v>
      </c>
      <c r="O18" s="73"/>
      <c r="P18" s="68"/>
    </row>
    <row r="19" spans="2:16" ht="15.75" thickBot="1">
      <c r="B19" s="23" t="s">
        <v>31</v>
      </c>
      <c r="C19" s="47">
        <v>5.4999999999999997E-3</v>
      </c>
      <c r="D19" s="47">
        <v>5.67E-2</v>
      </c>
      <c r="E19" s="39"/>
      <c r="F19" s="40">
        <v>39142</v>
      </c>
      <c r="G19" s="41">
        <f t="shared" si="1"/>
        <v>2007</v>
      </c>
      <c r="H19" s="41" t="str">
        <f t="shared" si="2"/>
        <v>Q1</v>
      </c>
      <c r="I19" s="42" t="str">
        <f t="shared" si="3"/>
        <v>2007 Q1</v>
      </c>
      <c r="J19" s="72">
        <f t="shared" si="6"/>
        <v>0</v>
      </c>
      <c r="K19" s="68"/>
      <c r="L19" s="44">
        <f t="shared" si="0"/>
        <v>4.5900000000000003E-2</v>
      </c>
      <c r="M19" s="72">
        <f t="shared" si="4"/>
        <v>0</v>
      </c>
      <c r="N19" s="73">
        <f t="shared" si="5"/>
        <v>0</v>
      </c>
      <c r="O19" s="73"/>
      <c r="P19" s="68"/>
    </row>
    <row r="20" spans="2:16" ht="15.75" thickBot="1">
      <c r="B20" s="23" t="s">
        <v>32</v>
      </c>
      <c r="C20" s="47">
        <v>5.4999999999999997E-3</v>
      </c>
      <c r="D20" s="47">
        <v>4.6600000000000003E-2</v>
      </c>
      <c r="E20" s="39"/>
      <c r="F20" s="40">
        <v>39173</v>
      </c>
      <c r="G20" s="41">
        <f t="shared" si="1"/>
        <v>2007</v>
      </c>
      <c r="H20" s="41" t="str">
        <f t="shared" si="2"/>
        <v>Q2</v>
      </c>
      <c r="I20" s="42" t="str">
        <f t="shared" si="3"/>
        <v>2007 Q2</v>
      </c>
      <c r="J20" s="72">
        <f t="shared" si="6"/>
        <v>0</v>
      </c>
      <c r="K20" s="68"/>
      <c r="L20" s="44">
        <f t="shared" si="0"/>
        <v>4.5900000000000003E-2</v>
      </c>
      <c r="M20" s="72">
        <f t="shared" si="4"/>
        <v>0</v>
      </c>
      <c r="N20" s="73">
        <f t="shared" si="5"/>
        <v>0</v>
      </c>
      <c r="O20" s="73"/>
      <c r="P20" s="68"/>
    </row>
    <row r="21" spans="2:16" ht="15.75" thickBot="1">
      <c r="B21" s="23" t="s">
        <v>33</v>
      </c>
      <c r="C21" s="47">
        <v>5.4999999999999997E-3</v>
      </c>
      <c r="D21" s="47">
        <v>4.3400000000000001E-2</v>
      </c>
      <c r="E21" s="39"/>
      <c r="F21" s="40">
        <v>39203</v>
      </c>
      <c r="G21" s="41">
        <f t="shared" si="1"/>
        <v>2007</v>
      </c>
      <c r="H21" s="41" t="str">
        <f t="shared" si="2"/>
        <v>Q2</v>
      </c>
      <c r="I21" s="42" t="str">
        <f t="shared" si="3"/>
        <v>2007 Q2</v>
      </c>
      <c r="J21" s="72">
        <f t="shared" si="6"/>
        <v>0</v>
      </c>
      <c r="K21" s="68"/>
      <c r="L21" s="44">
        <f t="shared" si="0"/>
        <v>4.5900000000000003E-2</v>
      </c>
      <c r="M21" s="72">
        <f t="shared" si="4"/>
        <v>0</v>
      </c>
      <c r="N21" s="73">
        <f t="shared" si="5"/>
        <v>0</v>
      </c>
      <c r="O21" s="73"/>
      <c r="P21" s="68"/>
    </row>
    <row r="22" spans="2:16" ht="15.75" thickBot="1">
      <c r="B22" s="23" t="s">
        <v>34</v>
      </c>
      <c r="C22" s="47">
        <v>5.4999999999999997E-3</v>
      </c>
      <c r="D22" s="47">
        <v>4.3400000000000001E-2</v>
      </c>
      <c r="E22" s="39"/>
      <c r="F22" s="40">
        <v>39234</v>
      </c>
      <c r="G22" s="41">
        <f t="shared" si="1"/>
        <v>2007</v>
      </c>
      <c r="H22" s="41" t="str">
        <f t="shared" si="2"/>
        <v>Q2</v>
      </c>
      <c r="I22" s="42" t="str">
        <f t="shared" si="3"/>
        <v>2007 Q2</v>
      </c>
      <c r="J22" s="72">
        <f t="shared" si="6"/>
        <v>0</v>
      </c>
      <c r="K22" s="68"/>
      <c r="L22" s="44">
        <f t="shared" si="0"/>
        <v>4.5900000000000003E-2</v>
      </c>
      <c r="M22" s="72">
        <f t="shared" si="4"/>
        <v>0</v>
      </c>
      <c r="N22" s="73">
        <f t="shared" si="5"/>
        <v>0</v>
      </c>
      <c r="O22" s="73"/>
      <c r="P22" s="68"/>
    </row>
    <row r="23" spans="2:16" ht="15.75" thickBot="1">
      <c r="B23" s="23" t="s">
        <v>35</v>
      </c>
      <c r="C23" s="47">
        <v>8.8999999999999999E-3</v>
      </c>
      <c r="D23" s="47">
        <v>4.6600000000000003E-2</v>
      </c>
      <c r="E23" s="39"/>
      <c r="F23" s="40">
        <v>39264</v>
      </c>
      <c r="G23" s="41">
        <f t="shared" si="1"/>
        <v>2007</v>
      </c>
      <c r="H23" s="41" t="str">
        <f t="shared" si="2"/>
        <v>Q3</v>
      </c>
      <c r="I23" s="42" t="str">
        <f t="shared" si="3"/>
        <v>2007 Q3</v>
      </c>
      <c r="J23" s="72">
        <f t="shared" si="6"/>
        <v>0</v>
      </c>
      <c r="K23" s="68"/>
      <c r="L23" s="44">
        <f t="shared" si="0"/>
        <v>4.5900000000000003E-2</v>
      </c>
      <c r="M23" s="72">
        <f t="shared" si="4"/>
        <v>0</v>
      </c>
      <c r="N23" s="73">
        <f t="shared" si="5"/>
        <v>0</v>
      </c>
      <c r="O23" s="73"/>
      <c r="P23" s="68"/>
    </row>
    <row r="24" spans="2:16" ht="15.75" thickBot="1">
      <c r="B24" s="23" t="s">
        <v>36</v>
      </c>
      <c r="C24" s="47">
        <v>1.2E-2</v>
      </c>
      <c r="D24" s="47">
        <v>4.0099999999999997E-2</v>
      </c>
      <c r="E24" s="39"/>
      <c r="F24" s="40">
        <v>39295</v>
      </c>
      <c r="G24" s="41">
        <f t="shared" si="1"/>
        <v>2007</v>
      </c>
      <c r="H24" s="41" t="str">
        <f t="shared" si="2"/>
        <v>Q3</v>
      </c>
      <c r="I24" s="42" t="str">
        <f t="shared" si="3"/>
        <v>2007 Q3</v>
      </c>
      <c r="J24" s="72">
        <f t="shared" si="6"/>
        <v>0</v>
      </c>
      <c r="K24" s="68"/>
      <c r="L24" s="44">
        <f t="shared" si="0"/>
        <v>4.5900000000000003E-2</v>
      </c>
      <c r="M24" s="72">
        <f t="shared" si="4"/>
        <v>0</v>
      </c>
      <c r="N24" s="73">
        <f t="shared" si="5"/>
        <v>0</v>
      </c>
      <c r="O24" s="73"/>
      <c r="P24" s="68"/>
    </row>
    <row r="25" spans="2:16" ht="15.75" thickBot="1">
      <c r="B25" s="23" t="s">
        <v>37</v>
      </c>
      <c r="C25" s="47">
        <v>1.47E-2</v>
      </c>
      <c r="D25" s="47">
        <v>4.2900000000000001E-2</v>
      </c>
      <c r="E25" s="39"/>
      <c r="F25" s="40">
        <v>39326</v>
      </c>
      <c r="G25" s="41">
        <f t="shared" si="1"/>
        <v>2007</v>
      </c>
      <c r="H25" s="41" t="str">
        <f t="shared" si="2"/>
        <v>Q3</v>
      </c>
      <c r="I25" s="42" t="str">
        <f t="shared" si="3"/>
        <v>2007 Q3</v>
      </c>
      <c r="J25" s="72">
        <f t="shared" si="6"/>
        <v>0</v>
      </c>
      <c r="K25" s="68"/>
      <c r="L25" s="44">
        <f t="shared" si="0"/>
        <v>4.5900000000000003E-2</v>
      </c>
      <c r="M25" s="72">
        <f t="shared" si="4"/>
        <v>0</v>
      </c>
      <c r="N25" s="73">
        <f t="shared" si="5"/>
        <v>0</v>
      </c>
      <c r="O25" s="73"/>
      <c r="P25" s="68"/>
    </row>
    <row r="26" spans="2:16" ht="15.75" thickBot="1">
      <c r="B26" s="23" t="s">
        <v>38</v>
      </c>
      <c r="C26" s="47">
        <v>1.47E-2</v>
      </c>
      <c r="D26" s="47">
        <v>4.2900000000000001E-2</v>
      </c>
      <c r="E26" s="39"/>
      <c r="F26" s="40">
        <v>39356</v>
      </c>
      <c r="G26" s="41">
        <f t="shared" si="1"/>
        <v>2007</v>
      </c>
      <c r="H26" s="41" t="str">
        <f t="shared" si="2"/>
        <v>Q4</v>
      </c>
      <c r="I26" s="42" t="str">
        <f t="shared" si="3"/>
        <v>2007 Q4</v>
      </c>
      <c r="J26" s="72">
        <f t="shared" si="6"/>
        <v>0</v>
      </c>
      <c r="K26" s="68"/>
      <c r="L26" s="44">
        <f t="shared" si="0"/>
        <v>5.1400000000000001E-2</v>
      </c>
      <c r="M26" s="72">
        <f t="shared" si="4"/>
        <v>0</v>
      </c>
      <c r="N26" s="73">
        <f t="shared" si="5"/>
        <v>0</v>
      </c>
      <c r="O26" s="73"/>
      <c r="P26" s="68"/>
    </row>
    <row r="27" spans="2:16" ht="15.75" thickBot="1">
      <c r="B27" s="23" t="s">
        <v>39</v>
      </c>
      <c r="C27" s="47">
        <v>1.47E-2</v>
      </c>
      <c r="D27" s="47">
        <v>4.2900000000000001E-2</v>
      </c>
      <c r="E27" s="39"/>
      <c r="F27" s="40">
        <v>39387</v>
      </c>
      <c r="G27" s="41">
        <f t="shared" si="1"/>
        <v>2007</v>
      </c>
      <c r="H27" s="41" t="str">
        <f t="shared" si="2"/>
        <v>Q4</v>
      </c>
      <c r="I27" s="42" t="str">
        <f t="shared" si="3"/>
        <v>2007 Q4</v>
      </c>
      <c r="J27" s="72">
        <f t="shared" si="6"/>
        <v>0</v>
      </c>
      <c r="K27" s="68"/>
      <c r="L27" s="44">
        <f t="shared" si="0"/>
        <v>5.1400000000000001E-2</v>
      </c>
      <c r="M27" s="72">
        <f t="shared" si="4"/>
        <v>0</v>
      </c>
      <c r="N27" s="73">
        <f t="shared" si="5"/>
        <v>0</v>
      </c>
      <c r="O27" s="73"/>
      <c r="P27" s="68"/>
    </row>
    <row r="28" spans="2:16" ht="15.75" thickBot="1">
      <c r="B28" s="23" t="s">
        <v>40</v>
      </c>
      <c r="C28" s="48">
        <f>C27</f>
        <v>1.47E-2</v>
      </c>
      <c r="D28" s="48">
        <v>3.9199999999999999E-2</v>
      </c>
      <c r="E28" s="39"/>
      <c r="F28" s="40">
        <v>39417</v>
      </c>
      <c r="G28" s="41">
        <f t="shared" si="1"/>
        <v>2007</v>
      </c>
      <c r="H28" s="41" t="str">
        <f t="shared" si="2"/>
        <v>Q4</v>
      </c>
      <c r="I28" s="42" t="str">
        <f t="shared" si="3"/>
        <v>2007 Q4</v>
      </c>
      <c r="J28" s="72">
        <f t="shared" si="6"/>
        <v>0</v>
      </c>
      <c r="K28" s="68"/>
      <c r="L28" s="44">
        <f t="shared" si="0"/>
        <v>5.1400000000000001E-2</v>
      </c>
      <c r="M28" s="72">
        <f t="shared" si="4"/>
        <v>0</v>
      </c>
      <c r="N28" s="73">
        <f t="shared" si="5"/>
        <v>0</v>
      </c>
      <c r="O28" s="73">
        <f>SUM(K17:K28)+SUM(M17:M28)</f>
        <v>0</v>
      </c>
      <c r="P28" s="68"/>
    </row>
    <row r="29" spans="2:16" ht="15.75" thickBot="1">
      <c r="B29" s="23" t="s">
        <v>41</v>
      </c>
      <c r="C29" s="49">
        <v>1.47E-2</v>
      </c>
      <c r="D29" s="49">
        <v>3.9199999999999999E-2</v>
      </c>
      <c r="E29" s="39"/>
      <c r="F29" s="40">
        <v>39448</v>
      </c>
      <c r="G29" s="41">
        <f t="shared" si="1"/>
        <v>2008</v>
      </c>
      <c r="H29" s="41" t="str">
        <f t="shared" si="2"/>
        <v>Q1</v>
      </c>
      <c r="I29" s="42" t="str">
        <f t="shared" si="3"/>
        <v>2008 Q1</v>
      </c>
      <c r="J29" s="72">
        <f t="shared" si="6"/>
        <v>0</v>
      </c>
      <c r="K29" s="68"/>
      <c r="L29" s="44">
        <f t="shared" si="0"/>
        <v>5.1400000000000001E-2</v>
      </c>
      <c r="M29" s="72">
        <f t="shared" si="4"/>
        <v>0</v>
      </c>
      <c r="N29" s="73">
        <f t="shared" si="5"/>
        <v>0</v>
      </c>
      <c r="O29" s="73"/>
      <c r="P29" s="68"/>
    </row>
    <row r="30" spans="2:16" ht="15.75" thickBot="1">
      <c r="B30" s="23" t="s">
        <v>42</v>
      </c>
      <c r="C30" s="49">
        <v>1.47E-2</v>
      </c>
      <c r="D30" s="49">
        <v>3.5099999999999999E-2</v>
      </c>
      <c r="E30" s="39"/>
      <c r="F30" s="40">
        <v>39479</v>
      </c>
      <c r="G30" s="41">
        <f t="shared" si="1"/>
        <v>2008</v>
      </c>
      <c r="H30" s="41" t="str">
        <f t="shared" si="2"/>
        <v>Q1</v>
      </c>
      <c r="I30" s="42" t="str">
        <f t="shared" si="3"/>
        <v>2008 Q1</v>
      </c>
      <c r="J30" s="72">
        <f t="shared" si="6"/>
        <v>0</v>
      </c>
      <c r="K30" s="68"/>
      <c r="L30" s="44">
        <f t="shared" si="0"/>
        <v>5.1400000000000001E-2</v>
      </c>
      <c r="M30" s="72">
        <f t="shared" si="4"/>
        <v>0</v>
      </c>
      <c r="N30" s="73">
        <f t="shared" si="5"/>
        <v>0</v>
      </c>
      <c r="O30" s="73"/>
      <c r="P30" s="68"/>
    </row>
    <row r="31" spans="2:16" ht="15.75" thickBot="1">
      <c r="B31" s="23" t="s">
        <v>43</v>
      </c>
      <c r="C31" s="49">
        <v>1.47E-2</v>
      </c>
      <c r="D31" s="49">
        <v>3.5099999999999999E-2</v>
      </c>
      <c r="E31" s="39"/>
      <c r="F31" s="40">
        <v>39508</v>
      </c>
      <c r="G31" s="41">
        <f t="shared" si="1"/>
        <v>2008</v>
      </c>
      <c r="H31" s="41" t="str">
        <f t="shared" si="2"/>
        <v>Q1</v>
      </c>
      <c r="I31" s="42" t="str">
        <f t="shared" si="3"/>
        <v>2008 Q1</v>
      </c>
      <c r="J31" s="72">
        <f t="shared" si="6"/>
        <v>0</v>
      </c>
      <c r="K31" s="68"/>
      <c r="L31" s="44">
        <f t="shared" si="0"/>
        <v>5.1400000000000001E-2</v>
      </c>
      <c r="M31" s="72">
        <f t="shared" si="4"/>
        <v>0</v>
      </c>
      <c r="N31" s="73">
        <f t="shared" si="5"/>
        <v>0</v>
      </c>
      <c r="O31" s="73"/>
      <c r="P31" s="68"/>
    </row>
    <row r="32" spans="2:16" ht="15.75" thickBot="1">
      <c r="B32" s="23" t="s">
        <v>44</v>
      </c>
      <c r="C32" s="49">
        <v>1.47E-2</v>
      </c>
      <c r="D32" s="49">
        <v>3.5099999999999999E-2</v>
      </c>
      <c r="E32" s="39"/>
      <c r="F32" s="40">
        <v>39539</v>
      </c>
      <c r="G32" s="41">
        <f t="shared" si="1"/>
        <v>2008</v>
      </c>
      <c r="H32" s="41" t="str">
        <f t="shared" si="2"/>
        <v>Q2</v>
      </c>
      <c r="I32" s="42" t="str">
        <f t="shared" si="3"/>
        <v>2008 Q2</v>
      </c>
      <c r="J32" s="72">
        <f t="shared" si="6"/>
        <v>0</v>
      </c>
      <c r="K32" s="68"/>
      <c r="L32" s="44">
        <f t="shared" si="0"/>
        <v>4.0800000000000003E-2</v>
      </c>
      <c r="M32" s="72">
        <f t="shared" si="4"/>
        <v>0</v>
      </c>
      <c r="N32" s="73">
        <f t="shared" si="5"/>
        <v>0</v>
      </c>
      <c r="O32" s="73"/>
      <c r="P32" s="68"/>
    </row>
    <row r="33" spans="2:16" ht="15.75" thickBot="1">
      <c r="B33" s="23" t="s">
        <v>45</v>
      </c>
      <c r="C33" s="49">
        <v>1.47E-2</v>
      </c>
      <c r="D33" s="49">
        <v>3.5099999999999999E-2</v>
      </c>
      <c r="E33" s="39"/>
      <c r="F33" s="40">
        <v>39569</v>
      </c>
      <c r="G33" s="41">
        <f t="shared" si="1"/>
        <v>2008</v>
      </c>
      <c r="H33" s="41" t="str">
        <f t="shared" si="2"/>
        <v>Q2</v>
      </c>
      <c r="I33" s="42" t="str">
        <f t="shared" si="3"/>
        <v>2008 Q2</v>
      </c>
      <c r="J33" s="72">
        <f t="shared" si="6"/>
        <v>0</v>
      </c>
      <c r="K33" s="68"/>
      <c r="L33" s="44">
        <f t="shared" si="0"/>
        <v>4.0800000000000003E-2</v>
      </c>
      <c r="M33" s="72">
        <f t="shared" si="4"/>
        <v>0</v>
      </c>
      <c r="N33" s="73">
        <f t="shared" si="5"/>
        <v>0</v>
      </c>
      <c r="O33" s="73"/>
      <c r="P33" s="68"/>
    </row>
    <row r="34" spans="2:16" ht="15.75" thickBot="1">
      <c r="B34" s="23" t="s">
        <v>46</v>
      </c>
      <c r="C34" s="49">
        <v>1.47E-2</v>
      </c>
      <c r="D34" s="49">
        <v>3.5099999999999999E-2</v>
      </c>
      <c r="E34" s="39"/>
      <c r="F34" s="40">
        <v>39600</v>
      </c>
      <c r="G34" s="41">
        <f t="shared" si="1"/>
        <v>2008</v>
      </c>
      <c r="H34" s="41" t="str">
        <f t="shared" si="2"/>
        <v>Q2</v>
      </c>
      <c r="I34" s="42" t="str">
        <f t="shared" si="3"/>
        <v>2008 Q2</v>
      </c>
      <c r="J34" s="72">
        <f t="shared" si="6"/>
        <v>0</v>
      </c>
      <c r="K34" s="68"/>
      <c r="L34" s="44">
        <f t="shared" si="0"/>
        <v>4.0800000000000003E-2</v>
      </c>
      <c r="M34" s="72">
        <f t="shared" si="4"/>
        <v>0</v>
      </c>
      <c r="N34" s="73">
        <f t="shared" si="5"/>
        <v>0</v>
      </c>
      <c r="O34" s="73"/>
      <c r="P34" s="68"/>
    </row>
    <row r="35" spans="2:16" ht="15.75" thickBot="1">
      <c r="B35" s="23" t="s">
        <v>47</v>
      </c>
      <c r="C35" s="49"/>
      <c r="D35" s="49"/>
      <c r="E35" s="39"/>
      <c r="F35" s="40">
        <v>39630</v>
      </c>
      <c r="G35" s="41">
        <f t="shared" si="1"/>
        <v>2008</v>
      </c>
      <c r="H35" s="41" t="str">
        <f t="shared" si="2"/>
        <v>Q3</v>
      </c>
      <c r="I35" s="42" t="str">
        <f t="shared" si="3"/>
        <v>2008 Q3</v>
      </c>
      <c r="J35" s="72">
        <f t="shared" si="6"/>
        <v>0</v>
      </c>
      <c r="K35" s="68"/>
      <c r="L35" s="44">
        <f t="shared" si="0"/>
        <v>3.3500000000000002E-2</v>
      </c>
      <c r="M35" s="72">
        <f t="shared" si="4"/>
        <v>0</v>
      </c>
      <c r="N35" s="73">
        <f t="shared" si="5"/>
        <v>0</v>
      </c>
      <c r="O35" s="73"/>
      <c r="P35" s="68"/>
    </row>
    <row r="36" spans="2:16" ht="15.75" thickBot="1">
      <c r="B36" s="23" t="s">
        <v>48</v>
      </c>
      <c r="C36" s="49"/>
      <c r="D36" s="49"/>
      <c r="E36" s="39"/>
      <c r="F36" s="40">
        <v>39661</v>
      </c>
      <c r="G36" s="41">
        <f t="shared" si="1"/>
        <v>2008</v>
      </c>
      <c r="H36" s="41" t="str">
        <f t="shared" si="2"/>
        <v>Q3</v>
      </c>
      <c r="I36" s="42" t="str">
        <f t="shared" si="3"/>
        <v>2008 Q3</v>
      </c>
      <c r="J36" s="72">
        <f t="shared" si="6"/>
        <v>0</v>
      </c>
      <c r="K36" s="68"/>
      <c r="L36" s="44">
        <f t="shared" si="0"/>
        <v>3.3500000000000002E-2</v>
      </c>
      <c r="M36" s="72">
        <f t="shared" si="4"/>
        <v>0</v>
      </c>
      <c r="N36" s="73">
        <f t="shared" si="5"/>
        <v>0</v>
      </c>
      <c r="O36" s="73"/>
      <c r="P36" s="68"/>
    </row>
    <row r="37" spans="2:16" ht="15.75" thickBot="1">
      <c r="F37" s="40">
        <v>39692</v>
      </c>
      <c r="G37" s="41">
        <f t="shared" si="1"/>
        <v>2008</v>
      </c>
      <c r="H37" s="41" t="str">
        <f t="shared" si="2"/>
        <v>Q3</v>
      </c>
      <c r="I37" s="42" t="str">
        <f t="shared" si="3"/>
        <v>2008 Q3</v>
      </c>
      <c r="J37" s="72">
        <f t="shared" si="6"/>
        <v>0</v>
      </c>
      <c r="K37" s="68"/>
      <c r="L37" s="44">
        <f t="shared" si="0"/>
        <v>3.3500000000000002E-2</v>
      </c>
      <c r="M37" s="72">
        <f t="shared" si="4"/>
        <v>0</v>
      </c>
      <c r="N37" s="73">
        <f t="shared" si="5"/>
        <v>0</v>
      </c>
      <c r="O37" s="73"/>
      <c r="P37" s="68"/>
    </row>
    <row r="38" spans="2:16" ht="15.75" thickBot="1">
      <c r="F38" s="40">
        <v>39722</v>
      </c>
      <c r="G38" s="41">
        <f t="shared" si="1"/>
        <v>2008</v>
      </c>
      <c r="H38" s="41" t="str">
        <f t="shared" si="2"/>
        <v>Q4</v>
      </c>
      <c r="I38" s="42" t="str">
        <f t="shared" si="3"/>
        <v>2008 Q4</v>
      </c>
      <c r="J38" s="72">
        <f t="shared" si="6"/>
        <v>0</v>
      </c>
      <c r="K38" s="68"/>
      <c r="L38" s="44">
        <f t="shared" si="0"/>
        <v>3.3500000000000002E-2</v>
      </c>
      <c r="M38" s="72">
        <f t="shared" si="4"/>
        <v>0</v>
      </c>
      <c r="N38" s="73">
        <f t="shared" si="5"/>
        <v>0</v>
      </c>
      <c r="O38" s="73"/>
      <c r="P38" s="68"/>
    </row>
    <row r="39" spans="2:16" ht="15.75" thickBot="1">
      <c r="F39" s="40">
        <v>39753</v>
      </c>
      <c r="G39" s="41">
        <f t="shared" si="1"/>
        <v>2008</v>
      </c>
      <c r="H39" s="41" t="str">
        <f t="shared" si="2"/>
        <v>Q4</v>
      </c>
      <c r="I39" s="42" t="str">
        <f t="shared" si="3"/>
        <v>2008 Q4</v>
      </c>
      <c r="J39" s="72">
        <f t="shared" si="6"/>
        <v>0</v>
      </c>
      <c r="K39" s="68"/>
      <c r="L39" s="44">
        <f t="shared" si="0"/>
        <v>3.3500000000000002E-2</v>
      </c>
      <c r="M39" s="72">
        <f t="shared" si="4"/>
        <v>0</v>
      </c>
      <c r="N39" s="73">
        <f t="shared" si="5"/>
        <v>0</v>
      </c>
      <c r="O39" s="73"/>
      <c r="P39" s="68"/>
    </row>
    <row r="40" spans="2:16" ht="15.75" thickBot="1">
      <c r="F40" s="40">
        <v>39783</v>
      </c>
      <c r="G40" s="41">
        <f t="shared" si="1"/>
        <v>2008</v>
      </c>
      <c r="H40" s="41" t="str">
        <f t="shared" si="2"/>
        <v>Q4</v>
      </c>
      <c r="I40" s="42" t="str">
        <f t="shared" si="3"/>
        <v>2008 Q4</v>
      </c>
      <c r="J40" s="72">
        <f t="shared" si="6"/>
        <v>0</v>
      </c>
      <c r="K40" s="68"/>
      <c r="L40" s="44">
        <f t="shared" si="0"/>
        <v>3.3500000000000002E-2</v>
      </c>
      <c r="M40" s="72">
        <f t="shared" si="4"/>
        <v>0</v>
      </c>
      <c r="N40" s="73">
        <f t="shared" si="5"/>
        <v>0</v>
      </c>
      <c r="O40" s="73">
        <f>SUM(K29:K40)+SUM(M29:M40)</f>
        <v>0</v>
      </c>
      <c r="P40" s="68"/>
    </row>
    <row r="41" spans="2:16" ht="15.75" thickBot="1">
      <c r="F41" s="40">
        <v>39814</v>
      </c>
      <c r="G41" s="41">
        <f t="shared" si="1"/>
        <v>2009</v>
      </c>
      <c r="H41" s="41" t="str">
        <f t="shared" si="2"/>
        <v>Q1</v>
      </c>
      <c r="I41" s="42" t="str">
        <f t="shared" si="3"/>
        <v>2009 Q1</v>
      </c>
      <c r="J41" s="72">
        <f t="shared" si="6"/>
        <v>0</v>
      </c>
      <c r="K41" s="68"/>
      <c r="L41" s="44">
        <f t="shared" si="0"/>
        <v>2.4500000000000001E-2</v>
      </c>
      <c r="M41" s="72">
        <f t="shared" si="4"/>
        <v>0</v>
      </c>
      <c r="N41" s="73">
        <f t="shared" si="5"/>
        <v>0</v>
      </c>
      <c r="O41" s="73"/>
      <c r="P41" s="68"/>
    </row>
    <row r="42" spans="2:16" ht="15.75" thickBot="1">
      <c r="F42" s="40">
        <v>39845</v>
      </c>
      <c r="G42" s="41">
        <f t="shared" si="1"/>
        <v>2009</v>
      </c>
      <c r="H42" s="41" t="str">
        <f t="shared" si="2"/>
        <v>Q1</v>
      </c>
      <c r="I42" s="42" t="str">
        <f t="shared" si="3"/>
        <v>2009 Q1</v>
      </c>
      <c r="J42" s="72">
        <f t="shared" si="6"/>
        <v>0</v>
      </c>
      <c r="K42" s="68"/>
      <c r="L42" s="44">
        <f t="shared" si="0"/>
        <v>2.4500000000000001E-2</v>
      </c>
      <c r="M42" s="72">
        <f t="shared" si="4"/>
        <v>0</v>
      </c>
      <c r="N42" s="73">
        <f t="shared" si="5"/>
        <v>0</v>
      </c>
      <c r="O42" s="73"/>
      <c r="P42" s="68"/>
    </row>
    <row r="43" spans="2:16" ht="15.75" thickBot="1">
      <c r="F43" s="40">
        <v>39873</v>
      </c>
      <c r="G43" s="41">
        <f t="shared" si="1"/>
        <v>2009</v>
      </c>
      <c r="H43" s="41" t="str">
        <f t="shared" si="2"/>
        <v>Q1</v>
      </c>
      <c r="I43" s="42" t="str">
        <f t="shared" si="3"/>
        <v>2009 Q1</v>
      </c>
      <c r="J43" s="72">
        <f t="shared" si="6"/>
        <v>0</v>
      </c>
      <c r="K43" s="68"/>
      <c r="L43" s="44">
        <f t="shared" si="0"/>
        <v>2.4500000000000001E-2</v>
      </c>
      <c r="M43" s="72">
        <f t="shared" si="4"/>
        <v>0</v>
      </c>
      <c r="N43" s="73">
        <f t="shared" si="5"/>
        <v>0</v>
      </c>
      <c r="O43" s="73"/>
      <c r="P43" s="68"/>
    </row>
    <row r="44" spans="2:16" ht="15.75" thickBot="1">
      <c r="F44" s="40">
        <v>39904</v>
      </c>
      <c r="G44" s="41">
        <f t="shared" si="1"/>
        <v>2009</v>
      </c>
      <c r="H44" s="41" t="str">
        <f t="shared" si="2"/>
        <v>Q2</v>
      </c>
      <c r="I44" s="42" t="str">
        <f t="shared" si="3"/>
        <v>2009 Q2</v>
      </c>
      <c r="J44" s="72">
        <f t="shared" si="6"/>
        <v>0</v>
      </c>
      <c r="K44" s="68"/>
      <c r="L44" s="44">
        <f t="shared" si="0"/>
        <v>0.01</v>
      </c>
      <c r="M44" s="72">
        <f t="shared" si="4"/>
        <v>0</v>
      </c>
      <c r="N44" s="73">
        <f t="shared" si="5"/>
        <v>0</v>
      </c>
      <c r="O44" s="73"/>
      <c r="P44" s="68"/>
    </row>
    <row r="45" spans="2:16" ht="15.75" thickBot="1">
      <c r="F45" s="40">
        <v>39934</v>
      </c>
      <c r="G45" s="41">
        <f t="shared" si="1"/>
        <v>2009</v>
      </c>
      <c r="H45" s="41" t="str">
        <f t="shared" si="2"/>
        <v>Q2</v>
      </c>
      <c r="I45" s="42" t="str">
        <f t="shared" si="3"/>
        <v>2009 Q2</v>
      </c>
      <c r="J45" s="72">
        <f t="shared" si="6"/>
        <v>0</v>
      </c>
      <c r="K45" s="68"/>
      <c r="L45" s="44">
        <f t="shared" si="0"/>
        <v>0.01</v>
      </c>
      <c r="M45" s="72">
        <f t="shared" si="4"/>
        <v>0</v>
      </c>
      <c r="N45" s="73">
        <f t="shared" si="5"/>
        <v>0</v>
      </c>
      <c r="O45" s="73"/>
      <c r="P45" s="68"/>
    </row>
    <row r="46" spans="2:16" ht="15.75" thickBot="1">
      <c r="F46" s="40">
        <v>39965</v>
      </c>
      <c r="G46" s="41">
        <f t="shared" si="1"/>
        <v>2009</v>
      </c>
      <c r="H46" s="41" t="str">
        <f t="shared" si="2"/>
        <v>Q2</v>
      </c>
      <c r="I46" s="42" t="str">
        <f t="shared" si="3"/>
        <v>2009 Q2</v>
      </c>
      <c r="J46" s="72">
        <f t="shared" si="6"/>
        <v>0</v>
      </c>
      <c r="K46" s="68"/>
      <c r="L46" s="44">
        <f t="shared" si="0"/>
        <v>0.01</v>
      </c>
      <c r="M46" s="72">
        <f t="shared" si="4"/>
        <v>0</v>
      </c>
      <c r="N46" s="73">
        <f t="shared" si="5"/>
        <v>0</v>
      </c>
      <c r="O46" s="73"/>
      <c r="P46" s="68"/>
    </row>
    <row r="47" spans="2:16" ht="15.75" thickBot="1">
      <c r="F47" s="40">
        <v>39995</v>
      </c>
      <c r="G47" s="41">
        <f t="shared" si="1"/>
        <v>2009</v>
      </c>
      <c r="H47" s="41" t="str">
        <f t="shared" si="2"/>
        <v>Q3</v>
      </c>
      <c r="I47" s="42" t="str">
        <f t="shared" si="3"/>
        <v>2009 Q3</v>
      </c>
      <c r="J47" s="72">
        <f t="shared" si="6"/>
        <v>0</v>
      </c>
      <c r="K47" s="68"/>
      <c r="L47" s="44">
        <f t="shared" si="0"/>
        <v>5.4999999999999997E-3</v>
      </c>
      <c r="M47" s="72">
        <f t="shared" si="4"/>
        <v>0</v>
      </c>
      <c r="N47" s="73">
        <f t="shared" si="5"/>
        <v>0</v>
      </c>
      <c r="O47" s="73"/>
      <c r="P47" s="68"/>
    </row>
    <row r="48" spans="2:16" ht="15.75" thickBot="1">
      <c r="F48" s="40">
        <v>40026</v>
      </c>
      <c r="G48" s="41">
        <f t="shared" si="1"/>
        <v>2009</v>
      </c>
      <c r="H48" s="41" t="str">
        <f t="shared" si="2"/>
        <v>Q3</v>
      </c>
      <c r="I48" s="42" t="str">
        <f t="shared" si="3"/>
        <v>2009 Q3</v>
      </c>
      <c r="J48" s="72">
        <f t="shared" si="6"/>
        <v>0</v>
      </c>
      <c r="K48" s="68"/>
      <c r="L48" s="44">
        <f t="shared" si="0"/>
        <v>5.4999999999999997E-3</v>
      </c>
      <c r="M48" s="72">
        <f t="shared" si="4"/>
        <v>0</v>
      </c>
      <c r="N48" s="73">
        <f t="shared" si="5"/>
        <v>0</v>
      </c>
      <c r="O48" s="73"/>
      <c r="P48" s="68"/>
    </row>
    <row r="49" spans="6:16" ht="15.75" thickBot="1">
      <c r="F49" s="40">
        <v>40057</v>
      </c>
      <c r="G49" s="41">
        <f t="shared" si="1"/>
        <v>2009</v>
      </c>
      <c r="H49" s="41" t="str">
        <f t="shared" si="2"/>
        <v>Q3</v>
      </c>
      <c r="I49" s="42" t="str">
        <f t="shared" si="3"/>
        <v>2009 Q3</v>
      </c>
      <c r="J49" s="72">
        <f t="shared" si="6"/>
        <v>0</v>
      </c>
      <c r="K49" s="68"/>
      <c r="L49" s="44">
        <f t="shared" si="0"/>
        <v>5.4999999999999997E-3</v>
      </c>
      <c r="M49" s="72">
        <f t="shared" si="4"/>
        <v>0</v>
      </c>
      <c r="N49" s="73">
        <f t="shared" si="5"/>
        <v>0</v>
      </c>
      <c r="O49" s="73"/>
      <c r="P49" s="68"/>
    </row>
    <row r="50" spans="6:16" ht="15.75" thickBot="1">
      <c r="F50" s="40">
        <v>40087</v>
      </c>
      <c r="G50" s="41">
        <f t="shared" si="1"/>
        <v>2009</v>
      </c>
      <c r="H50" s="41" t="str">
        <f t="shared" si="2"/>
        <v>Q4</v>
      </c>
      <c r="I50" s="42" t="str">
        <f t="shared" si="3"/>
        <v>2009 Q4</v>
      </c>
      <c r="J50" s="72">
        <f t="shared" si="6"/>
        <v>0</v>
      </c>
      <c r="K50" s="68"/>
      <c r="L50" s="44">
        <f t="shared" si="0"/>
        <v>5.4999999999999997E-3</v>
      </c>
      <c r="M50" s="72">
        <f t="shared" si="4"/>
        <v>0</v>
      </c>
      <c r="N50" s="73">
        <f t="shared" si="5"/>
        <v>0</v>
      </c>
      <c r="O50" s="73"/>
      <c r="P50" s="68"/>
    </row>
    <row r="51" spans="6:16" ht="15.75" thickBot="1">
      <c r="F51" s="40">
        <v>40118</v>
      </c>
      <c r="G51" s="41">
        <f t="shared" si="1"/>
        <v>2009</v>
      </c>
      <c r="H51" s="41" t="str">
        <f t="shared" si="2"/>
        <v>Q4</v>
      </c>
      <c r="I51" s="42" t="str">
        <f t="shared" si="3"/>
        <v>2009 Q4</v>
      </c>
      <c r="J51" s="72">
        <f t="shared" si="6"/>
        <v>0</v>
      </c>
      <c r="K51" s="68"/>
      <c r="L51" s="44">
        <f t="shared" si="0"/>
        <v>5.4999999999999997E-3</v>
      </c>
      <c r="M51" s="72">
        <f t="shared" si="4"/>
        <v>0</v>
      </c>
      <c r="N51" s="73">
        <f t="shared" si="5"/>
        <v>0</v>
      </c>
      <c r="O51" s="73"/>
      <c r="P51" s="68"/>
    </row>
    <row r="52" spans="6:16" ht="15.75" thickBot="1">
      <c r="F52" s="40">
        <v>40148</v>
      </c>
      <c r="G52" s="41">
        <f t="shared" si="1"/>
        <v>2009</v>
      </c>
      <c r="H52" s="41" t="str">
        <f t="shared" si="2"/>
        <v>Q4</v>
      </c>
      <c r="I52" s="42" t="str">
        <f t="shared" si="3"/>
        <v>2009 Q4</v>
      </c>
      <c r="J52" s="72">
        <f t="shared" si="6"/>
        <v>0</v>
      </c>
      <c r="K52" s="68"/>
      <c r="L52" s="44">
        <f t="shared" si="0"/>
        <v>5.4999999999999997E-3</v>
      </c>
      <c r="M52" s="72">
        <f t="shared" si="4"/>
        <v>0</v>
      </c>
      <c r="N52" s="73">
        <f t="shared" si="5"/>
        <v>0</v>
      </c>
      <c r="O52" s="73">
        <f>SUM(K41:K52)+SUM(M41:M52)</f>
        <v>0</v>
      </c>
      <c r="P52" s="68"/>
    </row>
    <row r="53" spans="6:16" ht="15.75" thickBot="1">
      <c r="F53" s="40">
        <v>40179</v>
      </c>
      <c r="G53" s="41">
        <f t="shared" si="1"/>
        <v>2010</v>
      </c>
      <c r="H53" s="41" t="str">
        <f t="shared" si="2"/>
        <v>Q1</v>
      </c>
      <c r="I53" s="42" t="str">
        <f t="shared" si="3"/>
        <v>2010 Q1</v>
      </c>
      <c r="J53" s="72">
        <f t="shared" si="6"/>
        <v>0</v>
      </c>
      <c r="K53" s="68">
        <f>'[1]Funding Adders'!D5</f>
        <v>1289.2534201954397</v>
      </c>
      <c r="L53" s="44">
        <f t="shared" si="0"/>
        <v>5.4999999999999997E-3</v>
      </c>
      <c r="M53" s="72">
        <f t="shared" si="4"/>
        <v>0</v>
      </c>
      <c r="N53" s="73">
        <f t="shared" si="5"/>
        <v>1289.2534201954397</v>
      </c>
      <c r="O53" s="73"/>
      <c r="P53" s="68"/>
    </row>
    <row r="54" spans="6:16" ht="15.75" thickBot="1">
      <c r="F54" s="40">
        <v>40210</v>
      </c>
      <c r="G54" s="41">
        <f t="shared" si="1"/>
        <v>2010</v>
      </c>
      <c r="H54" s="41" t="str">
        <f t="shared" si="2"/>
        <v>Q1</v>
      </c>
      <c r="I54" s="42" t="str">
        <f t="shared" si="3"/>
        <v>2010 Q1</v>
      </c>
      <c r="J54" s="72">
        <f t="shared" si="6"/>
        <v>1289.2534201954397</v>
      </c>
      <c r="K54" s="68">
        <f>'[1]Funding Adders'!D6</f>
        <v>1496</v>
      </c>
      <c r="L54" s="44">
        <f t="shared" si="0"/>
        <v>5.4999999999999997E-3</v>
      </c>
      <c r="M54" s="72">
        <f t="shared" si="4"/>
        <v>0.59</v>
      </c>
      <c r="N54" s="73">
        <f t="shared" si="5"/>
        <v>2785.8434201954396</v>
      </c>
      <c r="O54" s="73"/>
      <c r="P54" s="68"/>
    </row>
    <row r="55" spans="6:16" ht="15.75" thickBot="1">
      <c r="F55" s="40">
        <v>40238</v>
      </c>
      <c r="G55" s="41">
        <f t="shared" si="1"/>
        <v>2010</v>
      </c>
      <c r="H55" s="41" t="str">
        <f t="shared" si="2"/>
        <v>Q1</v>
      </c>
      <c r="I55" s="42" t="str">
        <f t="shared" si="3"/>
        <v>2010 Q1</v>
      </c>
      <c r="J55" s="72">
        <f t="shared" si="6"/>
        <v>2785.2534201954395</v>
      </c>
      <c r="K55" s="68">
        <f>'[1]Funding Adders'!D7</f>
        <v>1510</v>
      </c>
      <c r="L55" s="44">
        <f t="shared" si="0"/>
        <v>5.4999999999999997E-3</v>
      </c>
      <c r="M55" s="72">
        <f t="shared" si="4"/>
        <v>1.28</v>
      </c>
      <c r="N55" s="73">
        <f t="shared" si="5"/>
        <v>4296.5334201954392</v>
      </c>
      <c r="O55" s="73"/>
      <c r="P55" s="68"/>
    </row>
    <row r="56" spans="6:16" ht="15.75" thickBot="1">
      <c r="F56" s="40">
        <v>40269</v>
      </c>
      <c r="G56" s="41">
        <f t="shared" si="1"/>
        <v>2010</v>
      </c>
      <c r="H56" s="41" t="str">
        <f t="shared" si="2"/>
        <v>Q2</v>
      </c>
      <c r="I56" s="42" t="str">
        <f t="shared" si="3"/>
        <v>2010 Q2</v>
      </c>
      <c r="J56" s="72">
        <f t="shared" si="6"/>
        <v>4295.2534201954395</v>
      </c>
      <c r="K56" s="68">
        <f>'[1]Funding Adders'!D8</f>
        <v>1504</v>
      </c>
      <c r="L56" s="44">
        <f t="shared" si="0"/>
        <v>5.4999999999999997E-3</v>
      </c>
      <c r="M56" s="72">
        <f t="shared" si="4"/>
        <v>1.97</v>
      </c>
      <c r="N56" s="73">
        <f t="shared" si="5"/>
        <v>5801.2234201954398</v>
      </c>
      <c r="O56" s="73"/>
      <c r="P56" s="68"/>
    </row>
    <row r="57" spans="6:16" ht="15.75" thickBot="1">
      <c r="F57" s="40">
        <v>40299</v>
      </c>
      <c r="G57" s="41">
        <f t="shared" si="1"/>
        <v>2010</v>
      </c>
      <c r="H57" s="41" t="str">
        <f t="shared" si="2"/>
        <v>Q2</v>
      </c>
      <c r="I57" s="42" t="str">
        <f t="shared" si="3"/>
        <v>2010 Q2</v>
      </c>
      <c r="J57" s="72">
        <f t="shared" si="6"/>
        <v>5799.2534201954395</v>
      </c>
      <c r="K57" s="68">
        <f>'[1]Funding Adders'!D9</f>
        <v>1501</v>
      </c>
      <c r="L57" s="44">
        <f t="shared" si="0"/>
        <v>5.4999999999999997E-3</v>
      </c>
      <c r="M57" s="72">
        <f t="shared" si="4"/>
        <v>2.66</v>
      </c>
      <c r="N57" s="73">
        <f t="shared" si="5"/>
        <v>7302.9134201954394</v>
      </c>
      <c r="O57" s="73"/>
      <c r="P57" s="68"/>
    </row>
    <row r="58" spans="6:16" ht="15.75" thickBot="1">
      <c r="F58" s="40">
        <v>40330</v>
      </c>
      <c r="G58" s="41">
        <f t="shared" si="1"/>
        <v>2010</v>
      </c>
      <c r="H58" s="41" t="str">
        <f t="shared" si="2"/>
        <v>Q2</v>
      </c>
      <c r="I58" s="42" t="str">
        <f t="shared" si="3"/>
        <v>2010 Q2</v>
      </c>
      <c r="J58" s="72">
        <f t="shared" si="6"/>
        <v>7300.2534201954395</v>
      </c>
      <c r="K58" s="68">
        <f>'[1]Funding Adders'!D10</f>
        <v>1500</v>
      </c>
      <c r="L58" s="44">
        <f t="shared" si="0"/>
        <v>5.4999999999999997E-3</v>
      </c>
      <c r="M58" s="72">
        <f t="shared" si="4"/>
        <v>3.35</v>
      </c>
      <c r="N58" s="73">
        <f t="shared" si="5"/>
        <v>8803.6034201954408</v>
      </c>
      <c r="O58" s="73"/>
      <c r="P58" s="68"/>
    </row>
    <row r="59" spans="6:16" ht="15.75" thickBot="1">
      <c r="F59" s="40">
        <v>40360</v>
      </c>
      <c r="G59" s="41">
        <f t="shared" si="1"/>
        <v>2010</v>
      </c>
      <c r="H59" s="41" t="str">
        <f t="shared" si="2"/>
        <v>Q3</v>
      </c>
      <c r="I59" s="42" t="str">
        <f t="shared" si="3"/>
        <v>2010 Q3</v>
      </c>
      <c r="J59" s="72">
        <f t="shared" si="6"/>
        <v>8800.2534201954404</v>
      </c>
      <c r="K59" s="68">
        <f>'[1]Funding Adders'!D11</f>
        <v>1500</v>
      </c>
      <c r="L59" s="44">
        <f t="shared" si="0"/>
        <v>8.8999999999999999E-3</v>
      </c>
      <c r="M59" s="72">
        <f t="shared" si="4"/>
        <v>6.53</v>
      </c>
      <c r="N59" s="73">
        <f t="shared" si="5"/>
        <v>10306.783420195441</v>
      </c>
      <c r="O59" s="73"/>
      <c r="P59" s="68"/>
    </row>
    <row r="60" spans="6:16" ht="15.75" thickBot="1">
      <c r="F60" s="40">
        <v>40391</v>
      </c>
      <c r="G60" s="41">
        <f t="shared" si="1"/>
        <v>2010</v>
      </c>
      <c r="H60" s="41" t="str">
        <f t="shared" si="2"/>
        <v>Q3</v>
      </c>
      <c r="I60" s="42" t="str">
        <f t="shared" si="3"/>
        <v>2010 Q3</v>
      </c>
      <c r="J60" s="72">
        <f t="shared" si="6"/>
        <v>10300.25342019544</v>
      </c>
      <c r="K60" s="68">
        <f>'[1]Funding Adders'!D12</f>
        <v>1504</v>
      </c>
      <c r="L60" s="44">
        <f t="shared" si="0"/>
        <v>8.8999999999999999E-3</v>
      </c>
      <c r="M60" s="72">
        <f t="shared" si="4"/>
        <v>7.64</v>
      </c>
      <c r="N60" s="73">
        <f t="shared" si="5"/>
        <v>11811.89342019544</v>
      </c>
      <c r="O60" s="73"/>
      <c r="P60" s="68"/>
    </row>
    <row r="61" spans="6:16" ht="15.75" thickBot="1">
      <c r="F61" s="40">
        <v>40422</v>
      </c>
      <c r="G61" s="41">
        <f t="shared" si="1"/>
        <v>2010</v>
      </c>
      <c r="H61" s="41" t="str">
        <f t="shared" si="2"/>
        <v>Q3</v>
      </c>
      <c r="I61" s="42" t="str">
        <f t="shared" si="3"/>
        <v>2010 Q3</v>
      </c>
      <c r="J61" s="72">
        <f t="shared" si="6"/>
        <v>11804.25342019544</v>
      </c>
      <c r="K61" s="68">
        <f>'[1]Funding Adders'!D13</f>
        <v>1508</v>
      </c>
      <c r="L61" s="44">
        <f t="shared" si="0"/>
        <v>8.8999999999999999E-3</v>
      </c>
      <c r="M61" s="72">
        <f t="shared" si="4"/>
        <v>8.75</v>
      </c>
      <c r="N61" s="73">
        <f t="shared" si="5"/>
        <v>13321.00342019544</v>
      </c>
      <c r="O61" s="73"/>
      <c r="P61" s="68"/>
    </row>
    <row r="62" spans="6:16" ht="15.75" thickBot="1">
      <c r="F62" s="40">
        <v>40452</v>
      </c>
      <c r="G62" s="41">
        <f t="shared" si="1"/>
        <v>2010</v>
      </c>
      <c r="H62" s="41" t="str">
        <f t="shared" si="2"/>
        <v>Q4</v>
      </c>
      <c r="I62" s="42" t="str">
        <f t="shared" si="3"/>
        <v>2010 Q4</v>
      </c>
      <c r="J62" s="72">
        <f t="shared" si="6"/>
        <v>13312.25342019544</v>
      </c>
      <c r="K62" s="68">
        <f>'[1]Funding Adders'!D14</f>
        <v>1511</v>
      </c>
      <c r="L62" s="44">
        <f t="shared" si="0"/>
        <v>1.2E-2</v>
      </c>
      <c r="M62" s="72">
        <f t="shared" si="4"/>
        <v>13.31</v>
      </c>
      <c r="N62" s="73">
        <f t="shared" si="5"/>
        <v>14836.56342019544</v>
      </c>
      <c r="O62" s="73"/>
      <c r="P62" s="68"/>
    </row>
    <row r="63" spans="6:16" ht="15.75" thickBot="1">
      <c r="F63" s="40">
        <v>40483</v>
      </c>
      <c r="G63" s="41">
        <f t="shared" si="1"/>
        <v>2010</v>
      </c>
      <c r="H63" s="41" t="str">
        <f t="shared" si="2"/>
        <v>Q4</v>
      </c>
      <c r="I63" s="42" t="str">
        <f t="shared" si="3"/>
        <v>2010 Q4</v>
      </c>
      <c r="J63" s="72">
        <f t="shared" si="6"/>
        <v>14823.25342019544</v>
      </c>
      <c r="K63" s="68">
        <f>'[1]Funding Adders'!D15</f>
        <v>1510</v>
      </c>
      <c r="L63" s="44">
        <f t="shared" si="0"/>
        <v>1.2E-2</v>
      </c>
      <c r="M63" s="72">
        <f t="shared" si="4"/>
        <v>14.82</v>
      </c>
      <c r="N63" s="73">
        <f t="shared" si="5"/>
        <v>16348.07342019544</v>
      </c>
      <c r="O63" s="73"/>
      <c r="P63" s="68"/>
    </row>
    <row r="64" spans="6:16" ht="15.75" thickBot="1">
      <c r="F64" s="40">
        <v>40513</v>
      </c>
      <c r="G64" s="41">
        <f t="shared" si="1"/>
        <v>2010</v>
      </c>
      <c r="H64" s="41" t="str">
        <f t="shared" si="2"/>
        <v>Q4</v>
      </c>
      <c r="I64" s="42" t="str">
        <f t="shared" si="3"/>
        <v>2010 Q4</v>
      </c>
      <c r="J64" s="72">
        <f t="shared" si="6"/>
        <v>16333.25342019544</v>
      </c>
      <c r="K64" s="68">
        <f>'[1]Funding Adders'!D16</f>
        <v>1507</v>
      </c>
      <c r="L64" s="44">
        <f t="shared" si="0"/>
        <v>1.2E-2</v>
      </c>
      <c r="M64" s="72">
        <f t="shared" si="4"/>
        <v>16.329999999999998</v>
      </c>
      <c r="N64" s="73">
        <f t="shared" si="5"/>
        <v>17856.583420195442</v>
      </c>
      <c r="O64" s="73">
        <f>SUM(K53:K64)+SUM(M53:M64)</f>
        <v>17917.48342019544</v>
      </c>
      <c r="P64" s="68"/>
    </row>
    <row r="65" spans="6:16" ht="15.75" thickBot="1">
      <c r="F65" s="40">
        <v>40544</v>
      </c>
      <c r="G65" s="41">
        <f t="shared" si="1"/>
        <v>2011</v>
      </c>
      <c r="H65" s="41" t="str">
        <f t="shared" si="2"/>
        <v>Q1</v>
      </c>
      <c r="I65" s="42" t="str">
        <f t="shared" si="3"/>
        <v>2011 Q1</v>
      </c>
      <c r="J65" s="72">
        <f t="shared" si="6"/>
        <v>17840.25342019544</v>
      </c>
      <c r="K65" s="68">
        <f>'[1]Funding Adders'!D17</f>
        <v>1508</v>
      </c>
      <c r="L65" s="44">
        <f t="shared" si="0"/>
        <v>1.47E-2</v>
      </c>
      <c r="M65" s="72">
        <f t="shared" si="4"/>
        <v>21.85</v>
      </c>
      <c r="N65" s="73">
        <f t="shared" si="5"/>
        <v>19370.103420195439</v>
      </c>
      <c r="O65" s="73"/>
      <c r="P65" s="68"/>
    </row>
    <row r="66" spans="6:16" ht="15.75" thickBot="1">
      <c r="F66" s="40">
        <v>40575</v>
      </c>
      <c r="G66" s="41">
        <f t="shared" si="1"/>
        <v>2011</v>
      </c>
      <c r="H66" s="41" t="str">
        <f t="shared" si="2"/>
        <v>Q1</v>
      </c>
      <c r="I66" s="42" t="str">
        <f t="shared" si="3"/>
        <v>2011 Q1</v>
      </c>
      <c r="J66" s="72">
        <f t="shared" si="6"/>
        <v>19348.25342019544</v>
      </c>
      <c r="K66" s="68">
        <f>'[1]Funding Adders'!D18</f>
        <v>1518</v>
      </c>
      <c r="L66" s="44">
        <f t="shared" si="0"/>
        <v>1.47E-2</v>
      </c>
      <c r="M66" s="72">
        <f t="shared" si="4"/>
        <v>23.7</v>
      </c>
      <c r="N66" s="73">
        <f t="shared" si="5"/>
        <v>20889.953420195441</v>
      </c>
      <c r="O66" s="73"/>
      <c r="P66" s="68"/>
    </row>
    <row r="67" spans="6:16" ht="15.75" thickBot="1">
      <c r="F67" s="40">
        <v>40603</v>
      </c>
      <c r="G67" s="41">
        <f t="shared" si="1"/>
        <v>2011</v>
      </c>
      <c r="H67" s="41" t="str">
        <f t="shared" si="2"/>
        <v>Q1</v>
      </c>
      <c r="I67" s="42" t="str">
        <f t="shared" si="3"/>
        <v>2011 Q1</v>
      </c>
      <c r="J67" s="72">
        <f t="shared" si="6"/>
        <v>20866.25342019544</v>
      </c>
      <c r="K67" s="68">
        <f>'[1]Funding Adders'!D19</f>
        <v>1507</v>
      </c>
      <c r="L67" s="44">
        <f t="shared" si="0"/>
        <v>1.47E-2</v>
      </c>
      <c r="M67" s="72">
        <f t="shared" si="4"/>
        <v>25.56</v>
      </c>
      <c r="N67" s="73">
        <f t="shared" si="5"/>
        <v>22398.813420195442</v>
      </c>
      <c r="O67" s="73"/>
      <c r="P67" s="68"/>
    </row>
    <row r="68" spans="6:16" ht="15.75" thickBot="1">
      <c r="F68" s="40">
        <v>40634</v>
      </c>
      <c r="G68" s="41">
        <f t="shared" si="1"/>
        <v>2011</v>
      </c>
      <c r="H68" s="41" t="str">
        <f t="shared" si="2"/>
        <v>Q2</v>
      </c>
      <c r="I68" s="42" t="str">
        <f t="shared" si="3"/>
        <v>2011 Q2</v>
      </c>
      <c r="J68" s="72">
        <f t="shared" si="6"/>
        <v>22373.25342019544</v>
      </c>
      <c r="K68" s="68">
        <f>'[1]Funding Adders'!D20</f>
        <v>1511</v>
      </c>
      <c r="L68" s="44">
        <f t="shared" si="0"/>
        <v>1.47E-2</v>
      </c>
      <c r="M68" s="72">
        <f t="shared" si="4"/>
        <v>27.41</v>
      </c>
      <c r="N68" s="73">
        <f t="shared" si="5"/>
        <v>23911.66342019544</v>
      </c>
      <c r="O68" s="73"/>
      <c r="P68" s="68"/>
    </row>
    <row r="69" spans="6:16" ht="15.75" thickBot="1">
      <c r="F69" s="40">
        <v>40664</v>
      </c>
      <c r="G69" s="41">
        <f t="shared" si="1"/>
        <v>2011</v>
      </c>
      <c r="H69" s="41" t="str">
        <f t="shared" si="2"/>
        <v>Q2</v>
      </c>
      <c r="I69" s="42" t="str">
        <f t="shared" si="3"/>
        <v>2011 Q2</v>
      </c>
      <c r="J69" s="72">
        <f t="shared" si="6"/>
        <v>23884.25342019544</v>
      </c>
      <c r="K69" s="68">
        <f>'[1]Funding Adders'!D21</f>
        <v>2195</v>
      </c>
      <c r="L69" s="44">
        <f t="shared" ref="L69:L100" si="7">VLOOKUP(I69,$B$3:$D$36,2)</f>
        <v>1.47E-2</v>
      </c>
      <c r="M69" s="72">
        <f t="shared" si="4"/>
        <v>29.26</v>
      </c>
      <c r="N69" s="73">
        <f t="shared" si="5"/>
        <v>26108.513420195439</v>
      </c>
      <c r="O69" s="73"/>
      <c r="P69" s="68"/>
    </row>
    <row r="70" spans="6:16" ht="15.75" thickBot="1">
      <c r="F70" s="40">
        <v>40695</v>
      </c>
      <c r="G70" s="41">
        <f t="shared" ref="G70:G100" si="8">YEAR(F70)</f>
        <v>2011</v>
      </c>
      <c r="H70" s="41" t="str">
        <f t="shared" ref="H70:H100" si="9">IF(MONTH(F70)=0,"",IF(MONTH(F70)&lt;4,"Q1",IF(MONTH(F70)&lt;7,"Q2",IF(MONTH(F70)&lt;10,"Q3","Q4"))))</f>
        <v>Q2</v>
      </c>
      <c r="I70" s="42" t="str">
        <f t="shared" ref="I70:I100" si="10">CONCATENATE(G70," ",H70)</f>
        <v>2011 Q2</v>
      </c>
      <c r="J70" s="72">
        <f t="shared" si="6"/>
        <v>26079.25342019544</v>
      </c>
      <c r="K70" s="68">
        <f>'[1]Funding Adders'!D22</f>
        <v>2308</v>
      </c>
      <c r="L70" s="44">
        <f t="shared" si="7"/>
        <v>1.47E-2</v>
      </c>
      <c r="M70" s="72">
        <f t="shared" ref="M70:M100" si="11">ROUND(J70*L70/12,2)</f>
        <v>31.95</v>
      </c>
      <c r="N70" s="73">
        <f t="shared" ref="N70:N100" si="12">J70+K70+M70</f>
        <v>28419.203420195441</v>
      </c>
      <c r="O70" s="73"/>
      <c r="P70" s="68"/>
    </row>
    <row r="71" spans="6:16" ht="15.75" thickBot="1">
      <c r="F71" s="40">
        <v>40725</v>
      </c>
      <c r="G71" s="41">
        <f t="shared" si="8"/>
        <v>2011</v>
      </c>
      <c r="H71" s="41" t="str">
        <f t="shared" si="9"/>
        <v>Q3</v>
      </c>
      <c r="I71" s="42" t="str">
        <f t="shared" si="10"/>
        <v>2011 Q3</v>
      </c>
      <c r="J71" s="72">
        <f t="shared" ref="J71:J100" si="13">J70+K70</f>
        <v>28387.25342019544</v>
      </c>
      <c r="K71" s="68">
        <f>'[1]Funding Adders'!D23</f>
        <v>2284</v>
      </c>
      <c r="L71" s="44">
        <f t="shared" si="7"/>
        <v>1.47E-2</v>
      </c>
      <c r="M71" s="72">
        <f t="shared" si="11"/>
        <v>34.770000000000003</v>
      </c>
      <c r="N71" s="73">
        <f t="shared" si="12"/>
        <v>30706.023420195441</v>
      </c>
      <c r="O71" s="73"/>
      <c r="P71" s="68"/>
    </row>
    <row r="72" spans="6:16" ht="15.75" thickBot="1">
      <c r="F72" s="40">
        <v>40756</v>
      </c>
      <c r="G72" s="41">
        <f t="shared" si="8"/>
        <v>2011</v>
      </c>
      <c r="H72" s="41" t="str">
        <f t="shared" si="9"/>
        <v>Q3</v>
      </c>
      <c r="I72" s="42" t="str">
        <f t="shared" si="10"/>
        <v>2011 Q3</v>
      </c>
      <c r="J72" s="72">
        <f t="shared" si="13"/>
        <v>30671.25342019544</v>
      </c>
      <c r="K72" s="68">
        <f>'[1]Funding Adders'!D24</f>
        <v>2288</v>
      </c>
      <c r="L72" s="44">
        <f t="shared" si="7"/>
        <v>1.47E-2</v>
      </c>
      <c r="M72" s="72">
        <f t="shared" si="11"/>
        <v>37.57</v>
      </c>
      <c r="N72" s="73">
        <f t="shared" si="12"/>
        <v>32996.82342019544</v>
      </c>
      <c r="O72" s="73"/>
      <c r="P72" s="68"/>
    </row>
    <row r="73" spans="6:16" ht="15.75" thickBot="1">
      <c r="F73" s="40">
        <v>40787</v>
      </c>
      <c r="G73" s="41">
        <f t="shared" si="8"/>
        <v>2011</v>
      </c>
      <c r="H73" s="41" t="str">
        <f t="shared" si="9"/>
        <v>Q3</v>
      </c>
      <c r="I73" s="42" t="str">
        <f t="shared" si="10"/>
        <v>2011 Q3</v>
      </c>
      <c r="J73" s="72">
        <f t="shared" si="13"/>
        <v>32959.25342019544</v>
      </c>
      <c r="K73" s="68">
        <f>'[1]Funding Adders'!D25</f>
        <v>2259</v>
      </c>
      <c r="L73" s="44">
        <f t="shared" si="7"/>
        <v>1.47E-2</v>
      </c>
      <c r="M73" s="72">
        <f t="shared" si="11"/>
        <v>40.380000000000003</v>
      </c>
      <c r="N73" s="73">
        <f t="shared" si="12"/>
        <v>35258.633420195438</v>
      </c>
      <c r="O73" s="73"/>
      <c r="P73" s="68"/>
    </row>
    <row r="74" spans="6:16" ht="15.75" thickBot="1">
      <c r="F74" s="40">
        <v>40817</v>
      </c>
      <c r="G74" s="41">
        <f t="shared" si="8"/>
        <v>2011</v>
      </c>
      <c r="H74" s="41" t="str">
        <f t="shared" si="9"/>
        <v>Q4</v>
      </c>
      <c r="I74" s="42" t="str">
        <f t="shared" si="10"/>
        <v>2011 Q4</v>
      </c>
      <c r="J74" s="72">
        <f t="shared" si="13"/>
        <v>35218.25342019544</v>
      </c>
      <c r="K74" s="68">
        <f>'[1]Funding Adders'!D26</f>
        <v>2264</v>
      </c>
      <c r="L74" s="44">
        <f t="shared" si="7"/>
        <v>1.47E-2</v>
      </c>
      <c r="M74" s="72">
        <f t="shared" si="11"/>
        <v>43.14</v>
      </c>
      <c r="N74" s="73">
        <f t="shared" si="12"/>
        <v>37525.39342019544</v>
      </c>
      <c r="O74" s="73"/>
      <c r="P74" s="68"/>
    </row>
    <row r="75" spans="6:16" ht="15.75" thickBot="1">
      <c r="F75" s="40">
        <v>40848</v>
      </c>
      <c r="G75" s="41">
        <f t="shared" si="8"/>
        <v>2011</v>
      </c>
      <c r="H75" s="41" t="str">
        <f t="shared" si="9"/>
        <v>Q4</v>
      </c>
      <c r="I75" s="42" t="str">
        <f t="shared" si="10"/>
        <v>2011 Q4</v>
      </c>
      <c r="J75" s="72">
        <f t="shared" si="13"/>
        <v>37482.25342019544</v>
      </c>
      <c r="K75" s="68">
        <f>'[1]Funding Adders'!D27</f>
        <v>2255</v>
      </c>
      <c r="L75" s="44">
        <f t="shared" si="7"/>
        <v>1.47E-2</v>
      </c>
      <c r="M75" s="72">
        <f t="shared" si="11"/>
        <v>45.92</v>
      </c>
      <c r="N75" s="73">
        <f t="shared" si="12"/>
        <v>39783.173420195439</v>
      </c>
      <c r="O75" s="73"/>
      <c r="P75" s="68"/>
    </row>
    <row r="76" spans="6:16" ht="15.75" thickBot="1">
      <c r="F76" s="40">
        <v>40878</v>
      </c>
      <c r="G76" s="41">
        <f t="shared" si="8"/>
        <v>2011</v>
      </c>
      <c r="H76" s="41" t="str">
        <f t="shared" si="9"/>
        <v>Q4</v>
      </c>
      <c r="I76" s="42" t="str">
        <f t="shared" si="10"/>
        <v>2011 Q4</v>
      </c>
      <c r="J76" s="72">
        <f t="shared" si="13"/>
        <v>39737.25342019544</v>
      </c>
      <c r="K76" s="68">
        <f>'[1]Funding Adders'!D28</f>
        <v>2264</v>
      </c>
      <c r="L76" s="44">
        <f t="shared" si="7"/>
        <v>1.47E-2</v>
      </c>
      <c r="M76" s="72">
        <f t="shared" si="11"/>
        <v>48.68</v>
      </c>
      <c r="N76" s="73">
        <f t="shared" si="12"/>
        <v>42049.933420195441</v>
      </c>
      <c r="O76" s="73">
        <f>SUM(K65:K76)+SUM(M65:M76)</f>
        <v>24571.19</v>
      </c>
      <c r="P76" s="68"/>
    </row>
    <row r="77" spans="6:16" ht="15.75" thickBot="1">
      <c r="F77" s="40">
        <v>40909</v>
      </c>
      <c r="G77" s="41">
        <f t="shared" si="8"/>
        <v>2012</v>
      </c>
      <c r="H77" s="41" t="str">
        <f t="shared" si="9"/>
        <v>Q1</v>
      </c>
      <c r="I77" s="42" t="str">
        <f t="shared" si="10"/>
        <v>2012 Q1</v>
      </c>
      <c r="J77" s="72">
        <f t="shared" si="13"/>
        <v>42001.25342019544</v>
      </c>
      <c r="K77" s="68">
        <f>'[1]Funding Adders'!D29</f>
        <v>293</v>
      </c>
      <c r="L77" s="44">
        <f t="shared" si="7"/>
        <v>1.47E-2</v>
      </c>
      <c r="M77" s="72">
        <f t="shared" si="11"/>
        <v>51.45</v>
      </c>
      <c r="N77" s="73">
        <f t="shared" si="12"/>
        <v>42345.703420195438</v>
      </c>
      <c r="O77" s="73"/>
      <c r="P77" s="68"/>
    </row>
    <row r="78" spans="6:16" ht="15.75" thickBot="1">
      <c r="F78" s="40">
        <v>40940</v>
      </c>
      <c r="G78" s="41">
        <f t="shared" si="8"/>
        <v>2012</v>
      </c>
      <c r="H78" s="41" t="str">
        <f t="shared" si="9"/>
        <v>Q1</v>
      </c>
      <c r="I78" s="42" t="str">
        <f t="shared" si="10"/>
        <v>2012 Q1</v>
      </c>
      <c r="J78" s="72">
        <f t="shared" si="13"/>
        <v>42294.25342019544</v>
      </c>
      <c r="K78" s="68">
        <f>'[1]Funding Adders'!D30</f>
        <v>0</v>
      </c>
      <c r="L78" s="44">
        <f t="shared" si="7"/>
        <v>1.47E-2</v>
      </c>
      <c r="M78" s="72">
        <f t="shared" si="11"/>
        <v>51.81</v>
      </c>
      <c r="N78" s="73">
        <f t="shared" si="12"/>
        <v>42346.063420195438</v>
      </c>
      <c r="O78" s="73"/>
      <c r="P78" s="68"/>
    </row>
    <row r="79" spans="6:16" ht="15.75" thickBot="1">
      <c r="F79" s="40">
        <v>40969</v>
      </c>
      <c r="G79" s="41">
        <f t="shared" si="8"/>
        <v>2012</v>
      </c>
      <c r="H79" s="41" t="str">
        <f t="shared" si="9"/>
        <v>Q1</v>
      </c>
      <c r="I79" s="42" t="str">
        <f t="shared" si="10"/>
        <v>2012 Q1</v>
      </c>
      <c r="J79" s="72">
        <f t="shared" si="13"/>
        <v>42294.25342019544</v>
      </c>
      <c r="K79" s="68">
        <f>'[1]Funding Adders'!D31</f>
        <v>3</v>
      </c>
      <c r="L79" s="50">
        <f t="shared" si="7"/>
        <v>1.47E-2</v>
      </c>
      <c r="M79" s="72">
        <f t="shared" si="11"/>
        <v>51.81</v>
      </c>
      <c r="N79" s="73">
        <f t="shared" si="12"/>
        <v>42349.063420195438</v>
      </c>
      <c r="O79" s="73"/>
      <c r="P79" s="68"/>
    </row>
    <row r="80" spans="6:16" ht="15.75" thickBot="1">
      <c r="F80" s="40">
        <v>41000</v>
      </c>
      <c r="G80" s="41">
        <f t="shared" si="8"/>
        <v>2012</v>
      </c>
      <c r="H80" s="41" t="str">
        <f t="shared" si="9"/>
        <v>Q2</v>
      </c>
      <c r="I80" s="42" t="str">
        <f t="shared" si="10"/>
        <v>2012 Q2</v>
      </c>
      <c r="J80" s="72">
        <f t="shared" si="13"/>
        <v>42297.25342019544</v>
      </c>
      <c r="K80" s="68">
        <f>'[1]Funding Adders'!D32</f>
        <v>0</v>
      </c>
      <c r="L80" s="51">
        <f t="shared" si="7"/>
        <v>1.47E-2</v>
      </c>
      <c r="M80" s="74">
        <f t="shared" si="11"/>
        <v>51.81</v>
      </c>
      <c r="N80" s="73">
        <f t="shared" si="12"/>
        <v>42349.063420195438</v>
      </c>
      <c r="O80" s="73"/>
      <c r="P80" s="68"/>
    </row>
    <row r="81" spans="6:16" ht="15.75" thickBot="1">
      <c r="F81" s="40">
        <v>41030</v>
      </c>
      <c r="G81" s="41">
        <f t="shared" si="8"/>
        <v>2012</v>
      </c>
      <c r="H81" s="41" t="str">
        <f t="shared" si="9"/>
        <v>Q2</v>
      </c>
      <c r="I81" s="42" t="str">
        <f t="shared" si="10"/>
        <v>2012 Q2</v>
      </c>
      <c r="J81" s="72">
        <f t="shared" si="13"/>
        <v>42297.25342019544</v>
      </c>
      <c r="K81" s="68">
        <f>'[1]Funding Adders'!D33</f>
        <v>0</v>
      </c>
      <c r="L81" s="51">
        <f t="shared" si="7"/>
        <v>1.47E-2</v>
      </c>
      <c r="M81" s="72">
        <f t="shared" si="11"/>
        <v>51.81</v>
      </c>
      <c r="N81" s="73">
        <f t="shared" si="12"/>
        <v>42349.063420195438</v>
      </c>
      <c r="O81" s="73"/>
      <c r="P81" s="68"/>
    </row>
    <row r="82" spans="6:16" ht="15.75" thickBot="1">
      <c r="F82" s="40">
        <v>41061</v>
      </c>
      <c r="G82" s="41">
        <f t="shared" si="8"/>
        <v>2012</v>
      </c>
      <c r="H82" s="41" t="str">
        <f t="shared" si="9"/>
        <v>Q2</v>
      </c>
      <c r="I82" s="42" t="str">
        <f t="shared" si="10"/>
        <v>2012 Q2</v>
      </c>
      <c r="J82" s="72">
        <f t="shared" si="13"/>
        <v>42297.25342019544</v>
      </c>
      <c r="K82" s="68">
        <f>'[1]Funding Adders'!D34</f>
        <v>0</v>
      </c>
      <c r="L82" s="51">
        <f t="shared" si="7"/>
        <v>1.47E-2</v>
      </c>
      <c r="M82" s="72">
        <f t="shared" si="11"/>
        <v>51.81</v>
      </c>
      <c r="N82" s="73">
        <f t="shared" si="12"/>
        <v>42349.063420195438</v>
      </c>
      <c r="O82" s="73"/>
      <c r="P82" s="68"/>
    </row>
    <row r="83" spans="6:16" ht="15.75" thickBot="1">
      <c r="F83" s="40">
        <v>41091</v>
      </c>
      <c r="G83" s="41">
        <f t="shared" si="8"/>
        <v>2012</v>
      </c>
      <c r="H83" s="41" t="str">
        <f t="shared" si="9"/>
        <v>Q3</v>
      </c>
      <c r="I83" s="42" t="str">
        <f t="shared" si="10"/>
        <v>2012 Q3</v>
      </c>
      <c r="J83" s="72">
        <f t="shared" si="13"/>
        <v>42297.25342019544</v>
      </c>
      <c r="K83" s="68">
        <f>'[1]Funding Adders'!D35</f>
        <v>0</v>
      </c>
      <c r="L83" s="51">
        <f t="shared" si="7"/>
        <v>1.47E-2</v>
      </c>
      <c r="M83" s="72">
        <f t="shared" si="11"/>
        <v>51.81</v>
      </c>
      <c r="N83" s="73">
        <f t="shared" si="12"/>
        <v>42349.063420195438</v>
      </c>
      <c r="O83" s="73"/>
      <c r="P83" s="68"/>
    </row>
    <row r="84" spans="6:16" ht="15.75" thickBot="1">
      <c r="F84" s="40">
        <v>41122</v>
      </c>
      <c r="G84" s="41">
        <f t="shared" si="8"/>
        <v>2012</v>
      </c>
      <c r="H84" s="41" t="str">
        <f t="shared" si="9"/>
        <v>Q3</v>
      </c>
      <c r="I84" s="42" t="str">
        <f t="shared" si="10"/>
        <v>2012 Q3</v>
      </c>
      <c r="J84" s="72">
        <f t="shared" si="13"/>
        <v>42297.25342019544</v>
      </c>
      <c r="K84" s="68">
        <f>'[1]Funding Adders'!D36</f>
        <v>0</v>
      </c>
      <c r="L84" s="51">
        <f t="shared" si="7"/>
        <v>1.47E-2</v>
      </c>
      <c r="M84" s="72">
        <f t="shared" si="11"/>
        <v>51.81</v>
      </c>
      <c r="N84" s="73">
        <f t="shared" si="12"/>
        <v>42349.063420195438</v>
      </c>
      <c r="O84" s="73"/>
      <c r="P84" s="68"/>
    </row>
    <row r="85" spans="6:16" ht="15.75" thickBot="1">
      <c r="F85" s="40">
        <v>41153</v>
      </c>
      <c r="G85" s="41">
        <f t="shared" si="8"/>
        <v>2012</v>
      </c>
      <c r="H85" s="41" t="str">
        <f t="shared" si="9"/>
        <v>Q3</v>
      </c>
      <c r="I85" s="42" t="str">
        <f t="shared" si="10"/>
        <v>2012 Q3</v>
      </c>
      <c r="J85" s="72">
        <f t="shared" si="13"/>
        <v>42297.25342019544</v>
      </c>
      <c r="K85" s="68">
        <f>'[1]Funding Adders'!D37</f>
        <v>0</v>
      </c>
      <c r="L85" s="51">
        <f t="shared" si="7"/>
        <v>1.47E-2</v>
      </c>
      <c r="M85" s="72">
        <f t="shared" si="11"/>
        <v>51.81</v>
      </c>
      <c r="N85" s="73">
        <f t="shared" si="12"/>
        <v>42349.063420195438</v>
      </c>
      <c r="O85" s="73"/>
      <c r="P85" s="68"/>
    </row>
    <row r="86" spans="6:16" ht="15.75" thickBot="1">
      <c r="F86" s="40">
        <v>41183</v>
      </c>
      <c r="G86" s="41">
        <f t="shared" si="8"/>
        <v>2012</v>
      </c>
      <c r="H86" s="41" t="str">
        <f t="shared" si="9"/>
        <v>Q4</v>
      </c>
      <c r="I86" s="42" t="str">
        <f t="shared" si="10"/>
        <v>2012 Q4</v>
      </c>
      <c r="J86" s="72">
        <f t="shared" si="13"/>
        <v>42297.25342019544</v>
      </c>
      <c r="K86" s="68">
        <f>'[1]Funding Adders'!D38</f>
        <v>0</v>
      </c>
      <c r="L86" s="51">
        <f t="shared" si="7"/>
        <v>1.47E-2</v>
      </c>
      <c r="M86" s="72">
        <f t="shared" si="11"/>
        <v>51.81</v>
      </c>
      <c r="N86" s="73">
        <f t="shared" si="12"/>
        <v>42349.063420195438</v>
      </c>
      <c r="O86" s="73"/>
      <c r="P86" s="68"/>
    </row>
    <row r="87" spans="6:16" ht="15.75" thickBot="1">
      <c r="F87" s="40">
        <v>41214</v>
      </c>
      <c r="G87" s="41">
        <f t="shared" si="8"/>
        <v>2012</v>
      </c>
      <c r="H87" s="41" t="str">
        <f t="shared" si="9"/>
        <v>Q4</v>
      </c>
      <c r="I87" s="42" t="str">
        <f t="shared" si="10"/>
        <v>2012 Q4</v>
      </c>
      <c r="J87" s="72">
        <f t="shared" si="13"/>
        <v>42297.25342019544</v>
      </c>
      <c r="K87" s="68">
        <f>'[1]Funding Adders'!D39</f>
        <v>0</v>
      </c>
      <c r="L87" s="51">
        <f t="shared" si="7"/>
        <v>1.47E-2</v>
      </c>
      <c r="M87" s="72">
        <f t="shared" si="11"/>
        <v>51.81</v>
      </c>
      <c r="N87" s="73">
        <f t="shared" si="12"/>
        <v>42349.063420195438</v>
      </c>
      <c r="O87" s="73"/>
      <c r="P87" s="68"/>
    </row>
    <row r="88" spans="6:16" ht="15.75" thickBot="1">
      <c r="F88" s="40">
        <v>41244</v>
      </c>
      <c r="G88" s="41">
        <f t="shared" si="8"/>
        <v>2012</v>
      </c>
      <c r="H88" s="41" t="str">
        <f t="shared" si="9"/>
        <v>Q4</v>
      </c>
      <c r="I88" s="42" t="str">
        <f t="shared" si="10"/>
        <v>2012 Q4</v>
      </c>
      <c r="J88" s="72">
        <f t="shared" si="13"/>
        <v>42297.25342019544</v>
      </c>
      <c r="K88" s="68">
        <f>'[1]Funding Adders'!D40</f>
        <v>0</v>
      </c>
      <c r="L88" s="51">
        <f t="shared" si="7"/>
        <v>1.47E-2</v>
      </c>
      <c r="M88" s="72">
        <f t="shared" si="11"/>
        <v>51.81</v>
      </c>
      <c r="N88" s="73">
        <f t="shared" si="12"/>
        <v>42349.063420195438</v>
      </c>
      <c r="O88" s="73">
        <f>SUM(K77:K88)+SUM(M77:M88)</f>
        <v>917.3599999999999</v>
      </c>
      <c r="P88" s="75"/>
    </row>
    <row r="89" spans="6:16" ht="15.75" thickBot="1">
      <c r="F89" s="40">
        <v>41275</v>
      </c>
      <c r="G89" s="41">
        <f t="shared" si="8"/>
        <v>2013</v>
      </c>
      <c r="H89" s="41" t="str">
        <f t="shared" si="9"/>
        <v>Q1</v>
      </c>
      <c r="I89" s="42" t="str">
        <f t="shared" si="10"/>
        <v>2013 Q1</v>
      </c>
      <c r="J89" s="72">
        <f t="shared" si="13"/>
        <v>42297.25342019544</v>
      </c>
      <c r="K89" s="68"/>
      <c r="L89" s="51">
        <f t="shared" si="7"/>
        <v>1.47E-2</v>
      </c>
      <c r="M89" s="72">
        <f t="shared" si="11"/>
        <v>51.81</v>
      </c>
      <c r="N89" s="73">
        <f t="shared" si="12"/>
        <v>42349.063420195438</v>
      </c>
      <c r="O89" s="73"/>
      <c r="P89" s="68"/>
    </row>
    <row r="90" spans="6:16" ht="15.75" thickBot="1">
      <c r="F90" s="40">
        <v>41306</v>
      </c>
      <c r="G90" s="41">
        <f t="shared" si="8"/>
        <v>2013</v>
      </c>
      <c r="H90" s="41" t="str">
        <f t="shared" si="9"/>
        <v>Q1</v>
      </c>
      <c r="I90" s="42" t="str">
        <f t="shared" si="10"/>
        <v>2013 Q1</v>
      </c>
      <c r="J90" s="72">
        <f t="shared" si="13"/>
        <v>42297.25342019544</v>
      </c>
      <c r="K90" s="68"/>
      <c r="L90" s="51">
        <f t="shared" si="7"/>
        <v>1.47E-2</v>
      </c>
      <c r="M90" s="72">
        <f t="shared" si="11"/>
        <v>51.81</v>
      </c>
      <c r="N90" s="73">
        <f t="shared" si="12"/>
        <v>42349.063420195438</v>
      </c>
      <c r="O90" s="73"/>
      <c r="P90" s="68"/>
    </row>
    <row r="91" spans="6:16" ht="15.75" thickBot="1">
      <c r="F91" s="40">
        <v>41334</v>
      </c>
      <c r="G91" s="41">
        <f t="shared" si="8"/>
        <v>2013</v>
      </c>
      <c r="H91" s="41" t="str">
        <f t="shared" si="9"/>
        <v>Q1</v>
      </c>
      <c r="I91" s="42" t="str">
        <f t="shared" si="10"/>
        <v>2013 Q1</v>
      </c>
      <c r="J91" s="72">
        <f t="shared" si="13"/>
        <v>42297.25342019544</v>
      </c>
      <c r="K91" s="68"/>
      <c r="L91" s="51">
        <f t="shared" si="7"/>
        <v>1.47E-2</v>
      </c>
      <c r="M91" s="72">
        <f t="shared" si="11"/>
        <v>51.81</v>
      </c>
      <c r="N91" s="73">
        <f t="shared" si="12"/>
        <v>42349.063420195438</v>
      </c>
      <c r="O91" s="73"/>
      <c r="P91" s="68"/>
    </row>
    <row r="92" spans="6:16" ht="15.75" thickBot="1">
      <c r="F92" s="40">
        <v>41365</v>
      </c>
      <c r="G92" s="41">
        <f t="shared" si="8"/>
        <v>2013</v>
      </c>
      <c r="H92" s="41" t="str">
        <f t="shared" si="9"/>
        <v>Q2</v>
      </c>
      <c r="I92" s="42" t="str">
        <f t="shared" si="10"/>
        <v>2013 Q2</v>
      </c>
      <c r="J92" s="72">
        <f t="shared" si="13"/>
        <v>42297.25342019544</v>
      </c>
      <c r="K92" s="68"/>
      <c r="L92" s="51">
        <f t="shared" si="7"/>
        <v>1.47E-2</v>
      </c>
      <c r="M92" s="72">
        <f t="shared" si="11"/>
        <v>51.81</v>
      </c>
      <c r="N92" s="73">
        <f t="shared" si="12"/>
        <v>42349.063420195438</v>
      </c>
      <c r="O92" s="73"/>
      <c r="P92" s="75"/>
    </row>
    <row r="93" spans="6:16" ht="15.75" thickBot="1">
      <c r="F93" s="40">
        <v>41395</v>
      </c>
      <c r="G93" s="41">
        <f t="shared" si="8"/>
        <v>2013</v>
      </c>
      <c r="H93" s="41" t="str">
        <f t="shared" si="9"/>
        <v>Q2</v>
      </c>
      <c r="I93" s="42" t="str">
        <f t="shared" si="10"/>
        <v>2013 Q2</v>
      </c>
      <c r="J93" s="72">
        <f t="shared" si="13"/>
        <v>42297.25342019544</v>
      </c>
      <c r="K93" s="68"/>
      <c r="L93" s="51">
        <v>0</v>
      </c>
      <c r="M93" s="72">
        <f t="shared" si="11"/>
        <v>0</v>
      </c>
      <c r="N93" s="73">
        <f t="shared" si="12"/>
        <v>42297.25342019544</v>
      </c>
      <c r="O93" s="73"/>
      <c r="P93" s="68"/>
    </row>
    <row r="94" spans="6:16" ht="15.75" thickBot="1">
      <c r="F94" s="40">
        <v>41426</v>
      </c>
      <c r="G94" s="41">
        <f t="shared" si="8"/>
        <v>2013</v>
      </c>
      <c r="H94" s="41" t="str">
        <f t="shared" si="9"/>
        <v>Q2</v>
      </c>
      <c r="I94" s="42" t="str">
        <f t="shared" si="10"/>
        <v>2013 Q2</v>
      </c>
      <c r="J94" s="72">
        <f t="shared" si="13"/>
        <v>42297.25342019544</v>
      </c>
      <c r="K94" s="68"/>
      <c r="L94" s="51">
        <v>0</v>
      </c>
      <c r="M94" s="72">
        <f t="shared" si="11"/>
        <v>0</v>
      </c>
      <c r="N94" s="73">
        <f t="shared" si="12"/>
        <v>42297.25342019544</v>
      </c>
      <c r="O94" s="73"/>
      <c r="P94" s="68"/>
    </row>
    <row r="95" spans="6:16" ht="15.75" thickBot="1">
      <c r="F95" s="40">
        <v>41456</v>
      </c>
      <c r="G95" s="41">
        <f t="shared" si="8"/>
        <v>2013</v>
      </c>
      <c r="H95" s="41" t="str">
        <f t="shared" si="9"/>
        <v>Q3</v>
      </c>
      <c r="I95" s="42" t="str">
        <f t="shared" si="10"/>
        <v>2013 Q3</v>
      </c>
      <c r="J95" s="72">
        <f t="shared" si="13"/>
        <v>42297.25342019544</v>
      </c>
      <c r="K95" s="68"/>
      <c r="L95" s="51">
        <f t="shared" si="7"/>
        <v>0</v>
      </c>
      <c r="M95" s="72">
        <f t="shared" si="11"/>
        <v>0</v>
      </c>
      <c r="N95" s="73">
        <f t="shared" si="12"/>
        <v>42297.25342019544</v>
      </c>
      <c r="O95" s="73"/>
      <c r="P95" s="68"/>
    </row>
    <row r="96" spans="6:16" ht="15.75" thickBot="1">
      <c r="F96" s="40">
        <v>41487</v>
      </c>
      <c r="G96" s="41">
        <f t="shared" si="8"/>
        <v>2013</v>
      </c>
      <c r="H96" s="41" t="str">
        <f t="shared" si="9"/>
        <v>Q3</v>
      </c>
      <c r="I96" s="42" t="str">
        <f t="shared" si="10"/>
        <v>2013 Q3</v>
      </c>
      <c r="J96" s="72">
        <f t="shared" si="13"/>
        <v>42297.25342019544</v>
      </c>
      <c r="K96" s="68"/>
      <c r="L96" s="51">
        <f t="shared" si="7"/>
        <v>0</v>
      </c>
      <c r="M96" s="72">
        <f t="shared" si="11"/>
        <v>0</v>
      </c>
      <c r="N96" s="73">
        <f t="shared" si="12"/>
        <v>42297.25342019544</v>
      </c>
      <c r="O96" s="73"/>
      <c r="P96" s="75"/>
    </row>
    <row r="97" spans="6:16" ht="15.75" thickBot="1">
      <c r="F97" s="40">
        <v>41518</v>
      </c>
      <c r="G97" s="41">
        <f t="shared" si="8"/>
        <v>2013</v>
      </c>
      <c r="H97" s="41" t="str">
        <f t="shared" si="9"/>
        <v>Q3</v>
      </c>
      <c r="I97" s="42" t="str">
        <f t="shared" si="10"/>
        <v>2013 Q3</v>
      </c>
      <c r="J97" s="72">
        <f t="shared" si="13"/>
        <v>42297.25342019544</v>
      </c>
      <c r="K97" s="68"/>
      <c r="L97" s="51">
        <f t="shared" si="7"/>
        <v>0</v>
      </c>
      <c r="M97" s="72">
        <f t="shared" si="11"/>
        <v>0</v>
      </c>
      <c r="N97" s="73">
        <f t="shared" si="12"/>
        <v>42297.25342019544</v>
      </c>
      <c r="O97" s="73"/>
      <c r="P97" s="68"/>
    </row>
    <row r="98" spans="6:16" ht="15.75" thickBot="1">
      <c r="F98" s="40">
        <v>41548</v>
      </c>
      <c r="G98" s="41">
        <f t="shared" si="8"/>
        <v>2013</v>
      </c>
      <c r="H98" s="41" t="str">
        <f t="shared" si="9"/>
        <v>Q4</v>
      </c>
      <c r="I98" s="42" t="str">
        <f t="shared" si="10"/>
        <v>2013 Q4</v>
      </c>
      <c r="J98" s="72">
        <f t="shared" si="13"/>
        <v>42297.25342019544</v>
      </c>
      <c r="K98" s="68"/>
      <c r="L98" s="51">
        <f t="shared" si="7"/>
        <v>0</v>
      </c>
      <c r="M98" s="72">
        <f t="shared" si="11"/>
        <v>0</v>
      </c>
      <c r="N98" s="73">
        <f t="shared" si="12"/>
        <v>42297.25342019544</v>
      </c>
      <c r="O98" s="73"/>
      <c r="P98" s="68"/>
    </row>
    <row r="99" spans="6:16" ht="15.75" thickBot="1">
      <c r="F99" s="40">
        <v>41579</v>
      </c>
      <c r="G99" s="41">
        <f t="shared" si="8"/>
        <v>2013</v>
      </c>
      <c r="H99" s="41" t="str">
        <f t="shared" si="9"/>
        <v>Q4</v>
      </c>
      <c r="I99" s="42" t="str">
        <f t="shared" si="10"/>
        <v>2013 Q4</v>
      </c>
      <c r="J99" s="72">
        <f t="shared" si="13"/>
        <v>42297.25342019544</v>
      </c>
      <c r="K99" s="68"/>
      <c r="L99" s="51">
        <f t="shared" si="7"/>
        <v>0</v>
      </c>
      <c r="M99" s="72">
        <f t="shared" si="11"/>
        <v>0</v>
      </c>
      <c r="N99" s="73">
        <f t="shared" si="12"/>
        <v>42297.25342019544</v>
      </c>
      <c r="O99" s="73"/>
      <c r="P99" s="68"/>
    </row>
    <row r="100" spans="6:16" ht="15.75" thickBot="1">
      <c r="F100" s="40">
        <v>41609</v>
      </c>
      <c r="G100" s="41">
        <f t="shared" si="8"/>
        <v>2013</v>
      </c>
      <c r="H100" s="41" t="str">
        <f t="shared" si="9"/>
        <v>Q4</v>
      </c>
      <c r="I100" s="42" t="str">
        <f t="shared" si="10"/>
        <v>2013 Q4</v>
      </c>
      <c r="J100" s="72">
        <f t="shared" si="13"/>
        <v>42297.25342019544</v>
      </c>
      <c r="K100" s="91"/>
      <c r="L100" s="51">
        <f t="shared" si="7"/>
        <v>0</v>
      </c>
      <c r="M100" s="72">
        <f t="shared" si="11"/>
        <v>0</v>
      </c>
      <c r="N100" s="73">
        <f t="shared" si="12"/>
        <v>42297.25342019544</v>
      </c>
      <c r="O100" s="73">
        <f>SUM(K89:K100)+SUM(M89:M100)</f>
        <v>207.24</v>
      </c>
      <c r="P100" s="75"/>
    </row>
    <row r="101" spans="6:16" ht="15.75" thickBot="1">
      <c r="F101" s="94"/>
      <c r="G101" s="95"/>
      <c r="H101" s="95"/>
      <c r="I101" s="94"/>
      <c r="J101" s="94"/>
      <c r="K101" s="94"/>
      <c r="L101" s="55"/>
      <c r="M101" s="94"/>
      <c r="N101" s="94"/>
      <c r="O101" s="94"/>
      <c r="P101" s="55"/>
    </row>
    <row r="102" spans="6:16" ht="15.75" thickBot="1">
      <c r="F102" s="26" t="s">
        <v>56</v>
      </c>
      <c r="H102" s="92"/>
      <c r="I102" s="55"/>
      <c r="K102" s="93">
        <f>SUM(K5:K100)</f>
        <v>42297.25342019544</v>
      </c>
      <c r="L102" s="57"/>
      <c r="M102" s="93">
        <f>SUM(M5:M100)</f>
        <v>1316.0199999999993</v>
      </c>
      <c r="N102" s="93">
        <f>K102+M102</f>
        <v>43613.273420195437</v>
      </c>
      <c r="O102" s="93">
        <f>SUM(O5:O100)</f>
        <v>43613.273420195437</v>
      </c>
    </row>
    <row r="103" spans="6:16" ht="15.75" thickTop="1"/>
    <row r="104" spans="6:16">
      <c r="M104" s="56"/>
    </row>
    <row r="105" spans="6:16">
      <c r="M105" s="56"/>
    </row>
    <row r="106" spans="6:16" ht="38.25" customHeight="1"/>
    <row r="107" spans="6:16">
      <c r="M107" s="56"/>
    </row>
    <row r="111" spans="6:16">
      <c r="L111" s="58"/>
    </row>
    <row r="112" spans="6:16">
      <c r="L112" s="58"/>
    </row>
    <row r="113" spans="12:12">
      <c r="L113" s="58"/>
    </row>
    <row r="114" spans="12:12">
      <c r="L114" s="58"/>
    </row>
    <row r="115" spans="12:12">
      <c r="L115" s="58"/>
    </row>
    <row r="116" spans="12:12">
      <c r="L116" s="58"/>
    </row>
    <row r="117" spans="12:12">
      <c r="L117" s="58"/>
    </row>
    <row r="118" spans="12:12">
      <c r="L118" s="58"/>
    </row>
    <row r="119" spans="12:12">
      <c r="L119" s="58"/>
    </row>
    <row r="120" spans="12:12">
      <c r="L120" s="58"/>
    </row>
    <row r="121" spans="12:12">
      <c r="L121" s="58"/>
    </row>
    <row r="122" spans="12:12">
      <c r="L122" s="58"/>
    </row>
    <row r="123" spans="12:12">
      <c r="L123" s="58"/>
    </row>
    <row r="124" spans="12:12">
      <c r="L124" s="58"/>
    </row>
    <row r="125" spans="12:12">
      <c r="L125" s="58"/>
    </row>
    <row r="126" spans="12:12">
      <c r="L126" s="58"/>
    </row>
    <row r="127" spans="12:12">
      <c r="L127" s="58"/>
    </row>
    <row r="128" spans="12:12">
      <c r="L128" s="58"/>
    </row>
    <row r="129" spans="8:12">
      <c r="L129" s="58"/>
    </row>
    <row r="130" spans="8:12">
      <c r="L130" s="58"/>
    </row>
    <row r="131" spans="8:12">
      <c r="L131" s="58"/>
    </row>
    <row r="132" spans="8:12">
      <c r="L132" s="59"/>
    </row>
    <row r="133" spans="8:12">
      <c r="L133" s="59"/>
    </row>
    <row r="134" spans="8:12">
      <c r="L134" s="59"/>
    </row>
    <row r="135" spans="8:12">
      <c r="L135" s="59"/>
    </row>
    <row r="136" spans="8:12">
      <c r="L136" s="59"/>
    </row>
    <row r="137" spans="8:12">
      <c r="L137" s="60"/>
    </row>
    <row r="138" spans="8:12">
      <c r="H138" s="61"/>
    </row>
  </sheetData>
  <mergeCells count="1">
    <mergeCell ref="B1:P1"/>
  </mergeCells>
  <conditionalFormatting sqref="C28:C36">
    <cfRule type="cellIs" dxfId="1" priority="2" stopIfTrue="1" operator="notEqual">
      <formula>0.0147</formula>
    </cfRule>
  </conditionalFormatting>
  <conditionalFormatting sqref="D28:D36">
    <cfRule type="cellIs" dxfId="0" priority="1" stopIfTrue="1" operator="notEqual">
      <formula>0.0392</formula>
    </cfRule>
  </conditionalFormatting>
  <pageMargins left="0.7" right="0.7" top="0.75" bottom="0.75" header="0.3" footer="0.3"/>
  <pageSetup scale="67" fitToHeight="5" orientation="landscape" verticalDpi="597" r:id="rId1"/>
  <headerFooter>
    <oddFooter>&amp;CPage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Summary_Carrying_Charges</vt:lpstr>
      <vt:lpstr>Opex_Int_Mthly_Res&amp;GS&lt;50kW</vt:lpstr>
      <vt:lpstr>Funding_Adder_Res&amp;GS&lt;50kW </vt:lpstr>
      <vt:lpstr>Opex_Int_GS&gt;50kW</vt:lpstr>
      <vt:lpstr>Funding_Adder_GS&gt;50kW</vt:lpstr>
      <vt:lpstr>'Funding_Adder_GS&gt;50kW'!Print_Area</vt:lpstr>
      <vt:lpstr>'Funding_Adder_Res&amp;GS&lt;50kW '!Print_Area</vt:lpstr>
      <vt:lpstr>'Opex_Int_GS&gt;50kW'!Print_Area</vt:lpstr>
      <vt:lpstr>'Opex_Int_Mthly_Res&amp;GS&lt;50kW'!Print_Area</vt:lpstr>
      <vt:lpstr>'Funding_Adder_GS&gt;50kW'!Print_Titles</vt:lpstr>
      <vt:lpstr>'Funding_Adder_Res&amp;GS&lt;50kW '!Print_Titles</vt:lpstr>
      <vt:lpstr>'Opex_Int_GS&gt;50kW'!Print_Titles</vt:lpstr>
      <vt:lpstr>'Opex_Int_Mthly_Res&amp;GS&lt;50kW'!Print_Titles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dsullivan</dc:creator>
  <cp:lastModifiedBy>DGAPIC</cp:lastModifiedBy>
  <cp:lastPrinted>2012-12-14T18:30:07Z</cp:lastPrinted>
  <dcterms:created xsi:type="dcterms:W3CDTF">2012-12-13T19:49:23Z</dcterms:created>
  <dcterms:modified xsi:type="dcterms:W3CDTF">2012-12-14T18:30:15Z</dcterms:modified>
</cp:coreProperties>
</file>