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150" windowWidth="19320" windowHeight="7050" tabRatio="837" activeTab="5"/>
  </bookViews>
  <sheets>
    <sheet name="Message" sheetId="16" r:id="rId1"/>
    <sheet name="TOC" sheetId="18" r:id="rId2"/>
    <sheet name="Summary" sheetId="10" r:id="rId3"/>
    <sheet name="2.3 Results Participation - LDC" sheetId="6" r:id="rId4"/>
    <sheet name="2.5.1 Evaluation Findings" sheetId="2" r:id="rId5"/>
    <sheet name="2.5.2 Results - LDC" sheetId="1" r:id="rId6"/>
    <sheet name="3.1.1 Summary - LDC" sheetId="3" r:id="rId7"/>
    <sheet name="Provincial - Participation" sheetId="7" r:id="rId8"/>
    <sheet name="Provincial - Results" sheetId="13" r:id="rId9"/>
    <sheet name="Provincial - Progress Summary" sheetId="14" r:id="rId10"/>
    <sheet name="Methodology" sheetId="11" r:id="rId11"/>
    <sheet name="Reference Tables" sheetId="12" r:id="rId12"/>
    <sheet name="Glossary" sheetId="17" r:id="rId13"/>
  </sheets>
  <externalReferences>
    <externalReference r:id="rId14"/>
  </externalReferences>
  <definedNames>
    <definedName name="_xlnm.Print_Area" localSheetId="10">Methodology!$A$1:$E$44</definedName>
    <definedName name="_xlnm.Print_Area" localSheetId="9">'Provincial - Progress Summary'!$A$1:$G$35</definedName>
    <definedName name="_xlnm.Print_Area" localSheetId="8">'Provincial - Results'!$A$1:$O$47</definedName>
    <definedName name="_xlnm.Print_Area" localSheetId="2">Summary!$A$1:$I$45</definedName>
    <definedName name="_xlnm.Print_Titles" localSheetId="4">'2.5.1 Evaluation Findings'!$3:$3</definedName>
    <definedName name="_xlnm.Print_Titles" localSheetId="5">'2.5.2 Results - LDC'!$A:$C</definedName>
    <definedName name="_xlnm.Print_Titles" localSheetId="10">Methodology!$9:$10</definedName>
    <definedName name="_xlnm.Print_Titles" localSheetId="8">'Provincial - Results'!$B:$C</definedName>
  </definedNames>
  <calcPr calcId="145621"/>
</workbook>
</file>

<file path=xl/calcChain.xml><?xml version="1.0" encoding="utf-8"?>
<calcChain xmlns="http://schemas.openxmlformats.org/spreadsheetml/2006/main">
  <c r="C21" i="14" l="1"/>
  <c r="D31" i="13" l="1"/>
  <c r="D37" i="13"/>
  <c r="E35" i="13" l="1"/>
  <c r="D35" i="13"/>
  <c r="E34" i="13"/>
  <c r="D34" i="13"/>
  <c r="E33" i="13"/>
  <c r="D33" i="13"/>
  <c r="E29" i="13"/>
  <c r="D29" i="13"/>
  <c r="E27" i="13"/>
  <c r="D27" i="13"/>
  <c r="B15" i="7" l="1"/>
  <c r="H6" i="10"/>
  <c r="H37" i="10" l="1"/>
  <c r="H45" i="10"/>
  <c r="H33" i="10"/>
  <c r="H42" i="10"/>
  <c r="H38" i="10"/>
  <c r="H34" i="10"/>
  <c r="H43" i="10"/>
  <c r="H39" i="10"/>
  <c r="H35" i="10"/>
  <c r="H44" i="10"/>
  <c r="H40" i="10"/>
  <c r="H36" i="10"/>
  <c r="H41" i="10"/>
  <c r="F21" i="3" l="1"/>
  <c r="E11" i="3"/>
  <c r="E13" i="3" s="1"/>
  <c r="G5" i="10" s="1"/>
  <c r="G24" i="14"/>
  <c r="G23" i="14"/>
  <c r="G22" i="14"/>
  <c r="F13" i="14"/>
  <c r="F15" i="14" s="1"/>
  <c r="M10" i="13"/>
  <c r="L10" i="13"/>
  <c r="K10" i="13"/>
  <c r="J10" i="13"/>
  <c r="G10" i="13"/>
  <c r="F10" i="13"/>
  <c r="M9" i="13"/>
  <c r="L9" i="13"/>
  <c r="K9" i="13"/>
  <c r="J9" i="13"/>
  <c r="G9" i="13"/>
  <c r="F9" i="13"/>
  <c r="M8" i="13"/>
  <c r="L8" i="13"/>
  <c r="K8" i="13"/>
  <c r="J8" i="13"/>
  <c r="G8" i="13"/>
  <c r="F8" i="13"/>
  <c r="M7" i="13"/>
  <c r="L7" i="13"/>
  <c r="K7" i="13"/>
  <c r="J7" i="13"/>
  <c r="G7" i="13"/>
  <c r="F7" i="13"/>
  <c r="M6" i="13"/>
  <c r="L6" i="13"/>
  <c r="K6" i="13"/>
  <c r="J6" i="13"/>
  <c r="G6" i="13"/>
  <c r="F6" i="13"/>
  <c r="G11" i="13" l="1"/>
  <c r="F11" i="13"/>
  <c r="M11" i="13"/>
  <c r="L11" i="13"/>
  <c r="K11" i="13"/>
  <c r="G21" i="14" s="1"/>
  <c r="G25" i="14" s="1"/>
  <c r="G27" i="14" s="1"/>
  <c r="J11" i="13"/>
  <c r="F25" i="3"/>
  <c r="F27" i="3" s="1"/>
  <c r="G6" i="10" s="1"/>
  <c r="G8" i="1"/>
  <c r="J8" i="1"/>
  <c r="K8" i="1"/>
  <c r="L8" i="1"/>
  <c r="M8" i="1"/>
  <c r="F8" i="1"/>
  <c r="G10" i="1"/>
  <c r="J10" i="1"/>
  <c r="K10" i="1"/>
  <c r="L10" i="1"/>
  <c r="M10" i="1"/>
  <c r="F10" i="1"/>
  <c r="G7" i="1"/>
  <c r="J7" i="1"/>
  <c r="K7" i="1"/>
  <c r="L7" i="1"/>
  <c r="M7" i="1"/>
  <c r="F7" i="1"/>
  <c r="G9" i="1"/>
  <c r="J9" i="1"/>
  <c r="K9" i="1"/>
  <c r="L9" i="1"/>
  <c r="M9" i="1"/>
  <c r="F9" i="1"/>
  <c r="K6" i="1"/>
  <c r="L6" i="1"/>
  <c r="M6" i="1"/>
  <c r="J6" i="1"/>
  <c r="G6" i="1"/>
  <c r="F6" i="1"/>
  <c r="M11" i="1" l="1"/>
  <c r="J11" i="1"/>
  <c r="G11" i="1"/>
  <c r="K11" i="1"/>
  <c r="F6" i="10" s="1"/>
  <c r="F11" i="1"/>
  <c r="L11" i="1"/>
  <c r="H5" i="10" l="1"/>
  <c r="F45" i="10" s="1"/>
  <c r="F5" i="10"/>
  <c r="F36" i="10" l="1"/>
  <c r="F33" i="10"/>
  <c r="F42" i="10"/>
  <c r="F38" i="10"/>
  <c r="F34" i="10"/>
  <c r="F39" i="10"/>
  <c r="F37" i="10"/>
  <c r="F41" i="10"/>
  <c r="F40" i="10"/>
  <c r="F35" i="10"/>
  <c r="F44" i="10"/>
  <c r="F43" i="10"/>
</calcChain>
</file>

<file path=xl/sharedStrings.xml><?xml version="1.0" encoding="utf-8"?>
<sst xmlns="http://schemas.openxmlformats.org/spreadsheetml/2006/main" count="1097" uniqueCount="514">
  <si>
    <t>#</t>
  </si>
  <si>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</si>
  <si>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</si>
  <si>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</si>
  <si>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</si>
  <si>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</si>
  <si>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</si>
  <si>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</si>
  <si>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</si>
  <si>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</si>
  <si>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</si>
  <si>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</si>
  <si>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</si>
  <si>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</si>
  <si>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</si>
  <si>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</si>
  <si>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</si>
  <si>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</si>
  <si>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</si>
  <si>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</si>
  <si>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</si>
  <si>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</si>
  <si>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</si>
  <si>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</si>
  <si>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</si>
  <si>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</si>
  <si>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</si>
  <si>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</si>
  <si>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</si>
  <si>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</si>
  <si>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</si>
  <si>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</si>
  <si>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 xml:space="preserve">Verified Portion of Cumulative Energy Target Achieved (%):  </t>
  </si>
  <si>
    <t>2011 - Verified</t>
  </si>
  <si>
    <t>Verified Net Cumulative Energy Savings 2011-2014:</t>
  </si>
  <si>
    <t>Program-to-Date: Net Annual Peak Demand Savings (kW) in 2014</t>
  </si>
  <si>
    <t>Program-to-Date: 2011-2014 Net Cumulative Energy Savings (kWh)</t>
  </si>
  <si>
    <t>Gross Savings</t>
  </si>
  <si>
    <t>Net Savings</t>
  </si>
  <si>
    <t>Contribution to Targets</t>
  </si>
  <si>
    <t>Incremental Peak Demand Savings (kW)</t>
  </si>
  <si>
    <t>Incremental Energy Savings (kWh)</t>
  </si>
  <si>
    <t>Program</t>
  </si>
  <si>
    <t>Total OPA Contracted Province-Wide CDM Programs</t>
  </si>
  <si>
    <t>Activity Unit</t>
  </si>
  <si>
    <t>Uptake/ Participation Units</t>
  </si>
  <si>
    <t>Appliances</t>
  </si>
  <si>
    <t>Equipment</t>
  </si>
  <si>
    <t>Devices</t>
  </si>
  <si>
    <t>Houses</t>
  </si>
  <si>
    <t>Projects</t>
  </si>
  <si>
    <t>Buildings</t>
  </si>
  <si>
    <t>Energy Audit</t>
  </si>
  <si>
    <t>Audits</t>
  </si>
  <si>
    <t>Facilities</t>
  </si>
  <si>
    <t>Managers</t>
  </si>
  <si>
    <t>Pre 2011 Programs Completed in 2011</t>
  </si>
  <si>
    <t>Data Centre Incentive Program</t>
  </si>
  <si>
    <t>EnWin Green Suites</t>
  </si>
  <si>
    <t>LDC Milestone submitted for 2011</t>
  </si>
  <si>
    <t>-%</t>
  </si>
  <si>
    <t>Variance</t>
  </si>
  <si>
    <t>  </t>
  </si>
  <si>
    <t>Verified Net Annual Peak Demand Savings in 2014:</t>
  </si>
  <si>
    <t>2014 Annual CDM Capacity Target</t>
  </si>
  <si>
    <t>2011-2014 Cumulative CDM Energy Target:</t>
  </si>
  <si>
    <t>Verified Portion of Energy Target Achieved - 2011 (%):</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</si>
  <si>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</si>
  <si>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</si>
  <si>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</si>
  <si>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</si>
  <si>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</si>
  <si>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</si>
  <si>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</si>
  <si>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</si>
  <si>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</si>
  <si>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Verified Portion of Peak Demand Savings Target Achieved in 2014(%):  </t>
  </si>
  <si>
    <t>Summary - Provincial Progress</t>
  </si>
  <si>
    <t xml:space="preserve">Verified Peak Demand Savings Target Achieved - 2011 (%):  </t>
  </si>
  <si>
    <t>Table 5: Summarized Program Results</t>
  </si>
  <si>
    <t>Table 6: Net Peak Demand Savings at the End User Level (MW)</t>
  </si>
  <si>
    <t>Table 7: Net Energy Savings at the End User Level (GWh)</t>
  </si>
  <si>
    <t>Progress Towards CDM Targets</t>
  </si>
  <si>
    <t xml:space="preserve">LDC: </t>
  </si>
  <si>
    <t>Direct Install Lighting</t>
  </si>
  <si>
    <t>Includes both retail and home pickup stream; Retail stream allocated based on average of 2008 &amp; 2009 residential throughput; Home pickup stream directly attributed by postal code or customer selection</t>
  </si>
  <si>
    <t>Results directly attributed to LDC based on customer postal code</t>
  </si>
  <si>
    <t>LDC-coded coupons directly attributed to LDC; Otherwise results are allocated based on average of 2008 &amp; 2009 residential throughput</t>
  </si>
  <si>
    <t>Results are allocated based on average of 2008 &amp; 2009 residential throughput</t>
  </si>
  <si>
    <t>Results are directly attributed to LDC based on data provided to OPA through project completion reports and continuing participant lists</t>
  </si>
  <si>
    <t>Results are directly attributed to LDC based on the LDC specified on the work order</t>
  </si>
  <si>
    <t>Agribusiness - Cattle Farm</t>
  </si>
  <si>
    <t>C&amp;I</t>
  </si>
  <si>
    <t>Agribusiness - Dairy Farm</t>
  </si>
  <si>
    <t>Agribusiness - Greenhouse</t>
  </si>
  <si>
    <t>Agribusiness - Other</t>
  </si>
  <si>
    <t>Agribusiness - Other,Mixed-Use - Office/Retail</t>
  </si>
  <si>
    <t>Agribusiness - Other,Office,Retail,Warehouse</t>
  </si>
  <si>
    <t>Agribusiness - Other,Office,Warehouse</t>
  </si>
  <si>
    <t>Agribusiness - Poultry</t>
  </si>
  <si>
    <t>Agribusiness - Poultry,Hospitality - Motel</t>
  </si>
  <si>
    <t>Agribusiness - Swine</t>
  </si>
  <si>
    <t>Convenience Store</t>
  </si>
  <si>
    <t>Education - College / Trade School</t>
  </si>
  <si>
    <t>Education - College / Trade School,Multi-Residential - Condominium</t>
  </si>
  <si>
    <t>Education - College / Trade School,Multi-Residential - Rental Apartment</t>
  </si>
  <si>
    <t>Education - College / Trade School,Retail</t>
  </si>
  <si>
    <t>Education - Primary School</t>
  </si>
  <si>
    <t>Education - Primary School,Education - Secondary School</t>
  </si>
  <si>
    <t>Education - Primary School,Multi-Residential - Rental Apartment</t>
  </si>
  <si>
    <t>Education - Primary School,Not-for-Profit</t>
  </si>
  <si>
    <t>Education - Secondary School</t>
  </si>
  <si>
    <t>Education - University</t>
  </si>
  <si>
    <t>Education - University,Office</t>
  </si>
  <si>
    <t>Hospital/Healthcare - Clinic</t>
  </si>
  <si>
    <t>Hospital/Healthcare - Clinic,Hospital/Healthcare - Long-term Care,Hospital/Healthcare - Medical Building</t>
  </si>
  <si>
    <t>Hospital/Healthcare - Clinic,Industrial</t>
  </si>
  <si>
    <t>Hospital/Healthcare - Clinic,Retail</t>
  </si>
  <si>
    <t>Hospital/Healthcare - Long-term Care</t>
  </si>
  <si>
    <t>Hospital/Healthcare - Long-term Care,Hospital/Healthcare - Medical Building</t>
  </si>
  <si>
    <t>Hospital/Healthcare - Medical Building</t>
  </si>
  <si>
    <t>Hospital/Healthcare - Medical Building,Mixed-Use - Office/Retail</t>
  </si>
  <si>
    <t>Hospital/Healthcare - Medical Building,Mixed-Use - Office/Retail,Office</t>
  </si>
  <si>
    <t>Hospitality - Hotel</t>
  </si>
  <si>
    <t>Hospitality - Hotel,Restaurant - Dining</t>
  </si>
  <si>
    <t>Hospitality - Motel</t>
  </si>
  <si>
    <t>Industrial</t>
  </si>
  <si>
    <t>Mixed-Use - Office/Retail</t>
  </si>
  <si>
    <t>Mixed-Use - Office/Retail,Industrial</t>
  </si>
  <si>
    <t>Mixed-Use - Office/Retail,Mixed-Use - Other</t>
  </si>
  <si>
    <t>Mixed-Use - Office/Retail,Mixed-Use - Other,Not-for-Profit,Warehouse</t>
  </si>
  <si>
    <t>Mixed-Use - Office/Retail,Mixed-Use - Residential/Retail</t>
  </si>
  <si>
    <t>Mixed-Use - Office/Retail,Office,Restaurant - Dining,Restaurant - Quick Serve,Retail,Warehouse</t>
  </si>
  <si>
    <t>Mixed-Use - Office/Retail,Office,Warehouse</t>
  </si>
  <si>
    <t>Mixed-Use - Office/Retail,Retail</t>
  </si>
  <si>
    <t>Mixed-Use - Office/Retail,Warehouse</t>
  </si>
  <si>
    <t>Mixed-Use - Office/Retail,Warehouse,Industrial</t>
  </si>
  <si>
    <t>Mixed-Use - Other</t>
  </si>
  <si>
    <t>Mixed-Use - Other,Industrial</t>
  </si>
  <si>
    <t>Mixed-Use - Other,Not-for-Profit,Office</t>
  </si>
  <si>
    <t>Mixed-Use - Other,Office</t>
  </si>
  <si>
    <t>Mixed-Use - Other,Other: Please specify</t>
  </si>
  <si>
    <t>Mixed-Use - Other,Retail,Warehouse</t>
  </si>
  <si>
    <t>Mixed-Use - Other,Warehouse</t>
  </si>
  <si>
    <t>Mixed-Use - Residential/Retail</t>
  </si>
  <si>
    <t>Mixed-Use - Residential/Retail,Multi-Residential - Condominium</t>
  </si>
  <si>
    <t>Mixed-Use - Residential/Retail,Multi-Residential - Rental Apartment</t>
  </si>
  <si>
    <t>Mixed-Use - Residential/Retail,Retail</t>
  </si>
  <si>
    <t>Multi-Residential - Condominium</t>
  </si>
  <si>
    <t>Multi-Residential - Condominium,Multi-Residential - Rental Apartment</t>
  </si>
  <si>
    <t>Multi-Residential - Condominium,Other: Please specify</t>
  </si>
  <si>
    <t>Multi-Residential - Rental Apartment</t>
  </si>
  <si>
    <t>Multi-Residential - Rental Apartment,Multi-Residential - Social Housing Provider,Not-for-Profit</t>
  </si>
  <si>
    <t>Multi-Residential - Rental Apartment,Not-for-Profit</t>
  </si>
  <si>
    <t>Multi-Residential - Rental Apartment,Warehouse</t>
  </si>
  <si>
    <t>Multi-Residential - Social Housing Provider</t>
  </si>
  <si>
    <t>Multi-Residential - Social Housing Provider,Industrial</t>
  </si>
  <si>
    <t>Multi-Residential - Social Housing Provider,Not-for-Profit</t>
  </si>
  <si>
    <t>Not-for-Profit</t>
  </si>
  <si>
    <t>Not-for-Profit,Office</t>
  </si>
  <si>
    <t>Not-for-Profit,Other: Please specify</t>
  </si>
  <si>
    <t>Not-for-Profit,Warehouse</t>
  </si>
  <si>
    <t>Office</t>
  </si>
  <si>
    <t>Office,Industrial</t>
  </si>
  <si>
    <t>Office,Other: Please specify</t>
  </si>
  <si>
    <t>Office,Other: Please specify,Warehouse</t>
  </si>
  <si>
    <t>Office,Restaurant - Dining</t>
  </si>
  <si>
    <t>Office,Restaurant - Dining,Industrial</t>
  </si>
  <si>
    <t>Office,Retail</t>
  </si>
  <si>
    <t>Office,Retail,Industrial</t>
  </si>
  <si>
    <t>Office,Retail,Warehouse</t>
  </si>
  <si>
    <t>Office,Warehouse</t>
  </si>
  <si>
    <t>Office,Warehouse,Industrial</t>
  </si>
  <si>
    <t>Other: Please specify</t>
  </si>
  <si>
    <t>Other: Please specify,Industrial</t>
  </si>
  <si>
    <t>Other: Please specify,Retail</t>
  </si>
  <si>
    <t>Other: Please specify,Warehouse</t>
  </si>
  <si>
    <t>Restaurant - Dining</t>
  </si>
  <si>
    <t>Restaurant - Dining,Retail</t>
  </si>
  <si>
    <t>Restaurant - Quick Serve</t>
  </si>
  <si>
    <t>Restaurant - Quick Serve,Retail</t>
  </si>
  <si>
    <t>Retail</t>
  </si>
  <si>
    <t>Retail,Industrial</t>
  </si>
  <si>
    <t>Retail,Warehouse</t>
  </si>
  <si>
    <t>Warehouse</t>
  </si>
  <si>
    <t>Warehouse,Industrial</t>
  </si>
  <si>
    <t>ERII Sector (C&amp;I vs. Industrial Mapping)</t>
  </si>
  <si>
    <t>Sector</t>
  </si>
  <si>
    <t>Building Type</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</si>
  <si>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</si>
  <si>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Results are directly attributed to LDC based on LDC identified in the application; Initiative was not evaluated in 2011, reported results are presented with forecast assumptions as per the business case.</t>
  </si>
  <si>
    <t>Results are directly attributed to LDC based on LDC identified in application in the saveONenergy CRM system; Initiative was not evaluated in 2011, reported results are presented with forecast assumptions as per the business case.</t>
  </si>
  <si>
    <t>Results are directly attributed to LDC based on LDC identified in the application; Initiative was not evaluated, no completed projects in 2011.</t>
  </si>
  <si>
    <t>Results are directly attributed to LDC based on LDC identified in the application; Initiative was not evaluated, reported results are presented with reported assumptions (as per evaluated results in 2010 and consultation with OPA-LDC Work Groups)</t>
  </si>
  <si>
    <t>No resource savings results determined in 2011; Projects are directly attributed to LDC based on LDC identified in the application</t>
  </si>
  <si>
    <t>Results are directly attributed to LDC based on LDC identified in application in the saveONenergy CRM system; Initiative was not evaluated, no completed projects in 2011.</t>
  </si>
  <si>
    <t>Program run exclusively in PowerStream Inc. service territory; Initiative was not evaluated in 2011, assumptions as per 2009 evaluation</t>
  </si>
  <si>
    <t>Program run exclusively in ENWIN Utilities Ltd. service territory; Initiative was not evaluated in 2011, assumptions as per 2010 evaluation</t>
  </si>
  <si>
    <t>Results are directly attributed to LDC based on LDC identified in the application; Initiative was not evaluated in 2011, assumptions as per 2010 evaluation</t>
  </si>
  <si>
    <t>Program run exclusively in Toronto Hydro-Electric System Limited service territory; Initiative was not evaluated in 2011, assumptions as per 2010 evaluation</t>
  </si>
  <si>
    <t>Results are directly attributed to LDC based on customer data provided to the OPA from Enbridge; Initiative was not evaluated in 2011, assumptions as per 2010 evaluation</t>
  </si>
  <si>
    <t>Assumes demand response resources have a persistence of 1 year</t>
  </si>
  <si>
    <t>Net Cumulative Energy Savings (GWh)</t>
  </si>
  <si>
    <t xml:space="preserve"> - </t>
  </si>
  <si>
    <t>Achievement by Sector</t>
  </si>
  <si>
    <t>Comparison: Your Achievement vs. LDC Community Achievement</t>
  </si>
  <si>
    <t># of LDCs (Peak Demand Savings Achievement)</t>
  </si>
  <si>
    <t>Your Progress</t>
  </si>
  <si>
    <t># of LDCs (Energy Savings Achievement)</t>
  </si>
  <si>
    <t>n/a</t>
  </si>
  <si>
    <t>Peak Demand Savings</t>
  </si>
  <si>
    <t>Energy Savings</t>
  </si>
  <si>
    <t>METHODOLOGY</t>
  </si>
  <si>
    <t>0-5%</t>
  </si>
  <si>
    <t>5-10%</t>
  </si>
  <si>
    <t>10-15%</t>
  </si>
  <si>
    <t>15-20%</t>
  </si>
  <si>
    <t>20-25%</t>
  </si>
  <si>
    <t>25-30%</t>
  </si>
  <si>
    <t>30-35%</t>
  </si>
  <si>
    <t>35-40%</t>
  </si>
  <si>
    <t>40-45%</t>
  </si>
  <si>
    <t>45-50%</t>
  </si>
  <si>
    <t>50-55%</t>
  </si>
  <si>
    <t>55-60%</t>
  </si>
  <si>
    <t>&gt;60%</t>
  </si>
  <si>
    <t>The following graphs assume that demand response resources remain in your territory until 2014 (aligns with Scenario 2)</t>
  </si>
  <si>
    <t>Scenario 1: % of Target Achieved</t>
  </si>
  <si>
    <t>Scenario 2: % of Target Achieved</t>
  </si>
  <si>
    <r>
      <rPr>
        <b/>
        <sz val="9"/>
        <color theme="1"/>
        <rFont val="Calibri"/>
        <family val="2"/>
        <scheme val="minor"/>
      </rPr>
      <t xml:space="preserve">Scenario 2 </t>
    </r>
    <r>
      <rPr>
        <sz val="9"/>
        <color theme="1"/>
        <rFont val="Calibri"/>
        <family val="2"/>
        <scheme val="minor"/>
      </rPr>
      <t>= Assumes that demand response resources remain in your territory until 2014</t>
    </r>
  </si>
  <si>
    <r>
      <rPr>
        <b/>
        <sz val="9"/>
        <color theme="1"/>
        <rFont val="Calibri"/>
        <family val="2"/>
        <scheme val="minor"/>
      </rPr>
      <t>Scenario 1</t>
    </r>
    <r>
      <rPr>
        <sz val="9"/>
        <color theme="1"/>
        <rFont val="Calibri"/>
        <family val="2"/>
        <scheme val="minor"/>
      </rPr>
      <t xml:space="preserve"> = Assumes that demand resource resources have a persistence of 1 year</t>
    </r>
  </si>
  <si>
    <t xml:space="preserve">Message from the Vice President: </t>
  </si>
  <si>
    <r>
      <t>Efficiency: Equipment Replacement Incentive (part of the C&amp;I program schedule)</t>
    </r>
    <r>
      <rPr>
        <vertAlign val="superscript"/>
        <sz val="10"/>
        <color theme="1"/>
        <rFont val="Calibri"/>
        <family val="2"/>
        <scheme val="minor"/>
      </rPr>
      <t>1</t>
    </r>
  </si>
  <si>
    <r>
      <t>Process &amp; System Upgrades</t>
    </r>
    <r>
      <rPr>
        <vertAlign val="superscript"/>
        <sz val="10"/>
        <color theme="1"/>
        <rFont val="Calibri"/>
        <family val="2"/>
        <scheme val="minor"/>
      </rPr>
      <t>2</t>
    </r>
  </si>
  <si>
    <r>
      <t>Monitoring &amp; Targeting</t>
    </r>
    <r>
      <rPr>
        <vertAlign val="superscript"/>
        <sz val="10"/>
        <color theme="1"/>
        <rFont val="Calibri"/>
        <family val="2"/>
        <scheme val="minor"/>
      </rPr>
      <t>2</t>
    </r>
  </si>
  <si>
    <r>
      <t>Energy Manager</t>
    </r>
    <r>
      <rPr>
        <vertAlign val="superscript"/>
        <sz val="10"/>
        <color theme="1"/>
        <rFont val="Calibri"/>
        <family val="2"/>
        <scheme val="minor"/>
      </rPr>
      <t>2 3</t>
    </r>
  </si>
  <si>
    <r>
      <rPr>
        <i/>
        <vertAlign val="superscript"/>
        <sz val="10"/>
        <color theme="1"/>
        <rFont val="Calibri"/>
        <family val="2"/>
        <scheme val="minor"/>
      </rPr>
      <t>2</t>
    </r>
    <r>
      <rPr>
        <i/>
        <sz val="10"/>
        <color theme="1"/>
        <rFont val="Calibri"/>
        <family val="2"/>
        <scheme val="minor"/>
      </rPr>
      <t>Results are based on completed incentive projects (see "Methodology" tab for more information)</t>
    </r>
  </si>
  <si>
    <t>Table P1: Province-Wide Participation</t>
  </si>
  <si>
    <t>Table P2: Province-Wide Results</t>
  </si>
  <si>
    <t>Table P3: Province-Wide Net Peak Demand Savings at the End User Level (MW)</t>
  </si>
  <si>
    <t>Table P4: Province-Wide Net Energy Savings at the End-User Level (GWh)</t>
  </si>
  <si>
    <t>Attributing Savings to LDCs</t>
  </si>
  <si>
    <t>Calculating Resource Savings</t>
  </si>
  <si>
    <t>Savings 'start' Date</t>
  </si>
  <si>
    <r>
      <rPr>
        <b/>
        <sz val="10"/>
        <color theme="1"/>
        <rFont val="Calibri"/>
        <family val="2"/>
        <scheme val="minor"/>
      </rPr>
      <t>Peak demand and energy savings</t>
    </r>
    <r>
      <rPr>
        <sz val="10"/>
        <color theme="1"/>
        <rFont val="Calibri"/>
        <family val="2"/>
        <scheme val="minor"/>
      </rPr>
      <t xml:space="preserve"> are determined using a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</si>
  <si>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</si>
  <si>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measure level per unit assumption multiplied by the uptake of each measure (gross) taking into account net-to-gross factors such as free-ridership and spillover (net) at the measure level. </t>
    </r>
  </si>
  <si>
    <t>Incremental 
2011</t>
  </si>
  <si>
    <t>Net Annual Peak Demand Savings (MW)</t>
  </si>
  <si>
    <r>
      <rPr>
        <b/>
        <sz val="10"/>
        <color theme="1"/>
        <rFont val="Calibri"/>
        <family val="2"/>
        <scheme val="minor"/>
      </rPr>
      <t xml:space="preserve">Additional Note: </t>
    </r>
    <r>
      <rPr>
        <sz val="10"/>
        <color theme="1"/>
        <rFont val="Calibri"/>
        <family val="2"/>
        <scheme val="minor"/>
      </rPr>
      <t>project counts were derived by filtering out "Application Status" = "Post-Project Submission - Payment denied by LDC" and only including projects with an "Actual Project Completion Date" in 2011 and pulling both the "Application Name" field followed by the "Building Address 1" field from the Post Stage Retrofit Report and finally performing a count of the Building Addresses.</t>
    </r>
  </si>
  <si>
    <t>Products</t>
  </si>
  <si>
    <r>
      <t>Products</t>
    </r>
    <r>
      <rPr>
        <vertAlign val="superscript"/>
        <sz val="10"/>
        <color theme="1"/>
        <rFont val="Calibri"/>
        <family val="2"/>
        <scheme val="minor"/>
      </rPr>
      <t>4</t>
    </r>
  </si>
  <si>
    <r>
      <t>Products</t>
    </r>
    <r>
      <rPr>
        <vertAlign val="superscript"/>
        <sz val="10"/>
        <color theme="1"/>
        <rFont val="Calibri"/>
        <family val="2"/>
        <scheme val="minor"/>
      </rPr>
      <t>5</t>
    </r>
  </si>
  <si>
    <r>
      <rPr>
        <i/>
        <vertAlign val="superscript"/>
        <sz val="10"/>
        <color theme="1"/>
        <rFont val="Calibri"/>
        <family val="2"/>
        <scheme val="minor"/>
      </rPr>
      <t>5</t>
    </r>
    <r>
      <rPr>
        <i/>
        <sz val="10"/>
        <color theme="1"/>
        <rFont val="Calibri"/>
        <family val="2"/>
        <scheme val="minor"/>
      </rPr>
      <t xml:space="preserve"> 369,446 valid coupons redeemed</t>
    </r>
  </si>
  <si>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</si>
  <si>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r>
      <rPr>
        <b/>
        <sz val="10"/>
        <color theme="1"/>
        <rFont val="Calibri"/>
        <family val="2"/>
        <scheme val="minor"/>
      </rPr>
      <t>Peak demand and energy savings</t>
    </r>
    <r>
      <rPr>
        <sz val="10"/>
        <color theme="1"/>
        <rFont val="Calibri"/>
        <family val="2"/>
        <scheme val="minor"/>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r>
      <rPr>
        <b/>
        <sz val="10"/>
        <color theme="1"/>
        <rFont val="Calibri"/>
        <family val="2"/>
        <scheme val="minor"/>
      </rPr>
      <t>If energy savings are not available,</t>
    </r>
    <r>
      <rPr>
        <sz val="10"/>
        <color theme="1"/>
        <rFont val="Calibri"/>
        <family val="2"/>
        <scheme val="minor"/>
      </rPr>
      <t xml:space="preserve"> an estimate is made based on the kWh to kW ratio in the provincial results from the 2010 evaluated results (http://www.powerauthority.on.ca/evaluation-measurement-and-verification/evaluation-reports). </t>
    </r>
  </si>
  <si>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are based on an ex post estimate which reflects the savings that occurred as a result of activations in the year.</t>
    </r>
    <r>
      <rPr>
        <b/>
        <sz val="10"/>
        <rFont val="Calibri"/>
        <family val="2"/>
        <scheme val="minor"/>
      </rPr>
      <t xml:space="preserve"> </t>
    </r>
    <r>
      <rPr>
        <sz val="10"/>
        <rFont val="Calibri"/>
        <family val="2"/>
        <scheme val="minor"/>
      </rPr>
      <t xml:space="preserve">Savings are assumed to </t>
    </r>
    <r>
      <rPr>
        <b/>
        <sz val="10"/>
        <rFont val="Calibri"/>
        <family val="2"/>
        <scheme val="minor"/>
      </rPr>
      <t xml:space="preserve">persist </t>
    </r>
    <r>
      <rPr>
        <sz val="10"/>
        <rFont val="Calibri"/>
        <family val="2"/>
        <scheme val="minor"/>
      </rPr>
      <t xml:space="preserve">for only 1 year, reflecting that savings will only occur if the resource is activated.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</si>
  <si>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r>
    <r>
      <rPr>
        <sz val="11"/>
        <color theme="1"/>
        <rFont val="Calibri"/>
        <family val="2"/>
        <scheme val="minor"/>
      </rPr>
      <t/>
    </r>
  </si>
  <si>
    <r>
      <rPr>
        <b/>
        <sz val="10"/>
        <color theme="1"/>
        <rFont val="Calibri"/>
        <family val="2"/>
        <scheme val="minor"/>
      </rPr>
      <t xml:space="preserve">Peak demand and energy savings </t>
    </r>
    <r>
      <rPr>
        <sz val="10"/>
        <color theme="1"/>
        <rFont val="Calibri"/>
        <family val="2"/>
        <scheme val="minor"/>
      </rPr>
      <t xml:space="preserve">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</si>
  <si>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</si>
  <si>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</si>
  <si>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</si>
  <si>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savings </t>
    </r>
    <r>
      <rPr>
        <sz val="10"/>
        <color theme="1"/>
        <rFont val="Calibri"/>
        <family val="2"/>
        <scheme val="minor"/>
      </rPr>
      <t xml:space="preserve">are ex ante estimates based on the load reduction capability that can be expected for the purposes of planning. The ex ante estimates factor in both scheduled non-performances (i.e. maintenance) and historical performance. </t>
    </r>
    <r>
      <rPr>
        <b/>
        <sz val="10"/>
        <color theme="1"/>
        <rFont val="Calibri"/>
        <family val="2"/>
        <scheme val="minor"/>
      </rPr>
      <t xml:space="preserve">Energy savings </t>
    </r>
    <r>
      <rPr>
        <sz val="10"/>
        <color theme="1"/>
        <rFont val="Calibri"/>
        <family val="2"/>
        <scheme val="minor"/>
      </rPr>
      <t xml:space="preserve">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r>
  </si>
  <si>
    <r>
      <t>Projects</t>
    </r>
    <r>
      <rPr>
        <vertAlign val="superscript"/>
        <sz val="10"/>
        <color theme="1"/>
        <rFont val="Calibri"/>
        <family val="2"/>
        <scheme val="minor"/>
      </rPr>
      <t>2</t>
    </r>
  </si>
  <si>
    <r>
      <t>Projects</t>
    </r>
    <r>
      <rPr>
        <vertAlign val="superscript"/>
        <sz val="10"/>
        <color theme="1"/>
        <rFont val="Calibri"/>
        <family val="2"/>
        <scheme val="minor"/>
      </rPr>
      <t>3</t>
    </r>
    <r>
      <rPr>
        <sz val="11"/>
        <color theme="1"/>
        <rFont val="Calibri"/>
        <family val="2"/>
        <scheme val="minor"/>
      </rPr>
      <t/>
    </r>
  </si>
  <si>
    <r>
      <t>Managers</t>
    </r>
    <r>
      <rPr>
        <vertAlign val="superscript"/>
        <sz val="10"/>
        <color theme="1"/>
        <rFont val="Calibri"/>
        <family val="2"/>
        <scheme val="minor"/>
      </rPr>
      <t>2 3</t>
    </r>
  </si>
  <si>
    <t>Realization Rate</t>
  </si>
  <si>
    <t>Net-to-Gross Ratio</t>
  </si>
  <si>
    <t>OPA-Contracted Province-Wide CDM Programs FINAL 2011 Results</t>
  </si>
  <si>
    <t>FINAL 2011 Progress to Targets</t>
  </si>
  <si>
    <t>Savings are considered to begin in the year the appliance is picked up.</t>
  </si>
  <si>
    <t xml:space="preserve">Savings are considered to begin in the year that the exchange event occurred </t>
  </si>
  <si>
    <t xml:space="preserve">Savings are considered to begin in the year that the installation occurred </t>
  </si>
  <si>
    <t>Savings are considered to begin in the year in which the event occurs.</t>
  </si>
  <si>
    <t>Savings are considered to begin in the year of the home visit and installation date.</t>
  </si>
  <si>
    <t>Savings are considered to begin in the year of the project completion date.</t>
  </si>
  <si>
    <t xml:space="preserve">Savings are considered to begin in the year of the actual project completion date on the iCON CRM system. </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</si>
  <si>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</si>
  <si>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</si>
  <si>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</si>
  <si>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</si>
  <si>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</si>
  <si>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</si>
  <si>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</si>
  <si>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</si>
  <si>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EQUATIONS:</t>
  </si>
  <si>
    <r>
      <t xml:space="preserve">PRESCRIPTIVE MEASURES/PROJECTS:
Gross Savings = </t>
    </r>
    <r>
      <rPr>
        <sz val="10"/>
        <rFont val="Calibri"/>
        <family val="2"/>
        <scheme val="minor"/>
      </rPr>
      <t>Activity * Per Unit Assumption</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</si>
  <si>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ENGINEERED/CUSTOM PROJECTS: 
Gross Savings = </t>
    </r>
    <r>
      <rPr>
        <sz val="10"/>
        <rFont val="Calibri"/>
        <family val="2"/>
        <scheme val="minor"/>
      </rPr>
      <t>Reported Savings * Realization Rate</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</si>
  <si>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DEMAND RESPONSE: 
Peak Demand: Gross Savings = Net Savings = </t>
    </r>
    <r>
      <rPr>
        <sz val="10"/>
        <rFont val="Calibri"/>
        <family val="2"/>
        <scheme val="minor"/>
      </rPr>
      <t xml:space="preserve">contracted MW at contributor level * Provincial contracted to ex ante ratio
</t>
    </r>
    <r>
      <rPr>
        <b/>
        <sz val="10"/>
        <rFont val="Calibri"/>
        <family val="2"/>
        <scheme val="minor"/>
      </rPr>
      <t>Energy: Gross Savings = Net Savings =</t>
    </r>
    <r>
      <rPr>
        <sz val="10"/>
        <rFont val="Calibri"/>
        <family val="2"/>
        <scheme val="minor"/>
      </rPr>
      <t xml:space="preserve"> provincial ex post energy savings * LDC proportion of total provincial contracted MW 
All savings are annualized (i.e. the savings are the same regardless of the time of year a participant began offering DR)</t>
    </r>
  </si>
  <si>
    <t>*</t>
  </si>
  <si>
    <t>Careful attention in the 2012 evaluation will be made for standard CFLs since it is believed that the market has largely been transformed.</t>
  </si>
  <si>
    <t>Overall net-to-gross ratios in the low 70’s represent an improvement over the 2009 and 2010 ERIP program where net-to-gross ratios were in the low 60’s and low 50’s, respectively.</t>
  </si>
  <si>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 xml:space="preserve">are based on an ex post estimate which reflects the savings that occurred as a result of activations in the year and accounts for any “snapback” in energy consumption experienced after the event. Savings are assumed to </t>
    </r>
    <r>
      <rPr>
        <b/>
        <sz val="10"/>
        <rFont val="Calibri"/>
        <family val="2"/>
        <scheme val="minor"/>
      </rPr>
      <t xml:space="preserve">persist </t>
    </r>
    <r>
      <rPr>
        <sz val="10"/>
        <rFont val="Calibri"/>
        <family val="2"/>
        <scheme val="minor"/>
      </rPr>
      <t>for only 1 year, reflecting that savings will only occur if the resource is activated.</t>
    </r>
  </si>
  <si>
    <t xml:space="preserve"> Reporting Glossary</t>
  </si>
  <si>
    <r>
      <t>Annual:</t>
    </r>
    <r>
      <rPr>
        <sz val="10"/>
        <color theme="1"/>
        <rFont val="Calibri"/>
        <family val="2"/>
        <scheme val="minor"/>
      </rPr>
      <t xml:space="preserve"> the peak demand or energy savings that occur in a given year (includes resource savings from new program activity in a given year and resource savings persisting from previous years).</t>
    </r>
  </si>
  <si>
    <r>
      <t xml:space="preserve">Cumulative Energy Savings: </t>
    </r>
    <r>
      <rPr>
        <sz val="10"/>
        <color theme="1"/>
        <rFont val="Calibri"/>
        <family val="2"/>
        <scheme val="minor"/>
      </rPr>
      <t>represents the sum of the annual energy savings that accrue over a defined period (in the context of this report the defined period is 2011 - 2014). This concept does not apply to peak demand savings.</t>
    </r>
  </si>
  <si>
    <r>
      <t>End-User Level:</t>
    </r>
    <r>
      <rPr>
        <sz val="10"/>
        <color theme="1"/>
        <rFont val="Calibri"/>
        <family val="2"/>
        <scheme val="minor"/>
      </rPr>
      <t xml:space="preserve"> resource savings in this report are measured at the customer level as opposed to the generator level (the difference being line losses). </t>
    </r>
  </si>
  <si>
    <r>
      <t>Incremental:</t>
    </r>
    <r>
      <rPr>
        <sz val="10"/>
        <color theme="1"/>
        <rFont val="Calibri"/>
        <family val="2"/>
        <scheme val="minor"/>
      </rPr>
      <t xml:space="preserve"> the new resource savings attributable to activity procured in a particular reporting period based on when the savings are considered to 'start' (please see table 5).</t>
    </r>
  </si>
  <si>
    <r>
      <rPr>
        <b/>
        <sz val="10"/>
        <color theme="1"/>
        <rFont val="Calibri"/>
        <family val="2"/>
        <scheme val="minor"/>
      </rPr>
      <t>Initiative:</t>
    </r>
    <r>
      <rPr>
        <sz val="10"/>
        <color theme="1"/>
        <rFont val="Calibri"/>
        <family val="2"/>
        <scheme val="minor"/>
      </rPr>
      <t xml:space="preserve"> a Conservation &amp; Demand Management offering focusing on a particular opportunity or customer end-use (i.e. Retrofit, Fridge &amp; Freezer Pickup).</t>
    </r>
  </si>
  <si>
    <r>
      <t xml:space="preserve">Net Energy Savings (MWh): </t>
    </r>
    <r>
      <rPr>
        <sz val="10"/>
        <color theme="1"/>
        <rFont val="Calibri"/>
        <family val="2"/>
        <scheme val="minor"/>
      </rPr>
      <t>energy savings attributable to conservation and demand management activities net of free-riders, etc.</t>
    </r>
  </si>
  <si>
    <r>
      <t>Net Peak Demand Savings (MW):</t>
    </r>
    <r>
      <rPr>
        <sz val="10"/>
        <color theme="1"/>
        <rFont val="Calibri"/>
        <family val="2"/>
        <scheme val="minor"/>
      </rPr>
      <t xml:space="preserve"> peak demand savings attributable to conservation and demand management activities net of free-riders, etc.</t>
    </r>
  </si>
  <si>
    <r>
      <t>Program:</t>
    </r>
    <r>
      <rPr>
        <sz val="10"/>
        <color theme="1"/>
        <rFont val="Calibri"/>
        <family val="2"/>
        <scheme val="minor"/>
      </rPr>
      <t xml:space="preserve"> a group of initiatives that target a particular market sector (i.e. Consumer, Industrial). </t>
    </r>
  </si>
  <si>
    <r>
      <t>Unit:</t>
    </r>
    <r>
      <rPr>
        <sz val="10"/>
        <color theme="1"/>
        <rFont val="Calibri"/>
        <family val="2"/>
        <scheme val="minor"/>
      </rPr>
      <t xml:space="preserve"> for a specific initiative the relevant type of activity acquired in the market place (i.e. appliances picked up, projects completed, coupons redeemed).</t>
    </r>
  </si>
  <si>
    <r>
      <rPr>
        <b/>
        <sz val="10"/>
        <color theme="1"/>
        <rFont val="Calibri"/>
        <family val="2"/>
        <scheme val="minor"/>
      </rPr>
      <t>Settlement Account:</t>
    </r>
    <r>
      <rPr>
        <sz val="10"/>
        <color theme="1"/>
        <rFont val="Calibri"/>
        <family val="2"/>
        <scheme val="minor"/>
      </rPr>
      <t xml:space="preserve"> the grouping of demand response facilities (contributors) into one contractual agreement</t>
    </r>
  </si>
  <si>
    <t>Unit</t>
  </si>
  <si>
    <r>
      <t> </t>
    </r>
    <r>
      <rPr>
        <sz val="10"/>
        <color theme="1"/>
        <rFont val="Calibri"/>
        <family val="2"/>
        <scheme val="minor"/>
      </rPr>
      <t>*</t>
    </r>
  </si>
  <si>
    <t> *</t>
  </si>
  <si>
    <t>Overall participation continues to decline year over year</t>
  </si>
  <si>
    <t>Participation declined 17% from 2010 (from over 67,000 units in 2010 to over 56,000 units in 2011)</t>
  </si>
  <si>
    <t>Measure Breakdown: 66% refrigerators, 30% freezers, 4% Dehumidifiers and window air conditioners</t>
  </si>
  <si>
    <t xml:space="preserve">3% of net resource savings achieved through the Retailer pick-up stream </t>
  </si>
  <si>
    <t>Measure Breakdown: 90% refrigerators, 10% freezers</t>
  </si>
  <si>
    <t>Net-to-Gross ratio for the initiative was 50%</t>
  </si>
  <si>
    <t>Measure-level free ridership ranges from 82% for the retailer pick-up stream to 49% for the home pick-up stream</t>
  </si>
  <si>
    <t>Measure-level spillover ranges from 3.7% for the retailer pick-up stream to 1.7% for the home pick-up stream</t>
  </si>
  <si>
    <t>Overall eligible units exchanged declined by 36% from 2010 (from over 5,700 units in 2010 to over 3,600 units in 2011)</t>
  </si>
  <si>
    <t>Measure Breakdown: 75% window air conditioners, 25% dehumidifiers</t>
  </si>
  <si>
    <t>Dehumidifiers and window air conditioners contributed almost equally to the net energy savings achieved</t>
  </si>
  <si>
    <t>Dehumidifiers provide more than three times the energy savings per unit than window air conditioners</t>
  </si>
  <si>
    <t>Window air conditioners contributed to 64% of the net peak demand savings achieved</t>
  </si>
  <si>
    <t>Approximately 96% of consumers reported having replaced their exchanged units (as opposed to retiring the unit)</t>
  </si>
  <si>
    <t>Net-to-Gross ratio for the initiative is consistent with previous evaluations (51.5%)</t>
  </si>
  <si>
    <t>Total air conditioner and furnace installations increased by 14% (from over 95,800 units in 2010 to over 111,500 units in 2011)</t>
  </si>
  <si>
    <t>Measure Breakdown: 64% furnaces, 10% tier 1 air conditioners (SEER 14.5) and 26% tier 2 air conditioners (SEER 15)</t>
  </si>
  <si>
    <t>Measure breakdown did not change from 2010 to 2011</t>
  </si>
  <si>
    <t>The HVAC Incentives initiative continues to deliver the majority of both the energy (45%) and demand (83%) savings in the consumer program</t>
  </si>
  <si>
    <t>Furnaces accounted for over 91% of energy savings achieved for this initiative</t>
  </si>
  <si>
    <t>Net-to-Gross ratio for the initiative was 17% higher than 2010 (from 43% in 2010 to 60% in 2011)</t>
  </si>
  <si>
    <t>Increase due in part to the removal of programmable thermostats from the program, and an increase in the net-to-gross ratio for both Furnaces and Tier 2 air conditioners (SEER 15)</t>
  </si>
  <si>
    <t>Customers redeemed nearly 210,000 coupons, translating to nearly 560,000 products</t>
  </si>
  <si>
    <t>Majority of coupons redeemed were downloadable (~40%) or LDC-branded (~35%)</t>
  </si>
  <si>
    <t>Majority of coupons redeemed were for multi-packs of standard spiral CFLs (37%), followed by multi-packs of specialty CFLs (17%)</t>
  </si>
  <si>
    <t xml:space="preserve">Per unit savings estimates and net-to-gross ratios for 2011 are based on a weighted average of 2009 and 2010 evaluation findings </t>
  </si>
  <si>
    <t>Careful attention in the 2012 evaluation will be made for standard CFLs since it is believed that the market has largely been transformed</t>
  </si>
  <si>
    <t>Customers redeemed nearly 370,000 coupons, translating to over 870,000 products</t>
  </si>
  <si>
    <t>Majority of coupons redeemed were for multi-packs of standard spiral CFLs (49%), followed by multi-packs of specialty CFLs (16%)</t>
  </si>
  <si>
    <t>Per unit savings estimates and net-to-gross ratios for 2011 are based on a weighted average of 2009 and 2010 evaluation findings</t>
  </si>
  <si>
    <t>Standard CFLs and heavy duty outdoor timers were reintroduced to the initiative in 2011 and contributed more than 64% of the initiative’s 2011 net annual energy savings</t>
  </si>
  <si>
    <t>While the volume of coupons redeemed for heavy duty outdoor timers was relatively small (less than 1%), the measure accounted for 10% of net annual savings due to high per unit savings</t>
  </si>
  <si>
    <t xml:space="preserve">Initiative was not evaluated in 2011 due to low uptake. Verified Bi-Annual Retailer Event per unit assumptions and free-ridership rates were used to calculate net resource savings </t>
  </si>
  <si>
    <t xml:space="preserve">Approximately 20,000 new devices were installed in 2011 </t>
  </si>
  <si>
    <t>99% of the new devices enrolled controlled residential central AC (CAC)</t>
  </si>
  <si>
    <t xml:space="preserve">2011 only saw 1 atypical event (in both weather and timing) that had limited participation across the province </t>
  </si>
  <si>
    <t>The ex ante impact developed through the 2009/2010 evaluations was maintained for 2011; residential CAC: 0.56 kW/device, commercial CAC: 0.64 kW/device, and Electric Water Heaters: 0.30 kW/device</t>
  </si>
  <si>
    <t>Initiative was not evaluated in 2011 due to limited uptake</t>
  </si>
  <si>
    <t xml:space="preserve">Business case assumptions were used to calculate savings </t>
  </si>
  <si>
    <t>Gross verified energy savings were boosted by lighting projects in the prescriptive and custom measure tracks</t>
  </si>
  <si>
    <t>Lighting projects overall were determined to have a realization rate of 112%; 116% when including interactive energy changes</t>
  </si>
  <si>
    <t xml:space="preserve">On average, the evaluation found high realization rates as a result of both longer operating hours and larger wattage reductions than initial assumptions </t>
  </si>
  <si>
    <t>Custom non-lighting projects suffered from process issues such as: the absence of required M&amp;V plans,  the use of inappropriate assumptions , and the lack of adherence to the M&amp;V plan</t>
  </si>
  <si>
    <t>The final realization rate for summer peak demand was 94%</t>
  </si>
  <si>
    <t>84% was a result of different methodologies used to calculate peak demand savings</t>
  </si>
  <si>
    <t>10% due to the benefits from reduced air conditioning load in lighting retrofits</t>
  </si>
  <si>
    <t>Strict eligibility requirements and improvements in the pre-approval process contributed to the improvement in net-to-gross ratios</t>
  </si>
  <si>
    <t>Though overall performance is above expectations, participation continues to decline year over year as the initiative reaches maturity</t>
  </si>
  <si>
    <t>Over 35% of the projects for 2011 included at least one CFL measure</t>
  </si>
  <si>
    <t>Resource savings from CFLs in the commercial sector only persist for the industry standard of 3 years</t>
  </si>
  <si>
    <t>Since 2009 the overall realization rate for this program has improved</t>
  </si>
  <si>
    <t>2011 evaluation recorded the highest energy realization rate to date at 89.5%</t>
  </si>
  <si>
    <t>The hours of use values were held constant from the 2010 evaluation and continue to be the main driver of energy realization rate</t>
  </si>
  <si>
    <t>Lights installed in “as needed” areas (e.g., bathrooms, storage areas) were determined to have very low realization rates due to the difference in actual energy saved vs. reported savings</t>
  </si>
  <si>
    <t>Initiative was not evaluated in 2011, no completed projects in 2011</t>
  </si>
  <si>
    <t>Initiative was not evaluated in 2011 due to low uptake</t>
  </si>
  <si>
    <t>Assumptions used are consistent with preliminary reporting based on the 2010 Evaluation findings and consultation with the C&amp;I Work Group (100% realization rate and 50% net-to-gross ratio)</t>
  </si>
  <si>
    <t>The evaluation is ongoing.  The sample size for 2011 was too small to draw reliable conclusions.</t>
  </si>
  <si>
    <t>See residential demand response (#7)</t>
  </si>
  <si>
    <r>
      <t xml:space="preserve">See </t>
    </r>
    <r>
      <rPr>
        <sz val="10"/>
        <color rgb="FF000000"/>
        <rFont val="Calibri"/>
        <family val="2"/>
        <scheme val="minor"/>
      </rPr>
      <t>Demand Response 3 (#20)</t>
    </r>
  </si>
  <si>
    <r>
      <t xml:space="preserve">See </t>
    </r>
    <r>
      <rPr>
        <sz val="10"/>
        <color rgb="FF000000"/>
        <rFont val="Calibri"/>
        <family val="2"/>
        <scheme val="minor"/>
      </rPr>
      <t>Efficiency: Equipment Replacement (#9)</t>
    </r>
  </si>
  <si>
    <t>Program performance for Tier 1 customers increased with DR-3 participants providing 75% of contracted MW for both sectors</t>
  </si>
  <si>
    <t>Industrial customers outperform commercial customers by provide 84% and 76% of contracted MW, respectively</t>
  </si>
  <si>
    <t xml:space="preserve">Program continues to diversify but still remains heavily concentrated with less than 5% of the contributors accounting for the majority (~60%) of the load reductions.   </t>
  </si>
  <si>
    <t xml:space="preserve">By increasing the number of contributors in each settlement account and implementation of the new baseline methodology the performance of the program is expected to increase </t>
  </si>
  <si>
    <t> Initiative was not evaluated in 2011 due to low uptake</t>
  </si>
  <si>
    <t xml:space="preserve">Business Case assumptions were used to calculate savings </t>
  </si>
  <si>
    <t> Initiative was not evaluated</t>
  </si>
  <si>
    <t>Net-to-Gross ratios used are consistent with the 2010 evaluation findings (multifamily buildings 99% realization rate and 62% net-to-gross ratio and C&amp;I buildings 77%  realization rate and 52% net-to-gross ratio)</t>
  </si>
  <si>
    <t>Net-to-Gross ratios used are consistent with the 2010 evaluation findings (realization rate of 100% and net-to-gross ratio of 50%)</t>
  </si>
  <si>
    <t>Net-to-Gross ratios used are consistent with the 2010 evaluation findings</t>
  </si>
  <si>
    <t>OPA Province-Wide Key Evaluation Findings</t>
  </si>
  <si>
    <t>70% of province-wide resource savings persist to 2014</t>
  </si>
  <si>
    <t>Table 3: OPA Province-Wide Evaluation Findings</t>
  </si>
  <si>
    <r>
      <rPr>
        <i/>
        <vertAlign val="superscript"/>
        <sz val="10"/>
        <color theme="1"/>
        <rFont val="Calibri"/>
        <family val="2"/>
        <scheme val="minor"/>
      </rPr>
      <t>4</t>
    </r>
    <r>
      <rPr>
        <i/>
        <sz val="10"/>
        <color theme="1"/>
        <rFont val="Calibri"/>
        <family val="2"/>
        <scheme val="minor"/>
      </rPr>
      <t xml:space="preserve"> 209,693 valid coupons redeemed</t>
    </r>
  </si>
  <si>
    <t>-</t>
  </si>
  <si>
    <r>
      <rPr>
        <b/>
        <sz val="10"/>
        <color theme="1"/>
        <rFont val="Calibri"/>
        <family val="2"/>
        <scheme val="minor"/>
      </rPr>
      <t xml:space="preserve">Spillover: </t>
    </r>
    <r>
      <rPr>
        <sz val="10"/>
        <color theme="1"/>
        <rFont val="Calibri"/>
        <family val="2"/>
        <scheme val="minor"/>
      </rPr>
      <t>Reductions in energy consumption and/or demand caused by the presence of the energy efficiency program, beyond the program-related gross savings of the participants. There can be participant and/or non-participant spillover.</t>
    </r>
  </si>
  <si>
    <r>
      <rPr>
        <b/>
        <sz val="10"/>
        <color theme="1"/>
        <rFont val="Calibri"/>
        <family val="2"/>
        <scheme val="minor"/>
      </rPr>
      <t>Free-ridership:</t>
    </r>
    <r>
      <rPr>
        <sz val="10"/>
        <color theme="1"/>
        <rFont val="Calibri"/>
        <family val="2"/>
        <scheme val="minor"/>
      </rPr>
      <t xml:space="preserve"> the percentage of participants who would have implemented the program measure or practice in the absence of the program.  </t>
    </r>
  </si>
  <si>
    <r>
      <rPr>
        <b/>
        <sz val="10"/>
        <color theme="1"/>
        <rFont val="Calibri"/>
        <family val="2"/>
        <scheme val="minor"/>
      </rPr>
      <t xml:space="preserve">Realization Rate: </t>
    </r>
    <r>
      <rPr>
        <sz val="10"/>
        <color theme="1"/>
        <rFont val="Calibri"/>
        <family val="2"/>
        <scheme val="minor"/>
      </rPr>
      <t xml:space="preserve">A comparison of observed or measured (evaluated) information to original reported savings which is used to adjust the gross savings estimates. </t>
    </r>
  </si>
  <si>
    <r>
      <t xml:space="preserve">Net-to-Gross Ratio: </t>
    </r>
    <r>
      <rPr>
        <sz val="10"/>
        <color theme="1"/>
        <rFont val="Calibri"/>
        <family val="2"/>
        <scheme val="minor"/>
      </rPr>
      <t>The ratio of net savings to gross savings, which takes into account factors such as free‐ridership and spillover</t>
    </r>
  </si>
  <si>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</si>
  <si>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</si>
  <si>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</si>
  <si>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</si>
  <si>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</si>
  <si>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</si>
  <si>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</si>
  <si>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</si>
  <si>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</si>
  <si>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</si>
  <si>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</si>
  <si>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</si>
  <si>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</si>
  <si>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</si>
  <si>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</si>
  <si>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</si>
  <si>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</si>
  <si>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</si>
  <si>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</si>
  <si>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</si>
  <si>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</si>
  <si>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</si>
  <si>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</si>
  <si>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</si>
  <si>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</si>
  <si>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</si>
  <si>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</si>
  <si>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</si>
  <si>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</si>
  <si>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</si>
  <si>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</si>
  <si>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</si>
  <si>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</si>
  <si>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</si>
  <si>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</si>
  <si>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</si>
  <si>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</si>
  <si>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</si>
  <si>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</si>
  <si>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</si>
  <si>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</si>
  <si>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</si>
  <si>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</si>
  <si>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</si>
  <si>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</si>
  <si>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</si>
  <si>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</si>
  <si>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</si>
  <si>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</si>
  <si>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</si>
  <si>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</si>
  <si>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</si>
  <si>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</si>
  <si>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</si>
  <si>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</si>
  <si>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</si>
  <si>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</si>
  <si>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</si>
  <si>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</si>
  <si>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</si>
  <si>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</si>
  <si>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</si>
  <si>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</si>
  <si>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</si>
  <si>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</si>
  <si>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</si>
  <si>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</si>
  <si>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</si>
  <si>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</si>
  <si>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</si>
  <si>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</si>
  <si>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</si>
  <si>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</si>
  <si>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</si>
  <si>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</si>
  <si>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</si>
  <si>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</si>
  <si>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</si>
  <si>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</si>
  <si>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</si>
  <si>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</si>
  <si>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97% of net resource savings achieved through the home pick-up stream</t>
  </si>
  <si>
    <t xml:space="preserve">Low realization rates for engineered lighting projects due to overstated operating hour assumptions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</si>
  <si>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if projects are completed in 2011</t>
    </r>
  </si>
  <si>
    <r>
      <rPr>
        <i/>
        <vertAlign val="superscript"/>
        <sz val="10"/>
        <color theme="1"/>
        <rFont val="Calibri"/>
        <family val="2"/>
        <scheme val="minor"/>
      </rPr>
      <t xml:space="preserve">1 </t>
    </r>
    <r>
      <rPr>
        <i/>
        <sz val="10"/>
        <color theme="1"/>
        <rFont val="Calibri"/>
        <family val="2"/>
        <scheme val="minor"/>
      </rPr>
      <t>Please see "Methodology" tab for more information regarding attributing savings to LDCs</t>
    </r>
  </si>
  <si>
    <r>
      <t>Table 1: Participation</t>
    </r>
    <r>
      <rPr>
        <b/>
        <vertAlign val="superscript"/>
        <sz val="11"/>
        <color theme="1"/>
        <rFont val="Calibri"/>
        <family val="2"/>
        <scheme val="minor"/>
      </rPr>
      <t>1</t>
    </r>
  </si>
  <si>
    <t xml:space="preserve">When postal code information is provided by customer, results are directly attributed to the LDC.  When postal code is not available, results allocated based on average of 2008 &amp; 2009 residential throughput </t>
  </si>
  <si>
    <t xml:space="preserve">When postal code information is provided by the customer, results are directly attributed. If postal code information is not available, results are allocated based on average of 2008 &amp; 2009 residential throughput. </t>
  </si>
  <si>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Initiative was not evaluated in 2011, reported results are presented with verified per unit assumptions and net-to-gross ratio from Bi-Annual Retailer Event and Conservation Instant Coupon Booklet initiatives. </t>
    </r>
  </si>
  <si>
    <r>
      <t xml:space="preserve">Savings are considered to begin in the year the device was installed and/or when a customer signed a </t>
    </r>
    <r>
      <rPr>
        <b/>
        <i/>
        <sz val="10"/>
        <color theme="1"/>
        <rFont val="Calibri"/>
        <family val="2"/>
        <scheme val="minor"/>
      </rPr>
      <t xml:space="preserve">peaksaver </t>
    </r>
    <r>
      <rPr>
        <sz val="10"/>
        <color theme="1"/>
        <rFont val="Calibri"/>
        <family val="2"/>
        <scheme val="minor"/>
      </rPr>
      <t>PLUS</t>
    </r>
    <r>
      <rPr>
        <sz val="10"/>
        <color theme="1"/>
        <rFont val="Calibri"/>
        <family val="2"/>
      </rPr>
      <t>™</t>
    </r>
    <r>
      <rPr>
        <sz val="10"/>
        <color theme="1"/>
        <rFont val="Calibri"/>
        <family val="2"/>
        <scheme val="minor"/>
      </rPr>
      <t xml:space="preserve"> participant agreement.</t>
    </r>
  </si>
  <si>
    <t>Savings are considered to begin in the year in which the coupon was redeemed.</t>
  </si>
  <si>
    <t>Table of Contents</t>
  </si>
  <si>
    <t>Summary</t>
  </si>
  <si>
    <t>2.3 Results Participation - LDC</t>
  </si>
  <si>
    <t>2.5.1 Evaluation Findings</t>
  </si>
  <si>
    <t>2.5.2 Results - LDC</t>
  </si>
  <si>
    <t>Provincial - Participation</t>
  </si>
  <si>
    <t>Provincial - Results</t>
  </si>
  <si>
    <t>Provincial - Progress Summary</t>
  </si>
  <si>
    <t>Methodology</t>
  </si>
  <si>
    <t>Reference Tables</t>
  </si>
  <si>
    <t>Glossary</t>
  </si>
  <si>
    <t xml:space="preserve">Provides a summary of the province-wide evaluation findings for each initiative and highlights which initiatives were not evaluated. </t>
  </si>
  <si>
    <t>Provides a "snapshot" of your LDC's OPA-Contracted Province-Wide Program performance in 2011: progress to target using 2 scenarios, sector breakdown and progress against the LDC community.</t>
  </si>
  <si>
    <t>3.1.1 Summary - LDC</t>
  </si>
  <si>
    <t>Provides LDC-specific initiative-level results (net and gross peak demand and energy savings, realization rates, net-to-gross ratios and how each initiative contributes to target)</t>
  </si>
  <si>
    <t>Provides province-wide initiative-level results (net and gross peak demand and energy savings, realization rates, net-to-gross ratios and how each initiative contributes to target)</t>
  </si>
  <si>
    <t>Provides a portfolio level view of achievement towards your OEB targets in 2011. Contains space to input LDC-specific progress to milestones set out in your CDM Strategy.</t>
  </si>
  <si>
    <t>Provides a portfolio level view of provincial achievement towards province-wide OEB targets in 2011.</t>
  </si>
  <si>
    <t xml:space="preserve">Provides key equations, notes and an initiative-level breakdown of: how savings are attributed to LDCs, when the savings are considered to 'start' (i.e. what period the savings are attributed to) and how the savings are calculated. </t>
  </si>
  <si>
    <r>
      <rPr>
        <b/>
        <sz val="11"/>
        <color theme="1"/>
        <rFont val="Calibri"/>
        <family val="2"/>
        <scheme val="minor"/>
      </rPr>
      <t xml:space="preserve">LDC-Specific Data: </t>
    </r>
    <r>
      <rPr>
        <sz val="11"/>
        <color theme="1"/>
        <rFont val="Calibri"/>
        <family val="2"/>
        <scheme val="minor"/>
      </rPr>
      <t>table formats, section references and table numbers align with the OEB Reporting Template</t>
    </r>
  </si>
  <si>
    <t>All results are at the end-user level (not including transmission and distribution losses)</t>
  </si>
  <si>
    <t>Provides the sector mapping used for Retrofit and the allocation methodology table used in the consumer program when customer specific information is unavailable.</t>
  </si>
  <si>
    <r>
      <rPr>
        <b/>
        <sz val="11"/>
        <color theme="1"/>
        <rFont val="Calibri"/>
        <family val="2"/>
        <scheme val="minor"/>
      </rPr>
      <t xml:space="preserve">Province-Wide Data: </t>
    </r>
    <r>
      <rPr>
        <sz val="11"/>
        <color theme="1"/>
        <rFont val="Calibri"/>
        <family val="2"/>
        <scheme val="minor"/>
      </rPr>
      <t>LDC performance in aggregate (province-wide results)</t>
    </r>
  </si>
  <si>
    <t xml:space="preserve">Results are attributed to target using current OPA reporting policies. Energy efficiency resources persist for the duration of the effective useful life. Any upcoming code changes are taken into account. Demand response resources persist for 1 year. Please see methodology tab for more detailed information. 
Yellow cells are intended for the LDC to input information to complete their OEB Reporting Template. </t>
  </si>
  <si>
    <t xml:space="preserve">Breakdown of initiative-level participation in 2011 for the province. </t>
  </si>
  <si>
    <t xml:space="preserve">Breakdown of initiative-level participation in 2011 for your LDC. </t>
  </si>
  <si>
    <t>Contains definitions for terms used throughout the report.</t>
  </si>
  <si>
    <t xml:space="preserve">The OPA is pleased to provide you with the enclosed Final 2011 Results Report. </t>
  </si>
  <si>
    <t xml:space="preserve">Despite some of the inertial challenges in 2011 with program start up, on average, year one province-wide forecasts were met and the year finished out with strong momentum which continues to build 2012. There are still challenges for LDCs of all sizes and we are committed to ensuring LDCs are successful in meeting their objectives. We look forward to further dialogue to discover opportunities to improve the current program suite with local program opportunities, best practices and successes to better reach our customers in the years to come. </t>
  </si>
  <si>
    <t xml:space="preserve">This report was developed in collaboration with the OPA-LDC Reporting and Evaluation Working Group and is designed to help populate LDC annual report templates that will be submitted to the OEB in late September. Between the draft and final reports several improvements were made to improve clarity and transparency based on feedback provided by LDCs, such as: the addition of a glossary tab, total adjustments to savings are now broken out into both the realization rate and net-to-gross ratio for both peak demand and energy savings and modifications were made to the methodology tab. We invite you to continue to provide your feedback. </t>
  </si>
  <si>
    <t>All results are now considered final for 2011.  Any additional 2011 program activity not captured will be reported in the Final 2012 Results Report. Please continue to monitor saveONenergy E-blasts for any further updates and should you have any other questions or comments please contact LDC.Support@powerauthority.on.ca.</t>
  </si>
  <si>
    <t>We appreciate your collaboration and cooperation throughout the reporting and evaluation process. We look forward to another successful year in 2012.</t>
  </si>
  <si>
    <t xml:space="preserve">Sincerely, 
Andrew Pride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</si>
  <si>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with completed projects</t>
    </r>
  </si>
  <si>
    <t>London Hydro Inc. 2014 Annual CDM Capacity Target:</t>
  </si>
  <si>
    <t>London Hydro Inc. 2011-2014 Cumulative CDM Energy Target: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</si>
</sst>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_);[Red]\(0.0\)"/>
    <numFmt numFmtId="166" formatCode="#,##0.0_);[Red]\(#,##0.0\)"/>
    <numFmt numFmtId="167" formatCode="#,##0.0"/>
    <numFmt numFmtId="168" formatCode="0.0"/>
    <numFmt numFmtId="169" formatCode="0.0%"/>
  </numFmts>
  <fonts count="35" x14ac:knownFonts="1">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Arial"/>
      <family val="2"/>
    </font>
    <font>
      <b/>
      <sz val="11"/>
      <color rgb="FF000000"/>
      <name val="Arial"/>
      <family val="2"/>
    </font>
    <font>
      <sz val="11"/>
      <color rgb="FF000000"/>
      <name val="Arial"/>
      <family val="2"/>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i/>
      <sz val="11"/>
      <color theme="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9"/>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b/>
      <i/>
      <sz val="10"/>
      <color theme="1"/>
      <name val="Calibri"/>
      <family val="2"/>
      <scheme val="minor"/>
    </font>
    <font>
      <sz val="10"/>
      <color theme="1"/>
      <name val="Calibri"/>
      <family val="2"/>
    </font>
    <font>
      <sz val="11"/>
      <color theme="1"/>
      <name val="Calibri"/>
      <family val="2"/>
    </font>
    <font>
      <b/>
      <sz val="11"/>
      <color rgb="FF000000"/>
      <name val="Calibri"/>
      <family val="2"/>
      <scheme val="minor"/>
    </font>
    <font>
      <b/>
      <sz val="8"/>
      <color rgb="FF000000"/>
      <name val="Arial"/>
      <family val="2"/>
    </font>
    <font>
      <sz val="10"/>
      <color rgb="FF000000"/>
      <name val="Calibri"/>
      <family val="2"/>
      <scheme val="minor"/>
    </font>
    <font>
      <b/>
      <vertAlign val="superscript"/>
      <sz val="11"/>
      <color theme="1"/>
      <name val="Calibri"/>
      <family val="2"/>
      <scheme val="minor"/>
    </font>
    <font>
      <u/>
      <sz val="11"/>
      <color theme="10"/>
      <name val="Calibri"/>
      <family val="2"/>
    </font>
    <font>
      <b/>
      <u/>
      <sz val="11"/>
      <color theme="1"/>
      <name val="Calibri"/>
      <family val="2"/>
      <scheme val="minor"/>
    </font>
    <font>
      <sz val="12"/>
      <color theme="1"/>
      <name val="Calibri"/>
      <family val="2"/>
      <scheme val="minor"/>
    </font>
    <font>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AF1DD"/>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s>
  <borders count="72">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alignment vertical="top"/>
      <protection locked="0"/>
    </xf>
  </cellStyleXfs>
  <cellXfs count="518">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0" fontId="4" fillId="3" borderId="19" xfId="0" applyNumberFormat="1" applyFont="1" applyFill="1" applyBorder="1" applyAlignment="1">
      <alignment vertical="top"/>
    </xf>
    <xf numFmtId="0" fontId="4" fillId="3" borderId="6" xfId="0" applyNumberFormat="1" applyFont="1" applyFill="1" applyBorder="1" applyAlignment="1">
      <alignment vertical="top"/>
    </xf>
    <xf numFmtId="0" fontId="4" fillId="3" borderId="9" xfId="0" applyNumberFormat="1" applyFont="1" applyFill="1" applyBorder="1" applyAlignment="1">
      <alignment vertical="top"/>
    </xf>
    <xf numFmtId="0" fontId="4" fillId="3" borderId="22" xfId="0" applyNumberFormat="1" applyFont="1" applyFill="1" applyBorder="1" applyAlignment="1">
      <alignment vertical="top"/>
    </xf>
    <xf numFmtId="0" fontId="4" fillId="3" borderId="18" xfId="0" applyNumberFormat="1" applyFont="1" applyFill="1" applyBorder="1" applyAlignment="1">
      <alignment vertical="top"/>
    </xf>
    <xf numFmtId="0" fontId="4" fillId="3" borderId="16" xfId="0" applyNumberFormat="1" applyFont="1" applyFill="1" applyBorder="1" applyAlignment="1">
      <alignment vertical="top"/>
    </xf>
    <xf numFmtId="0" fontId="5" fillId="0" borderId="0" xfId="0" applyFont="1"/>
    <xf numFmtId="0" fontId="0" fillId="0" borderId="0" xfId="0" applyAlignment="1"/>
    <xf numFmtId="0" fontId="4" fillId="3" borderId="13" xfId="0" applyNumberFormat="1" applyFont="1" applyFill="1" applyBorder="1" applyAlignment="1">
      <alignment vertical="top"/>
    </xf>
    <xf numFmtId="0" fontId="4" fillId="3" borderId="15" xfId="0" applyNumberFormat="1" applyFont="1" applyFill="1" applyBorder="1" applyAlignment="1">
      <alignment vertical="top"/>
    </xf>
    <xf numFmtId="0" fontId="0"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3" fillId="3" borderId="0" xfId="0" applyNumberFormat="1" applyFont="1" applyFill="1" applyBorder="1" applyAlignment="1">
      <alignment horizontal="left" vertical="top"/>
    </xf>
    <xf numFmtId="165" fontId="2" fillId="2" borderId="5"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top"/>
    </xf>
    <xf numFmtId="165" fontId="3" fillId="4" borderId="3" xfId="0" applyNumberFormat="1" applyFont="1" applyFill="1" applyBorder="1" applyAlignment="1">
      <alignment vertical="center"/>
    </xf>
    <xf numFmtId="165" fontId="0" fillId="0" borderId="0" xfId="0" applyNumberFormat="1"/>
    <xf numFmtId="165" fontId="5" fillId="0" borderId="0" xfId="0" applyNumberFormat="1" applyFont="1"/>
    <xf numFmtId="10" fontId="3" fillId="3" borderId="0" xfId="0" applyNumberFormat="1" applyFont="1" applyFill="1" applyBorder="1" applyAlignment="1">
      <alignment horizontal="left" vertical="top"/>
    </xf>
    <xf numFmtId="10" fontId="3" fillId="4" borderId="3" xfId="0" applyNumberFormat="1" applyFont="1" applyFill="1" applyBorder="1" applyAlignment="1">
      <alignment vertical="center"/>
    </xf>
    <xf numFmtId="10" fontId="0" fillId="0" borderId="0" xfId="0" applyNumberFormat="1"/>
    <xf numFmtId="10" fontId="5" fillId="0" borderId="0" xfId="0" applyNumberFormat="1" applyFont="1"/>
    <xf numFmtId="0" fontId="0" fillId="0" borderId="0" xfId="0"/>
    <xf numFmtId="0" fontId="6" fillId="6" borderId="5" xfId="0" applyFont="1" applyFill="1" applyBorder="1" applyAlignment="1">
      <alignment horizontal="center" vertical="center" wrapText="1"/>
    </xf>
    <xf numFmtId="0" fontId="0" fillId="0" borderId="0" xfId="0" applyAlignment="1">
      <alignment horizontal="center" vertical="center"/>
    </xf>
    <xf numFmtId="0" fontId="6" fillId="6" borderId="5" xfId="0" applyFont="1" applyFill="1" applyBorder="1" applyAlignment="1">
      <alignment horizontal="center" vertical="center"/>
    </xf>
    <xf numFmtId="0" fontId="5" fillId="7" borderId="42" xfId="0" applyFont="1" applyFill="1" applyBorder="1" applyAlignment="1">
      <alignment vertical="center"/>
    </xf>
    <xf numFmtId="0" fontId="5" fillId="7" borderId="31" xfId="0" applyFont="1" applyFill="1" applyBorder="1" applyAlignment="1">
      <alignment vertical="center"/>
    </xf>
    <xf numFmtId="0" fontId="5" fillId="7" borderId="33" xfId="0" applyFont="1" applyFill="1" applyBorder="1" applyAlignment="1">
      <alignment vertical="center"/>
    </xf>
    <xf numFmtId="0" fontId="5" fillId="7" borderId="31" xfId="0" applyFont="1" applyFill="1" applyBorder="1" applyAlignment="1">
      <alignment vertical="center" wrapText="1"/>
    </xf>
    <xf numFmtId="0" fontId="5" fillId="7" borderId="33" xfId="0" applyFont="1" applyFill="1" applyBorder="1" applyAlignment="1">
      <alignment vertical="center" wrapText="1"/>
    </xf>
    <xf numFmtId="0" fontId="5" fillId="7" borderId="43" xfId="0" applyFont="1" applyFill="1" applyBorder="1" applyAlignment="1">
      <alignment vertical="center"/>
    </xf>
    <xf numFmtId="0" fontId="5" fillId="7" borderId="15" xfId="0" applyFont="1" applyFill="1" applyBorder="1" applyAlignment="1">
      <alignment vertical="center"/>
    </xf>
    <xf numFmtId="0" fontId="5" fillId="7" borderId="32" xfId="0" applyFont="1" applyFill="1" applyBorder="1" applyAlignment="1">
      <alignment vertical="center"/>
    </xf>
    <xf numFmtId="0" fontId="5" fillId="7" borderId="43" xfId="0" applyFont="1" applyFill="1" applyBorder="1" applyAlignment="1">
      <alignment vertical="center" wrapText="1"/>
    </xf>
    <xf numFmtId="0" fontId="5" fillId="7" borderId="15" xfId="0" applyFont="1" applyFill="1" applyBorder="1" applyAlignment="1">
      <alignment vertical="center" wrapText="1"/>
    </xf>
    <xf numFmtId="0" fontId="5" fillId="7" borderId="32" xfId="0" applyFont="1" applyFill="1" applyBorder="1" applyAlignment="1">
      <alignment vertical="center" wrapText="1"/>
    </xf>
    <xf numFmtId="0" fontId="7" fillId="6" borderId="5" xfId="0" applyFont="1" applyFill="1" applyBorder="1" applyAlignment="1">
      <alignment horizontal="center" wrapText="1"/>
    </xf>
    <xf numFmtId="0" fontId="7" fillId="0" borderId="5" xfId="0" applyFont="1" applyBorder="1" applyAlignment="1">
      <alignment horizontal="center" vertical="top"/>
    </xf>
    <xf numFmtId="10" fontId="7" fillId="0" borderId="5" xfId="0" applyNumberFormat="1" applyFont="1" applyBorder="1" applyAlignment="1">
      <alignment horizontal="center" vertical="top"/>
    </xf>
    <xf numFmtId="0" fontId="8" fillId="5" borderId="5" xfId="0" applyFont="1" applyFill="1" applyBorder="1" applyAlignment="1">
      <alignment horizontal="center" vertical="top"/>
    </xf>
    <xf numFmtId="0" fontId="7" fillId="5" borderId="5" xfId="0" applyFont="1" applyFill="1" applyBorder="1" applyAlignment="1">
      <alignment vertical="top"/>
    </xf>
    <xf numFmtId="3" fontId="7" fillId="0" borderId="5" xfId="0" applyNumberFormat="1" applyFont="1" applyBorder="1" applyAlignment="1">
      <alignment horizontal="center" vertical="top"/>
    </xf>
    <xf numFmtId="3" fontId="8" fillId="0" borderId="5" xfId="0" applyNumberFormat="1" applyFont="1" applyBorder="1" applyAlignment="1">
      <alignment horizontal="center" vertical="top"/>
    </xf>
    <xf numFmtId="0" fontId="7" fillId="2" borderId="5" xfId="0" applyFont="1" applyFill="1" applyBorder="1" applyAlignment="1">
      <alignment horizontal="center" vertical="center" wrapText="1"/>
    </xf>
    <xf numFmtId="0" fontId="7" fillId="2" borderId="5" xfId="0" applyFont="1" applyFill="1" applyBorder="1" applyAlignment="1">
      <alignment horizontal="center" wrapText="1"/>
    </xf>
    <xf numFmtId="0" fontId="5" fillId="7" borderId="19" xfId="0" applyFont="1" applyFill="1" applyBorder="1" applyAlignment="1">
      <alignment horizontal="center"/>
    </xf>
    <xf numFmtId="0" fontId="5" fillId="7" borderId="42" xfId="0" applyFont="1" applyFill="1" applyBorder="1" applyAlignment="1">
      <alignment horizontal="center" vertical="center"/>
    </xf>
    <xf numFmtId="0" fontId="5" fillId="7" borderId="9" xfId="0" applyFont="1" applyFill="1" applyBorder="1" applyAlignment="1">
      <alignment horizontal="center"/>
    </xf>
    <xf numFmtId="0" fontId="5" fillId="7" borderId="31" xfId="0" applyFont="1" applyFill="1" applyBorder="1" applyAlignment="1">
      <alignment horizontal="center" vertical="center"/>
    </xf>
    <xf numFmtId="0" fontId="5" fillId="7" borderId="22" xfId="0" applyFont="1" applyFill="1" applyBorder="1" applyAlignment="1">
      <alignment horizontal="center"/>
    </xf>
    <xf numFmtId="0" fontId="5" fillId="7" borderId="3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 xfId="0" applyFont="1" applyFill="1" applyBorder="1" applyAlignment="1">
      <alignment horizontal="center" vertical="center"/>
    </xf>
    <xf numFmtId="0" fontId="5" fillId="0" borderId="31" xfId="0" applyFont="1" applyBorder="1" applyAlignment="1">
      <alignment vertical="center" wrapText="1"/>
    </xf>
    <xf numFmtId="0" fontId="5" fillId="7" borderId="22" xfId="0" applyFont="1" applyFill="1" applyBorder="1" applyAlignment="1">
      <alignment horizontal="center" vertical="center"/>
    </xf>
    <xf numFmtId="0" fontId="5" fillId="7" borderId="18" xfId="0" applyFont="1" applyFill="1" applyBorder="1" applyAlignment="1">
      <alignment horizontal="center"/>
    </xf>
    <xf numFmtId="0" fontId="5" fillId="7" borderId="17" xfId="0" applyFont="1" applyFill="1" applyBorder="1" applyAlignment="1">
      <alignment vertical="center"/>
    </xf>
    <xf numFmtId="0" fontId="5" fillId="7" borderId="17"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5" xfId="0" applyFont="1" applyFill="1" applyBorder="1" applyAlignment="1">
      <alignment horizontal="center" vertical="center"/>
    </xf>
    <xf numFmtId="9" fontId="0" fillId="0" borderId="0" xfId="0" applyNumberFormat="1"/>
    <xf numFmtId="9" fontId="3" fillId="3" borderId="0" xfId="0" applyNumberFormat="1" applyFont="1" applyFill="1" applyBorder="1" applyAlignment="1">
      <alignment horizontal="left" vertical="top"/>
    </xf>
    <xf numFmtId="9" fontId="3" fillId="4" borderId="3" xfId="0" applyNumberFormat="1" applyFont="1" applyFill="1" applyBorder="1" applyAlignment="1">
      <alignment vertical="center"/>
    </xf>
    <xf numFmtId="9" fontId="5" fillId="0" borderId="0" xfId="0" applyNumberFormat="1" applyFont="1"/>
    <xf numFmtId="1" fontId="0" fillId="0" borderId="0" xfId="0" applyNumberFormat="1"/>
    <xf numFmtId="1" fontId="10" fillId="6" borderId="5" xfId="0" applyNumberFormat="1" applyFont="1" applyFill="1" applyBorder="1" applyAlignment="1">
      <alignment horizontal="center" vertical="center" wrapText="1"/>
    </xf>
    <xf numFmtId="1" fontId="0" fillId="0" borderId="0" xfId="0" applyNumberFormat="1" applyAlignment="1">
      <alignment vertical="center"/>
    </xf>
    <xf numFmtId="0" fontId="0" fillId="0" borderId="0" xfId="0"/>
    <xf numFmtId="165" fontId="0" fillId="0" borderId="0" xfId="0" applyNumberFormat="1"/>
    <xf numFmtId="0" fontId="0" fillId="0" borderId="0" xfId="0"/>
    <xf numFmtId="0" fontId="4" fillId="3" borderId="48" xfId="0" applyNumberFormat="1" applyFont="1" applyFill="1" applyBorder="1" applyAlignment="1">
      <alignment vertical="top"/>
    </xf>
    <xf numFmtId="0" fontId="4" fillId="3" borderId="7" xfId="0" applyNumberFormat="1" applyFont="1" applyFill="1" applyBorder="1" applyAlignment="1">
      <alignment vertical="top"/>
    </xf>
    <xf numFmtId="0" fontId="0" fillId="0" borderId="0" xfId="0" applyFont="1"/>
    <xf numFmtId="0" fontId="12" fillId="4" borderId="5" xfId="0" applyFont="1" applyFill="1" applyBorder="1" applyAlignment="1">
      <alignment horizontal="center" vertical="center"/>
    </xf>
    <xf numFmtId="0" fontId="0" fillId="11" borderId="0" xfId="0" applyFill="1"/>
    <xf numFmtId="0" fontId="0" fillId="0" borderId="0" xfId="0" applyFill="1"/>
    <xf numFmtId="0" fontId="14" fillId="0" borderId="0" xfId="0" applyFont="1" applyFill="1" applyBorder="1" applyAlignment="1">
      <alignment vertical="center"/>
    </xf>
    <xf numFmtId="165" fontId="0" fillId="0" borderId="0" xfId="0" applyNumberFormat="1" applyAlignment="1"/>
    <xf numFmtId="38" fontId="4" fillId="3" borderId="19"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9"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34" xfId="0" applyNumberFormat="1" applyFont="1" applyFill="1" applyBorder="1" applyAlignment="1">
      <alignment horizontal="center" vertical="top"/>
    </xf>
    <xf numFmtId="38" fontId="4" fillId="3" borderId="36" xfId="0" applyNumberFormat="1" applyFont="1" applyFill="1" applyBorder="1" applyAlignment="1">
      <alignment horizontal="center" vertical="top"/>
    </xf>
    <xf numFmtId="38" fontId="4" fillId="3" borderId="45" xfId="0" applyNumberFormat="1" applyFont="1" applyFill="1" applyBorder="1" applyAlignment="1">
      <alignment horizontal="center" vertical="top"/>
    </xf>
    <xf numFmtId="38" fontId="4" fillId="3" borderId="46" xfId="0" applyNumberFormat="1" applyFont="1" applyFill="1" applyBorder="1" applyAlignment="1">
      <alignment horizontal="center" vertical="top"/>
    </xf>
    <xf numFmtId="38" fontId="2" fillId="4" borderId="18"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165" fontId="3" fillId="4" borderId="3" xfId="0" applyNumberFormat="1" applyFont="1" applyFill="1" applyBorder="1" applyAlignment="1">
      <alignment horizontal="right" vertical="center"/>
    </xf>
    <xf numFmtId="166" fontId="3" fillId="4" borderId="3" xfId="0" applyNumberFormat="1" applyFont="1" applyFill="1" applyBorder="1" applyAlignment="1">
      <alignment horizontal="right" vertical="center"/>
    </xf>
    <xf numFmtId="0" fontId="0" fillId="0" borderId="57" xfId="0" applyBorder="1"/>
    <xf numFmtId="0" fontId="0" fillId="0" borderId="0" xfId="0"/>
    <xf numFmtId="0" fontId="0" fillId="0" borderId="0" xfId="0"/>
    <xf numFmtId="167" fontId="8" fillId="10" borderId="5" xfId="0" applyNumberFormat="1" applyFont="1" applyFill="1" applyBorder="1" applyAlignment="1">
      <alignment horizontal="center" vertical="top"/>
    </xf>
    <xf numFmtId="0" fontId="8" fillId="12" borderId="5" xfId="0" applyFont="1" applyFill="1" applyBorder="1" applyAlignment="1">
      <alignment horizontal="center" vertical="top"/>
    </xf>
    <xf numFmtId="0" fontId="0" fillId="0" borderId="0" xfId="0" applyBorder="1"/>
    <xf numFmtId="0" fontId="5" fillId="7" borderId="18" xfId="0" applyFont="1" applyFill="1" applyBorder="1" applyAlignment="1">
      <alignment horizontal="center" vertical="center"/>
    </xf>
    <xf numFmtId="0" fontId="9" fillId="0" borderId="0" xfId="0" applyFont="1" applyBorder="1"/>
    <xf numFmtId="0" fontId="16" fillId="0" borderId="0" xfId="0" applyFont="1" applyBorder="1"/>
    <xf numFmtId="9" fontId="16" fillId="0" borderId="0" xfId="0" applyNumberFormat="1" applyFont="1" applyBorder="1"/>
    <xf numFmtId="0" fontId="13" fillId="0" borderId="0" xfId="0" applyFont="1" applyBorder="1"/>
    <xf numFmtId="0" fontId="17" fillId="0" borderId="0" xfId="0" applyFont="1" applyBorder="1" applyAlignment="1">
      <alignment horizontal="left"/>
    </xf>
    <xf numFmtId="37" fontId="4" fillId="3" borderId="19" xfId="1" applyNumberFormat="1" applyFont="1" applyFill="1" applyBorder="1" applyAlignment="1">
      <alignment horizontal="center" vertical="top"/>
    </xf>
    <xf numFmtId="37" fontId="4" fillId="3" borderId="35" xfId="1" applyNumberFormat="1" applyFont="1" applyFill="1" applyBorder="1" applyAlignment="1">
      <alignment horizontal="center" vertical="top"/>
    </xf>
    <xf numFmtId="37" fontId="4" fillId="3" borderId="9" xfId="1" applyNumberFormat="1" applyFont="1" applyFill="1" applyBorder="1" applyAlignment="1">
      <alignment horizontal="center" vertical="top"/>
    </xf>
    <xf numFmtId="37" fontId="4" fillId="3" borderId="34" xfId="1" applyNumberFormat="1" applyFont="1" applyFill="1" applyBorder="1" applyAlignment="1">
      <alignment horizontal="center" vertical="top"/>
    </xf>
    <xf numFmtId="37" fontId="4" fillId="3" borderId="6" xfId="1" applyNumberFormat="1" applyFont="1" applyFill="1" applyBorder="1" applyAlignment="1">
      <alignment horizontal="center" vertical="top"/>
    </xf>
    <xf numFmtId="37" fontId="4" fillId="3" borderId="36" xfId="1" applyNumberFormat="1" applyFont="1" applyFill="1" applyBorder="1" applyAlignment="1">
      <alignment horizontal="center" vertical="top"/>
    </xf>
    <xf numFmtId="0" fontId="0" fillId="0" borderId="0" xfId="0"/>
    <xf numFmtId="38" fontId="4" fillId="3" borderId="0" xfId="0" applyNumberFormat="1" applyFont="1" applyFill="1" applyBorder="1" applyAlignment="1">
      <alignment horizontal="right" vertical="top"/>
    </xf>
    <xf numFmtId="0" fontId="0" fillId="0" borderId="0" xfId="0"/>
    <xf numFmtId="167" fontId="8" fillId="3" borderId="5" xfId="0" applyNumberFormat="1" applyFont="1" applyFill="1" applyBorder="1" applyAlignment="1">
      <alignment horizontal="center" vertical="top"/>
    </xf>
    <xf numFmtId="168" fontId="7" fillId="0" borderId="5" xfId="0" applyNumberFormat="1" applyFont="1" applyBorder="1" applyAlignment="1">
      <alignment horizontal="center" vertical="top"/>
    </xf>
    <xf numFmtId="9" fontId="2" fillId="2" borderId="37" xfId="0" applyNumberFormat="1" applyFont="1" applyFill="1" applyBorder="1" applyAlignment="1">
      <alignment horizontal="center" vertical="center" wrapText="1"/>
    </xf>
    <xf numFmtId="9" fontId="4" fillId="3" borderId="19" xfId="0" applyNumberFormat="1" applyFont="1" applyFill="1" applyBorder="1" applyAlignment="1">
      <alignment horizontal="center" vertical="top"/>
    </xf>
    <xf numFmtId="9" fontId="4" fillId="3" borderId="14" xfId="0" applyNumberFormat="1" applyFont="1" applyFill="1" applyBorder="1" applyAlignment="1">
      <alignment horizontal="center" vertical="top"/>
    </xf>
    <xf numFmtId="9" fontId="4" fillId="3" borderId="6" xfId="0" applyNumberFormat="1" applyFont="1" applyFill="1" applyBorder="1" applyAlignment="1">
      <alignment horizontal="center" vertical="top"/>
    </xf>
    <xf numFmtId="9" fontId="4" fillId="3" borderId="49" xfId="0" applyNumberFormat="1" applyFont="1" applyFill="1" applyBorder="1" applyAlignment="1">
      <alignment horizontal="center" vertical="top"/>
    </xf>
    <xf numFmtId="9" fontId="4" fillId="3" borderId="20" xfId="0" applyNumberFormat="1" applyFont="1" applyFill="1" applyBorder="1" applyAlignment="1">
      <alignment horizontal="center" vertical="top"/>
    </xf>
    <xf numFmtId="9" fontId="4" fillId="3" borderId="50"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3" borderId="10" xfId="0" applyNumberFormat="1" applyFont="1" applyFill="1" applyBorder="1" applyAlignment="1">
      <alignment horizontal="center" vertical="top"/>
    </xf>
    <xf numFmtId="9" fontId="4" fillId="3" borderId="22"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9" fontId="4" fillId="3" borderId="18"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0" fontId="4" fillId="3" borderId="9" xfId="0" applyNumberFormat="1" applyFont="1" applyFill="1" applyBorder="1" applyAlignment="1">
      <alignment vertical="center"/>
    </xf>
    <xf numFmtId="0" fontId="5" fillId="0" borderId="0" xfId="0" applyFont="1" applyAlignment="1">
      <alignment horizontal="center"/>
    </xf>
    <xf numFmtId="0" fontId="4" fillId="3" borderId="4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16" fillId="0" borderId="0" xfId="0" applyFont="1" applyFill="1" applyBorder="1" applyAlignment="1"/>
    <xf numFmtId="0" fontId="12" fillId="4" borderId="5"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14" xfId="0" applyFont="1" applyFill="1" applyBorder="1" applyAlignment="1">
      <alignment vertical="center"/>
    </xf>
    <xf numFmtId="0" fontId="0" fillId="0" borderId="9" xfId="0" applyBorder="1" applyAlignment="1">
      <alignment vertical="center" wrapText="1"/>
    </xf>
    <xf numFmtId="0" fontId="0" fillId="0" borderId="10" xfId="0" applyFont="1" applyFill="1" applyBorder="1" applyAlignment="1">
      <alignment vertical="center"/>
    </xf>
    <xf numFmtId="0" fontId="13" fillId="0" borderId="10" xfId="0" applyFont="1" applyFill="1" applyBorder="1" applyAlignment="1">
      <alignment vertical="center"/>
    </xf>
    <xf numFmtId="0" fontId="0" fillId="0" borderId="22" xfId="0" applyBorder="1" applyAlignment="1">
      <alignment vertical="center" wrapText="1"/>
    </xf>
    <xf numFmtId="0" fontId="13" fillId="0" borderId="12" xfId="0" applyFont="1" applyFill="1" applyBorder="1" applyAlignment="1">
      <alignment vertical="center"/>
    </xf>
    <xf numFmtId="0" fontId="18" fillId="4" borderId="0" xfId="0" applyFont="1" applyFill="1" applyBorder="1" applyAlignment="1">
      <alignment horizontal="center" vertical="center" wrapText="1"/>
    </xf>
    <xf numFmtId="169" fontId="10" fillId="0" borderId="0" xfId="2" applyNumberFormat="1" applyFont="1" applyBorder="1" applyAlignment="1">
      <alignment horizontal="center" vertical="center"/>
    </xf>
    <xf numFmtId="0" fontId="19" fillId="0" borderId="0" xfId="0" applyFont="1" applyBorder="1"/>
    <xf numFmtId="0" fontId="22" fillId="0" borderId="0" xfId="0" applyFont="1" applyAlignment="1">
      <alignment horizontal="left" vertical="center"/>
    </xf>
    <xf numFmtId="3" fontId="5" fillId="7" borderId="14" xfId="1" applyNumberFormat="1" applyFont="1" applyFill="1" applyBorder="1" applyAlignment="1">
      <alignment horizontal="center" vertical="center"/>
    </xf>
    <xf numFmtId="3" fontId="5" fillId="7" borderId="10" xfId="1" applyNumberFormat="1" applyFont="1" applyFill="1" applyBorder="1" applyAlignment="1">
      <alignment horizontal="center" vertical="center"/>
    </xf>
    <xf numFmtId="3" fontId="5" fillId="7" borderId="12" xfId="1" applyNumberFormat="1" applyFont="1" applyFill="1" applyBorder="1" applyAlignment="1">
      <alignment horizontal="center" vertical="center"/>
    </xf>
    <xf numFmtId="3" fontId="5" fillId="7" borderId="16" xfId="1" applyNumberFormat="1" applyFont="1" applyFill="1" applyBorder="1" applyAlignment="1">
      <alignment horizontal="center" vertical="center"/>
    </xf>
    <xf numFmtId="0" fontId="22" fillId="0" borderId="0" xfId="0" applyFont="1" applyAlignment="1">
      <alignment horizontal="left"/>
    </xf>
    <xf numFmtId="0" fontId="0" fillId="0" borderId="0" xfId="0" applyBorder="1" applyAlignment="1"/>
    <xf numFmtId="0" fontId="5" fillId="0" borderId="13" xfId="0" applyFont="1" applyBorder="1" applyAlignment="1">
      <alignment vertical="center" wrapText="1"/>
    </xf>
    <xf numFmtId="0" fontId="5" fillId="0" borderId="15" xfId="0" applyNumberFormat="1" applyFont="1" applyBorder="1" applyAlignment="1">
      <alignment vertical="center" wrapText="1"/>
    </xf>
    <xf numFmtId="0" fontId="5" fillId="0" borderId="15" xfId="0" applyFont="1" applyBorder="1" applyAlignment="1">
      <alignment vertical="center" wrapText="1"/>
    </xf>
    <xf numFmtId="0" fontId="4" fillId="3" borderId="19" xfId="0" applyNumberFormat="1" applyFont="1" applyFill="1" applyBorder="1" applyAlignment="1">
      <alignment horizontal="center" vertical="center"/>
    </xf>
    <xf numFmtId="0" fontId="5" fillId="0" borderId="14" xfId="0" applyFont="1" applyBorder="1" applyAlignment="1">
      <alignment vertical="center" wrapText="1"/>
    </xf>
    <xf numFmtId="0" fontId="4" fillId="3" borderId="9" xfId="0" applyNumberFormat="1" applyFont="1" applyFill="1" applyBorder="1" applyAlignment="1">
      <alignment horizontal="center" vertical="center"/>
    </xf>
    <xf numFmtId="0" fontId="5" fillId="0" borderId="10" xfId="0" applyFont="1" applyBorder="1" applyAlignment="1">
      <alignment vertical="center" wrapText="1"/>
    </xf>
    <xf numFmtId="0" fontId="4" fillId="3" borderId="22"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0" fillId="7" borderId="0" xfId="0" applyFont="1" applyFill="1" applyBorder="1" applyAlignment="1">
      <alignment vertical="center"/>
    </xf>
    <xf numFmtId="0" fontId="0" fillId="0" borderId="0" xfId="0" applyBorder="1" applyAlignment="1">
      <alignment horizontal="left" vertical="center" wrapText="1"/>
    </xf>
    <xf numFmtId="0" fontId="4" fillId="3" borderId="45" xfId="0" applyNumberFormat="1" applyFont="1" applyFill="1" applyBorder="1" applyAlignment="1">
      <alignment horizontal="center" vertical="center"/>
    </xf>
    <xf numFmtId="0" fontId="4" fillId="3" borderId="24" xfId="0" applyNumberFormat="1" applyFont="1" applyFill="1" applyBorder="1" applyAlignment="1">
      <alignment horizontal="center" vertical="center"/>
    </xf>
    <xf numFmtId="0" fontId="5" fillId="0" borderId="12" xfId="0" applyFont="1" applyBorder="1" applyAlignment="1">
      <alignment vertical="center" wrapText="1"/>
    </xf>
    <xf numFmtId="0" fontId="5" fillId="7" borderId="42" xfId="0" applyFont="1" applyFill="1" applyBorder="1" applyAlignment="1">
      <alignment vertical="center" wrapText="1"/>
    </xf>
    <xf numFmtId="0" fontId="5" fillId="0" borderId="42"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vertical="center" wrapText="1"/>
    </xf>
    <xf numFmtId="0" fontId="5" fillId="0" borderId="32" xfId="0" applyFont="1" applyBorder="1" applyAlignment="1">
      <alignment vertical="center" wrapText="1"/>
    </xf>
    <xf numFmtId="0" fontId="5" fillId="0" borderId="12" xfId="0" applyNumberFormat="1" applyFont="1" applyBorder="1" applyAlignment="1">
      <alignment vertical="center" wrapText="1"/>
    </xf>
    <xf numFmtId="0" fontId="5" fillId="7" borderId="65" xfId="0" applyFont="1" applyFill="1" applyBorder="1" applyAlignment="1">
      <alignment vertical="center" wrapText="1"/>
    </xf>
    <xf numFmtId="0" fontId="5" fillId="0" borderId="65" xfId="0" applyFont="1" applyBorder="1" applyAlignment="1">
      <alignment horizontal="left" vertical="center" wrapText="1"/>
    </xf>
    <xf numFmtId="0" fontId="4" fillId="3" borderId="62" xfId="0" applyNumberFormat="1" applyFont="1" applyFill="1" applyBorder="1" applyAlignment="1">
      <alignment vertical="center" wrapText="1"/>
    </xf>
    <xf numFmtId="0" fontId="5" fillId="0" borderId="64" xfId="0" applyFont="1" applyBorder="1" applyAlignment="1">
      <alignment vertical="center" wrapText="1"/>
    </xf>
    <xf numFmtId="0" fontId="5" fillId="0" borderId="63" xfId="0" applyFont="1" applyBorder="1" applyAlignment="1">
      <alignment vertical="center" wrapText="1"/>
    </xf>
    <xf numFmtId="0" fontId="10" fillId="0" borderId="0" xfId="0" applyFont="1" applyBorder="1" applyAlignment="1">
      <alignment vertical="center"/>
    </xf>
    <xf numFmtId="168" fontId="0" fillId="0" borderId="0" xfId="0" applyNumberFormat="1" applyBorder="1" applyAlignment="1">
      <alignment horizontal="center"/>
    </xf>
    <xf numFmtId="167" fontId="0" fillId="0" borderId="0" xfId="0" applyNumberFormat="1" applyBorder="1" applyAlignment="1">
      <alignment horizontal="center"/>
    </xf>
    <xf numFmtId="0" fontId="5" fillId="0" borderId="66" xfId="0" applyFont="1" applyBorder="1" applyAlignment="1">
      <alignment vertical="center" wrapText="1"/>
    </xf>
    <xf numFmtId="0" fontId="5" fillId="0" borderId="67" xfId="0" applyFont="1" applyBorder="1" applyAlignment="1">
      <alignment vertical="center" wrapText="1"/>
    </xf>
    <xf numFmtId="0" fontId="4" fillId="0" borderId="10" xfId="0" applyFont="1" applyBorder="1" applyAlignment="1">
      <alignment vertical="center" wrapText="1"/>
    </xf>
    <xf numFmtId="169" fontId="10" fillId="0" borderId="0" xfId="1" applyNumberFormat="1" applyFont="1" applyBorder="1" applyAlignment="1">
      <alignment horizontal="center" vertical="center"/>
    </xf>
    <xf numFmtId="0" fontId="1" fillId="0" borderId="0" xfId="0" applyFont="1" applyFill="1"/>
    <xf numFmtId="0" fontId="26" fillId="0" borderId="0" xfId="0" applyFont="1" applyFill="1" applyAlignment="1">
      <alignment horizontal="center" vertical="top" wrapText="1"/>
    </xf>
    <xf numFmtId="165" fontId="0" fillId="0" borderId="0" xfId="0" applyNumberFormat="1"/>
    <xf numFmtId="0" fontId="5" fillId="7" borderId="66" xfId="0" applyFont="1" applyFill="1" applyBorder="1" applyAlignment="1">
      <alignment horizontal="center" vertical="center"/>
    </xf>
    <xf numFmtId="165" fontId="2" fillId="2" borderId="2" xfId="0" applyNumberFormat="1" applyFont="1" applyFill="1" applyBorder="1" applyAlignment="1">
      <alignment horizontal="center" vertical="center" wrapText="1"/>
    </xf>
    <xf numFmtId="37" fontId="4" fillId="3" borderId="23" xfId="1" applyNumberFormat="1" applyFont="1" applyFill="1" applyBorder="1" applyAlignment="1">
      <alignment horizontal="center" vertical="top"/>
    </xf>
    <xf numFmtId="37" fontId="4" fillId="3" borderId="7" xfId="1" applyNumberFormat="1" applyFont="1" applyFill="1" applyBorder="1" applyAlignment="1">
      <alignment horizontal="center" vertical="top"/>
    </xf>
    <xf numFmtId="37" fontId="4" fillId="3" borderId="48" xfId="1" applyNumberFormat="1" applyFont="1" applyFill="1" applyBorder="1" applyAlignment="1">
      <alignment horizontal="center" vertical="top"/>
    </xf>
    <xf numFmtId="165" fontId="2" fillId="2" borderId="4" xfId="0" applyNumberFormat="1" applyFont="1" applyFill="1" applyBorder="1" applyAlignment="1">
      <alignment horizontal="center" vertical="center" wrapText="1"/>
    </xf>
    <xf numFmtId="37" fontId="4" fillId="3" borderId="53" xfId="1" applyNumberFormat="1" applyFont="1" applyFill="1" applyBorder="1" applyAlignment="1">
      <alignment horizontal="center" vertical="top"/>
    </xf>
    <xf numFmtId="37" fontId="4" fillId="3" borderId="55" xfId="1" applyNumberFormat="1" applyFont="1" applyFill="1" applyBorder="1" applyAlignment="1">
      <alignment horizontal="center" vertical="top"/>
    </xf>
    <xf numFmtId="37" fontId="4" fillId="3" borderId="51" xfId="1" applyNumberFormat="1" applyFont="1" applyFill="1" applyBorder="1" applyAlignment="1">
      <alignment horizontal="center" vertical="top"/>
    </xf>
    <xf numFmtId="165" fontId="1" fillId="2" borderId="21" xfId="0" applyNumberFormat="1" applyFont="1" applyFill="1" applyBorder="1" applyAlignment="1">
      <alignment horizontal="center" vertical="center"/>
    </xf>
    <xf numFmtId="165" fontId="1" fillId="2" borderId="26" xfId="0" applyNumberFormat="1" applyFont="1" applyFill="1" applyBorder="1" applyAlignment="1">
      <alignment horizontal="center" vertical="center"/>
    </xf>
    <xf numFmtId="165" fontId="2" fillId="2" borderId="57" xfId="0" applyNumberFormat="1" applyFont="1" applyFill="1" applyBorder="1" applyAlignment="1">
      <alignment horizontal="center" vertical="center" wrapText="1"/>
    </xf>
    <xf numFmtId="165" fontId="2" fillId="2" borderId="69" xfId="0" applyNumberFormat="1" applyFont="1" applyFill="1" applyBorder="1" applyAlignment="1">
      <alignment horizontal="center" vertical="center" wrapText="1"/>
    </xf>
    <xf numFmtId="37" fontId="4" fillId="2" borderId="57" xfId="1" applyNumberFormat="1" applyFont="1" applyFill="1" applyBorder="1" applyAlignment="1">
      <alignment horizontal="center" vertical="top"/>
    </xf>
    <xf numFmtId="37" fontId="4" fillId="2" borderId="69" xfId="1"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48" xfId="0" applyNumberFormat="1" applyFont="1" applyFill="1" applyBorder="1" applyAlignment="1">
      <alignment horizontal="center" vertical="top"/>
    </xf>
    <xf numFmtId="38" fontId="4" fillId="3" borderId="57"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4" fillId="3" borderId="53" xfId="0" applyNumberFormat="1" applyFont="1" applyFill="1" applyBorder="1" applyAlignment="1">
      <alignment horizontal="center" vertical="top"/>
    </xf>
    <xf numFmtId="38" fontId="4" fillId="3" borderId="55" xfId="0" applyNumberFormat="1" applyFont="1" applyFill="1" applyBorder="1" applyAlignment="1">
      <alignment horizontal="center" vertical="top"/>
    </xf>
    <xf numFmtId="38" fontId="4" fillId="3" borderId="51" xfId="0" applyNumberFormat="1" applyFont="1" applyFill="1" applyBorder="1" applyAlignment="1">
      <alignment horizontal="center" vertical="top"/>
    </xf>
    <xf numFmtId="38" fontId="4" fillId="3" borderId="60" xfId="0" applyNumberFormat="1" applyFont="1" applyFill="1" applyBorder="1" applyAlignment="1">
      <alignment horizontal="center" vertical="top"/>
    </xf>
    <xf numFmtId="38" fontId="2" fillId="4" borderId="54" xfId="0" applyNumberFormat="1" applyFont="1" applyFill="1" applyBorder="1" applyAlignment="1">
      <alignment horizontal="center" vertical="top"/>
    </xf>
    <xf numFmtId="38" fontId="4" fillId="2" borderId="57" xfId="0" applyNumberFormat="1" applyFont="1" applyFill="1" applyBorder="1" applyAlignment="1">
      <alignment horizontal="center" vertical="top"/>
    </xf>
    <xf numFmtId="38" fontId="4" fillId="2" borderId="69" xfId="0" applyNumberFormat="1" applyFont="1" applyFill="1" applyBorder="1" applyAlignment="1">
      <alignment horizontal="center" vertical="top"/>
    </xf>
    <xf numFmtId="38" fontId="2" fillId="2" borderId="28" xfId="0" applyNumberFormat="1" applyFont="1" applyFill="1" applyBorder="1" applyAlignment="1">
      <alignment horizontal="center" vertical="top"/>
    </xf>
    <xf numFmtId="38" fontId="2" fillId="2" borderId="30" xfId="0" applyNumberFormat="1" applyFont="1" applyFill="1" applyBorder="1" applyAlignment="1">
      <alignment horizontal="center" vertical="top"/>
    </xf>
    <xf numFmtId="0" fontId="5" fillId="0" borderId="0" xfId="0" applyFont="1" applyBorder="1" applyAlignment="1">
      <alignment horizontal="left" vertical="top" wrapText="1"/>
    </xf>
    <xf numFmtId="0" fontId="10" fillId="0" borderId="0" xfId="0" applyFont="1" applyFill="1" applyAlignment="1">
      <alignment horizontal="center" vertical="center"/>
    </xf>
    <xf numFmtId="0" fontId="27" fillId="0" borderId="29" xfId="0" applyFont="1" applyBorder="1" applyAlignment="1">
      <alignment vertical="top" wrapText="1"/>
    </xf>
    <xf numFmtId="0" fontId="0" fillId="0" borderId="0" xfId="0" applyAlignment="1">
      <alignment horizontal="center" vertical="center" wrapText="1"/>
    </xf>
    <xf numFmtId="0" fontId="0" fillId="0" borderId="0" xfId="0" applyFill="1" applyBorder="1" applyAlignment="1"/>
    <xf numFmtId="0" fontId="5"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wrapText="1"/>
    </xf>
    <xf numFmtId="0" fontId="10" fillId="0" borderId="0" xfId="0" applyFont="1" applyFill="1" applyBorder="1" applyAlignment="1">
      <alignment vertical="top"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top" wrapText="1"/>
    </xf>
    <xf numFmtId="0" fontId="29" fillId="0" borderId="2" xfId="0" applyFont="1" applyBorder="1" applyAlignment="1">
      <alignment horizontal="left" vertical="center"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0" fillId="0" borderId="57" xfId="0" applyBorder="1" applyAlignment="1">
      <alignment horizontal="left" vertical="top" wrapText="1"/>
    </xf>
    <xf numFmtId="0" fontId="5" fillId="0" borderId="69" xfId="0" applyFont="1" applyBorder="1" applyAlignment="1">
      <alignment horizontal="left"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5" fillId="0" borderId="30" xfId="0" applyFont="1" applyBorder="1" applyAlignment="1">
      <alignment horizontal="left" wrapText="1"/>
    </xf>
    <xf numFmtId="0" fontId="5" fillId="0" borderId="69" xfId="0" applyFont="1" applyBorder="1" applyAlignment="1">
      <alignment horizontal="left" vertical="top" wrapText="1"/>
    </xf>
    <xf numFmtId="0" fontId="5" fillId="0" borderId="57" xfId="0" applyFont="1" applyBorder="1" applyAlignment="1">
      <alignment horizontal="left" vertical="top" wrapText="1"/>
    </xf>
    <xf numFmtId="0" fontId="29" fillId="0" borderId="28" xfId="0" applyFont="1" applyBorder="1" applyAlignment="1">
      <alignment horizontal="left" vertical="top" wrapText="1"/>
    </xf>
    <xf numFmtId="0" fontId="5" fillId="0" borderId="30" xfId="0" applyFont="1" applyBorder="1" applyAlignment="1">
      <alignment horizontal="left" vertical="top" wrapText="1"/>
    </xf>
    <xf numFmtId="0" fontId="0" fillId="0" borderId="0" xfId="0" applyBorder="1" applyAlignment="1">
      <alignment wrapText="1"/>
    </xf>
    <xf numFmtId="0" fontId="29" fillId="0" borderId="21"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vertical="top" wrapText="1"/>
    </xf>
    <xf numFmtId="0" fontId="29" fillId="0" borderId="1" xfId="0" applyFont="1" applyBorder="1" applyAlignment="1">
      <alignment horizontal="left" vertical="center" wrapText="1"/>
    </xf>
    <xf numFmtId="0" fontId="29" fillId="0" borderId="21" xfId="0" applyFont="1" applyBorder="1" applyAlignment="1">
      <alignment horizontal="left" vertical="center" wrapText="1"/>
    </xf>
    <xf numFmtId="0" fontId="29" fillId="0" borderId="28" xfId="0" applyFont="1" applyBorder="1" applyAlignment="1">
      <alignment horizontal="left" vertical="center" wrapText="1"/>
    </xf>
    <xf numFmtId="0" fontId="29" fillId="0" borderId="57" xfId="0" applyFont="1" applyBorder="1" applyAlignment="1">
      <alignment horizontal="left" vertical="center" wrapText="1"/>
    </xf>
    <xf numFmtId="0" fontId="0" fillId="0" borderId="0" xfId="0" applyFill="1" applyAlignment="1">
      <alignment vertical="center" wrapText="1"/>
    </xf>
    <xf numFmtId="9" fontId="4" fillId="3" borderId="48" xfId="0" applyNumberFormat="1" applyFont="1" applyFill="1" applyBorder="1" applyAlignment="1">
      <alignment horizontal="center" vertical="top"/>
    </xf>
    <xf numFmtId="0" fontId="29" fillId="0" borderId="2" xfId="0" applyFont="1" applyBorder="1" applyAlignment="1">
      <alignment horizontal="center" vertical="center" wrapText="1"/>
    </xf>
    <xf numFmtId="9" fontId="4" fillId="0" borderId="6" xfId="0" applyNumberFormat="1" applyFont="1" applyFill="1" applyBorder="1" applyAlignment="1">
      <alignment horizontal="center" vertical="top"/>
    </xf>
    <xf numFmtId="9" fontId="4" fillId="0" borderId="19" xfId="0" applyNumberFormat="1" applyFont="1" applyFill="1" applyBorder="1" applyAlignment="1">
      <alignment horizontal="center" vertical="top"/>
    </xf>
    <xf numFmtId="9" fontId="4" fillId="0" borderId="14"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9" fontId="4" fillId="0" borderId="10" xfId="0" applyNumberFormat="1" applyFont="1" applyFill="1" applyBorder="1" applyAlignment="1">
      <alignment horizontal="center" vertical="top"/>
    </xf>
    <xf numFmtId="9" fontId="4" fillId="0" borderId="49" xfId="0" applyNumberFormat="1" applyFont="1" applyFill="1" applyBorder="1" applyAlignment="1">
      <alignment horizontal="center" vertical="top"/>
    </xf>
    <xf numFmtId="9" fontId="4" fillId="0" borderId="48"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44" xfId="0" applyNumberFormat="1" applyFont="1" applyFill="1" applyBorder="1" applyAlignment="1">
      <alignment horizontal="center" vertical="top"/>
    </xf>
    <xf numFmtId="38" fontId="4" fillId="3" borderId="56" xfId="0" applyNumberFormat="1" applyFont="1" applyFill="1" applyBorder="1" applyAlignment="1">
      <alignment horizontal="center" vertical="top"/>
    </xf>
    <xf numFmtId="38" fontId="4" fillId="3" borderId="11" xfId="0" applyNumberFormat="1" applyFont="1" applyFill="1" applyBorder="1" applyAlignment="1">
      <alignment horizontal="center" vertical="top"/>
    </xf>
    <xf numFmtId="165" fontId="5" fillId="0" borderId="0" xfId="0" applyNumberFormat="1" applyFont="1" applyAlignment="1">
      <alignment horizontal="center"/>
    </xf>
    <xf numFmtId="165" fontId="3" fillId="4" borderId="3" xfId="0" applyNumberFormat="1" applyFont="1" applyFill="1" applyBorder="1" applyAlignment="1">
      <alignment horizontal="center" vertical="center"/>
    </xf>
    <xf numFmtId="38" fontId="4" fillId="3" borderId="20"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166" fontId="3" fillId="4" borderId="3" xfId="0" applyNumberFormat="1" applyFont="1" applyFill="1" applyBorder="1" applyAlignment="1">
      <alignment horizontal="center" vertical="center"/>
    </xf>
    <xf numFmtId="38" fontId="4" fillId="3" borderId="2" xfId="0" applyNumberFormat="1" applyFont="1" applyFill="1" applyBorder="1" applyAlignment="1">
      <alignment horizontal="center" vertical="top"/>
    </xf>
    <xf numFmtId="38" fontId="4" fillId="3" borderId="16" xfId="0" applyNumberFormat="1" applyFont="1" applyFill="1" applyBorder="1" applyAlignment="1">
      <alignment horizontal="center" vertical="top"/>
    </xf>
    <xf numFmtId="165" fontId="0" fillId="0" borderId="0" xfId="0" applyNumberFormat="1" applyAlignment="1">
      <alignment horizontal="center"/>
    </xf>
    <xf numFmtId="9" fontId="0" fillId="0" borderId="0" xfId="2" applyFont="1" applyAlignment="1">
      <alignment horizontal="center"/>
    </xf>
    <xf numFmtId="38" fontId="4" fillId="11" borderId="9" xfId="0" applyNumberFormat="1" applyFont="1" applyFill="1" applyBorder="1" applyAlignment="1">
      <alignment horizontal="center" vertical="top"/>
    </xf>
    <xf numFmtId="38" fontId="4" fillId="11" borderId="11" xfId="0" applyNumberFormat="1" applyFont="1" applyFill="1" applyBorder="1" applyAlignment="1">
      <alignment horizontal="center" vertical="top"/>
    </xf>
    <xf numFmtId="38" fontId="4" fillId="3" borderId="22" xfId="0" applyNumberFormat="1" applyFont="1" applyFill="1" applyBorder="1" applyAlignment="1">
      <alignment horizontal="center" vertical="top"/>
    </xf>
    <xf numFmtId="38" fontId="4" fillId="3" borderId="27" xfId="0" applyNumberFormat="1" applyFont="1" applyFill="1" applyBorder="1" applyAlignment="1">
      <alignment horizontal="center" vertical="top"/>
    </xf>
    <xf numFmtId="165" fontId="3" fillId="4" borderId="4" xfId="0" applyNumberFormat="1" applyFont="1" applyFill="1" applyBorder="1" applyAlignment="1">
      <alignment horizontal="center" vertical="center"/>
    </xf>
    <xf numFmtId="38" fontId="4" fillId="11" borderId="22" xfId="0" applyNumberFormat="1" applyFont="1" applyFill="1" applyBorder="1" applyAlignment="1">
      <alignment horizontal="center" vertical="top"/>
    </xf>
    <xf numFmtId="38" fontId="4" fillId="11" borderId="27"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38" fontId="4" fillId="3" borderId="40" xfId="0" applyNumberFormat="1" applyFont="1" applyFill="1" applyBorder="1" applyAlignment="1">
      <alignment horizontal="center" vertical="center"/>
    </xf>
    <xf numFmtId="0" fontId="27" fillId="0" borderId="29" xfId="0" applyFont="1" applyBorder="1" applyAlignment="1">
      <alignment horizontal="center" vertical="top" wrapText="1"/>
    </xf>
    <xf numFmtId="0" fontId="10" fillId="0" borderId="2" xfId="0" applyFont="1" applyBorder="1" applyAlignment="1">
      <alignment horizontal="center" vertical="center" wrapText="1"/>
    </xf>
    <xf numFmtId="0" fontId="29" fillId="0" borderId="21" xfId="0" applyFont="1" applyBorder="1" applyAlignment="1">
      <alignment horizontal="center" vertical="center" wrapText="1"/>
    </xf>
    <xf numFmtId="38" fontId="4" fillId="3" borderId="14" xfId="0" applyNumberFormat="1" applyFont="1" applyFill="1" applyBorder="1" applyAlignment="1">
      <alignment horizontal="center" vertical="top"/>
    </xf>
    <xf numFmtId="38" fontId="4" fillId="3" borderId="58" xfId="0" applyNumberFormat="1" applyFont="1" applyFill="1" applyBorder="1" applyAlignment="1">
      <alignment horizontal="center" vertical="top"/>
    </xf>
    <xf numFmtId="38" fontId="4" fillId="3" borderId="49" xfId="0" applyNumberFormat="1" applyFont="1" applyFill="1" applyBorder="1" applyAlignment="1">
      <alignment horizontal="center" vertical="top"/>
    </xf>
    <xf numFmtId="38" fontId="4" fillId="3" borderId="59" xfId="0" applyNumberFormat="1" applyFont="1" applyFill="1" applyBorder="1" applyAlignment="1">
      <alignment horizontal="center" vertical="top"/>
    </xf>
    <xf numFmtId="38" fontId="4" fillId="11" borderId="6" xfId="0" applyNumberFormat="1" applyFont="1" applyFill="1" applyBorder="1" applyAlignment="1">
      <alignment horizontal="center" vertical="top"/>
    </xf>
    <xf numFmtId="38" fontId="4" fillId="11" borderId="8" xfId="0" applyNumberFormat="1" applyFont="1" applyFill="1" applyBorder="1" applyAlignment="1">
      <alignment horizontal="center" vertical="top"/>
    </xf>
    <xf numFmtId="38" fontId="4" fillId="3" borderId="50" xfId="0" applyNumberFormat="1" applyFont="1" applyFill="1" applyBorder="1" applyAlignment="1">
      <alignment horizontal="center" vertical="top"/>
    </xf>
    <xf numFmtId="38" fontId="3" fillId="4" borderId="3" xfId="0" applyNumberFormat="1" applyFont="1" applyFill="1" applyBorder="1" applyAlignment="1">
      <alignment horizontal="center" vertical="center"/>
    </xf>
    <xf numFmtId="38" fontId="3" fillId="4" borderId="4" xfId="0" applyNumberFormat="1" applyFont="1" applyFill="1" applyBorder="1" applyAlignment="1">
      <alignment horizontal="center" vertical="center"/>
    </xf>
    <xf numFmtId="38" fontId="4" fillId="11" borderId="30"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47" xfId="0" applyNumberFormat="1" applyFont="1" applyFill="1" applyBorder="1" applyAlignment="1">
      <alignment horizontal="center" vertical="top"/>
    </xf>
    <xf numFmtId="38" fontId="4" fillId="3" borderId="4" xfId="0" applyNumberFormat="1" applyFont="1" applyFill="1" applyBorder="1" applyAlignment="1">
      <alignment horizontal="center" vertical="top"/>
    </xf>
    <xf numFmtId="38" fontId="4" fillId="3" borderId="4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38" fontId="4" fillId="3" borderId="6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15" xfId="0" applyNumberFormat="1" applyFont="1" applyFill="1" applyBorder="1" applyAlignment="1">
      <alignment horizontal="center" vertical="top"/>
    </xf>
    <xf numFmtId="38" fontId="4" fillId="3" borderId="32" xfId="0" applyNumberFormat="1" applyFont="1" applyFill="1" applyBorder="1" applyAlignment="1">
      <alignment horizontal="center" vertical="top"/>
    </xf>
    <xf numFmtId="0" fontId="1" fillId="4" borderId="5" xfId="0" applyFont="1" applyFill="1" applyBorder="1" applyAlignment="1">
      <alignment vertical="center" wrapText="1"/>
    </xf>
    <xf numFmtId="0" fontId="1" fillId="4" borderId="5" xfId="0" applyFont="1" applyFill="1" applyBorder="1" applyAlignment="1">
      <alignment vertical="center"/>
    </xf>
    <xf numFmtId="169" fontId="0" fillId="0" borderId="14" xfId="2" applyNumberFormat="1" applyFont="1" applyBorder="1" applyAlignment="1">
      <alignment horizontal="center" vertical="center"/>
    </xf>
    <xf numFmtId="169" fontId="0" fillId="0" borderId="10" xfId="2" applyNumberFormat="1" applyFont="1" applyBorder="1" applyAlignment="1">
      <alignment horizontal="center" vertical="center"/>
    </xf>
    <xf numFmtId="169" fontId="0" fillId="0" borderId="12" xfId="2" applyNumberFormat="1" applyFont="1" applyBorder="1" applyAlignment="1">
      <alignment horizontal="center" vertical="center"/>
    </xf>
    <xf numFmtId="0" fontId="5" fillId="0" borderId="69" xfId="0" applyFont="1" applyBorder="1" applyAlignment="1">
      <alignment horizontal="left" vertical="top" wrapText="1"/>
    </xf>
    <xf numFmtId="38" fontId="4" fillId="3" borderId="71" xfId="0" applyNumberFormat="1" applyFont="1" applyFill="1" applyBorder="1" applyAlignment="1">
      <alignment horizontal="center" vertical="top"/>
    </xf>
    <xf numFmtId="165" fontId="3" fillId="4" borderId="2" xfId="0" applyNumberFormat="1" applyFont="1" applyFill="1" applyBorder="1" applyAlignment="1">
      <alignment horizontal="center" vertical="center"/>
    </xf>
    <xf numFmtId="38" fontId="3" fillId="4" borderId="2" xfId="0" applyNumberFormat="1" applyFont="1" applyFill="1" applyBorder="1" applyAlignment="1">
      <alignment horizontal="center" vertical="center"/>
    </xf>
    <xf numFmtId="38" fontId="4" fillId="11" borderId="20" xfId="0" applyNumberFormat="1" applyFont="1" applyFill="1" applyBorder="1" applyAlignment="1">
      <alignment horizontal="center" vertical="top"/>
    </xf>
    <xf numFmtId="0" fontId="5" fillId="0" borderId="10" xfId="0" applyFont="1" applyBorder="1" applyAlignment="1">
      <alignment horizontal="left" vertical="center" wrapText="1"/>
    </xf>
    <xf numFmtId="0" fontId="7" fillId="5" borderId="5" xfId="0" applyFont="1" applyFill="1" applyBorder="1" applyAlignment="1">
      <alignment horizontal="center" vertical="top"/>
    </xf>
    <xf numFmtId="0" fontId="0" fillId="3" borderId="0" xfId="0" applyFill="1"/>
    <xf numFmtId="0" fontId="32" fillId="3" borderId="0" xfId="0" applyFont="1" applyFill="1"/>
    <xf numFmtId="0" fontId="0" fillId="3" borderId="0" xfId="0" applyFill="1" applyAlignment="1">
      <alignment horizontal="left"/>
    </xf>
    <xf numFmtId="0" fontId="34" fillId="0" borderId="0" xfId="0" applyFont="1"/>
    <xf numFmtId="3" fontId="5" fillId="7" borderId="10" xfId="0" applyNumberFormat="1" applyFont="1" applyFill="1" applyBorder="1" applyAlignment="1">
      <alignment horizontal="center" vertical="center"/>
    </xf>
    <xf numFmtId="3" fontId="5" fillId="7" borderId="14" xfId="0" applyNumberFormat="1" applyFont="1" applyFill="1" applyBorder="1" applyAlignment="1">
      <alignment horizontal="center" vertical="center"/>
    </xf>
    <xf numFmtId="3" fontId="5" fillId="7" borderId="12" xfId="0" applyNumberFormat="1" applyFont="1" applyFill="1" applyBorder="1" applyAlignment="1">
      <alignment horizontal="center" vertical="center"/>
    </xf>
    <xf numFmtId="3" fontId="5" fillId="7" borderId="16" xfId="0" applyNumberFormat="1" applyFont="1" applyFill="1" applyBorder="1" applyAlignment="1">
      <alignment horizontal="center" vertical="center"/>
    </xf>
    <xf numFmtId="3" fontId="2" fillId="3" borderId="20" xfId="0" applyNumberFormat="1" applyFont="1" applyFill="1" applyBorder="1" applyAlignment="1">
      <alignment horizontal="center" vertical="top"/>
    </xf>
    <xf numFmtId="3" fontId="2" fillId="3" borderId="28"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3" fontId="2" fillId="2" borderId="30"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3" borderId="37" xfId="0" applyNumberFormat="1" applyFont="1" applyFill="1" applyBorder="1" applyAlignment="1">
      <alignment horizontal="center" vertical="top"/>
    </xf>
    <xf numFmtId="2" fontId="8" fillId="0" borderId="5" xfId="0" applyNumberFormat="1" applyFont="1" applyBorder="1" applyAlignment="1">
      <alignment horizontal="center" vertical="top"/>
    </xf>
    <xf numFmtId="2" fontId="8" fillId="8" borderId="5" xfId="0" applyNumberFormat="1" applyFont="1" applyFill="1" applyBorder="1" applyAlignment="1">
      <alignment horizontal="center" vertical="top"/>
    </xf>
    <xf numFmtId="2" fontId="8" fillId="10" borderId="5" xfId="0" applyNumberFormat="1" applyFont="1" applyFill="1" applyBorder="1" applyAlignment="1">
      <alignment horizontal="center" vertical="top"/>
    </xf>
    <xf numFmtId="2" fontId="7" fillId="0" borderId="5" xfId="0" applyNumberFormat="1" applyFont="1" applyBorder="1" applyAlignment="1">
      <alignment horizontal="center" vertical="top"/>
    </xf>
    <xf numFmtId="9" fontId="3" fillId="4" borderId="3" xfId="0" applyNumberFormat="1" applyFont="1" applyFill="1" applyBorder="1" applyAlignment="1">
      <alignment horizontal="center" vertical="center"/>
    </xf>
    <xf numFmtId="0" fontId="0" fillId="0" borderId="0" xfId="0" applyAlignment="1">
      <alignment horizontal="left" vertical="top" wrapText="1"/>
    </xf>
    <xf numFmtId="0" fontId="26" fillId="0" borderId="0" xfId="0" applyFont="1" applyFill="1" applyAlignment="1">
      <alignment horizontal="left" vertical="top" wrapText="1"/>
    </xf>
    <xf numFmtId="0" fontId="0" fillId="0" borderId="0" xfId="0" applyFill="1" applyAlignment="1">
      <alignment horizontal="left" vertical="top" wrapText="1"/>
    </xf>
    <xf numFmtId="0" fontId="0" fillId="3" borderId="31" xfId="0" applyFill="1" applyBorder="1" applyAlignment="1">
      <alignment horizontal="left" vertical="center" wrapText="1"/>
    </xf>
    <xf numFmtId="0" fontId="0" fillId="3" borderId="10" xfId="0" applyFill="1" applyBorder="1" applyAlignment="1">
      <alignment horizontal="left" vertical="center" wrapText="1"/>
    </xf>
    <xf numFmtId="0" fontId="31" fillId="3" borderId="9" xfId="3" applyFill="1" applyBorder="1" applyAlignment="1" applyProtection="1">
      <alignment horizontal="left" vertical="center"/>
    </xf>
    <xf numFmtId="0" fontId="31" fillId="3" borderId="31" xfId="3" applyFill="1" applyBorder="1" applyAlignment="1" applyProtection="1">
      <alignment horizontal="left" vertical="center"/>
    </xf>
    <xf numFmtId="0" fontId="31" fillId="3" borderId="19" xfId="3" applyFill="1" applyBorder="1" applyAlignment="1" applyProtection="1">
      <alignment horizontal="left" vertical="center"/>
    </xf>
    <xf numFmtId="0" fontId="31" fillId="3" borderId="42" xfId="3" applyFill="1" applyBorder="1" applyAlignment="1" applyProtection="1">
      <alignment horizontal="left" vertical="center"/>
    </xf>
    <xf numFmtId="0" fontId="0" fillId="3" borderId="42" xfId="0" applyFill="1" applyBorder="1" applyAlignment="1">
      <alignment horizontal="left" vertical="center" wrapText="1"/>
    </xf>
    <xf numFmtId="0" fontId="0" fillId="3" borderId="14" xfId="0" applyFill="1" applyBorder="1" applyAlignment="1">
      <alignment horizontal="left" vertical="center" wrapText="1"/>
    </xf>
    <xf numFmtId="0" fontId="0" fillId="3" borderId="33" xfId="0" applyFill="1" applyBorder="1" applyAlignment="1">
      <alignment horizontal="left" vertical="center" wrapText="1"/>
    </xf>
    <xf numFmtId="0" fontId="0" fillId="3" borderId="12" xfId="0" applyFill="1" applyBorder="1" applyAlignment="1">
      <alignment horizontal="left" vertical="center" wrapText="1"/>
    </xf>
    <xf numFmtId="0" fontId="31" fillId="3" borderId="22" xfId="3" applyFill="1" applyBorder="1" applyAlignment="1" applyProtection="1">
      <alignment horizontal="left" vertical="center"/>
    </xf>
    <xf numFmtId="0" fontId="31" fillId="3" borderId="33" xfId="3" applyFill="1" applyBorder="1" applyAlignment="1" applyProtection="1">
      <alignment horizontal="left" vertical="center"/>
    </xf>
    <xf numFmtId="0" fontId="0" fillId="3" borderId="9" xfId="0" applyFill="1" applyBorder="1" applyAlignment="1">
      <alignment horizontal="left" vertical="center" wrapText="1"/>
    </xf>
    <xf numFmtId="0" fontId="0" fillId="3" borderId="9" xfId="0" applyFill="1" applyBorder="1" applyAlignment="1">
      <alignment horizontal="left" vertical="center"/>
    </xf>
    <xf numFmtId="0" fontId="0" fillId="3" borderId="31" xfId="0" applyFill="1" applyBorder="1" applyAlignment="1">
      <alignment horizontal="left" vertical="center"/>
    </xf>
    <xf numFmtId="0" fontId="0" fillId="3" borderId="10" xfId="0" applyFill="1" applyBorder="1" applyAlignment="1">
      <alignment horizontal="left" vertical="center"/>
    </xf>
    <xf numFmtId="0" fontId="18"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5" fillId="0" borderId="0" xfId="0" applyFont="1" applyBorder="1" applyAlignment="1">
      <alignment horizontal="left" vertical="top" wrapText="1"/>
    </xf>
    <xf numFmtId="0" fontId="15" fillId="4" borderId="0" xfId="0" applyFont="1" applyFill="1" applyBorder="1" applyAlignment="1">
      <alignment horizontal="center"/>
    </xf>
    <xf numFmtId="0" fontId="22" fillId="0" borderId="0" xfId="0" applyFont="1" applyAlignment="1">
      <alignment horizontal="left" vertical="top" wrapText="1"/>
    </xf>
    <xf numFmtId="0" fontId="1" fillId="4" borderId="0"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5" fillId="0" borderId="38" xfId="0" applyFont="1" applyBorder="1" applyAlignment="1">
      <alignment horizontal="left" vertical="top" wrapText="1"/>
    </xf>
    <xf numFmtId="0" fontId="5" fillId="0" borderId="26" xfId="0" applyFont="1" applyBorder="1" applyAlignment="1">
      <alignment horizontal="left" vertical="top" wrapText="1"/>
    </xf>
    <xf numFmtId="0" fontId="5" fillId="0" borderId="69"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29" xfId="0" applyFont="1" applyBorder="1" applyAlignment="1">
      <alignment horizontal="left" wrapText="1"/>
    </xf>
    <xf numFmtId="0" fontId="5" fillId="0" borderId="30" xfId="0" applyFont="1" applyBorder="1" applyAlignment="1">
      <alignment horizontal="left" wrapText="1"/>
    </xf>
    <xf numFmtId="0" fontId="5" fillId="0" borderId="38" xfId="0" applyFont="1" applyBorder="1" applyAlignment="1">
      <alignment horizontal="left" wrapText="1"/>
    </xf>
    <xf numFmtId="0" fontId="5" fillId="0" borderId="26" xfId="0" applyFont="1" applyBorder="1" applyAlignment="1">
      <alignment horizontal="left" wrapText="1"/>
    </xf>
    <xf numFmtId="0" fontId="10" fillId="4" borderId="38" xfId="0" applyFont="1" applyFill="1" applyBorder="1" applyAlignment="1">
      <alignment horizontal="left" vertical="top" wrapText="1"/>
    </xf>
    <xf numFmtId="0" fontId="29" fillId="0" borderId="1" xfId="0" applyFont="1" applyBorder="1" applyAlignment="1">
      <alignment horizontal="left" vertical="center" wrapText="1"/>
    </xf>
    <xf numFmtId="0" fontId="29" fillId="0" borderId="37"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28" xfId="0" applyFont="1" applyBorder="1" applyAlignment="1">
      <alignment horizontal="center" vertical="center" wrapText="1"/>
    </xf>
    <xf numFmtId="0" fontId="5" fillId="0" borderId="38" xfId="0" applyFont="1" applyBorder="1" applyAlignment="1">
      <alignment horizontal="left" vertical="center" wrapText="1"/>
    </xf>
    <xf numFmtId="0" fontId="5" fillId="0" borderId="26"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69" xfId="0" applyFont="1" applyBorder="1" applyAlignment="1">
      <alignment horizontal="left"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left" wrapText="1"/>
    </xf>
    <xf numFmtId="0" fontId="5" fillId="0" borderId="28" xfId="0" applyFont="1" applyBorder="1" applyAlignment="1">
      <alignment horizontal="left" wrapText="1"/>
    </xf>
    <xf numFmtId="0" fontId="29" fillId="0" borderId="46" xfId="0" applyFont="1" applyBorder="1" applyAlignment="1">
      <alignment horizontal="left" vertical="center" wrapText="1"/>
    </xf>
    <xf numFmtId="0" fontId="29" fillId="0" borderId="57" xfId="0" applyFont="1" applyBorder="1" applyAlignment="1">
      <alignment horizontal="center" vertical="center" wrapText="1"/>
    </xf>
    <xf numFmtId="0" fontId="29" fillId="0" borderId="21" xfId="0" applyFont="1" applyBorder="1" applyAlignment="1">
      <alignment horizontal="center" vertical="top" wrapText="1"/>
    </xf>
    <xf numFmtId="0" fontId="29" fillId="0" borderId="38" xfId="0" applyFont="1" applyBorder="1" applyAlignment="1">
      <alignment horizontal="center" vertical="top" wrapText="1"/>
    </xf>
    <xf numFmtId="0" fontId="0" fillId="0" borderId="57" xfId="0" applyBorder="1" applyAlignment="1">
      <alignment horizontal="center" vertical="top" wrapText="1"/>
    </xf>
    <xf numFmtId="0" fontId="0" fillId="0" borderId="0" xfId="0" applyBorder="1" applyAlignment="1">
      <alignment horizontal="center" vertical="top" wrapText="1"/>
    </xf>
    <xf numFmtId="0" fontId="29" fillId="0" borderId="57" xfId="0" applyFont="1" applyBorder="1" applyAlignment="1">
      <alignment horizontal="center" vertical="top" wrapText="1"/>
    </xf>
    <xf numFmtId="0" fontId="29" fillId="0" borderId="0" xfId="0" applyFont="1" applyBorder="1" applyAlignment="1">
      <alignment horizontal="center" vertical="top" wrapText="1"/>
    </xf>
    <xf numFmtId="0" fontId="29" fillId="0" borderId="28" xfId="0" applyFont="1" applyBorder="1" applyAlignment="1">
      <alignment horizontal="center" vertical="top" wrapText="1"/>
    </xf>
    <xf numFmtId="0" fontId="29" fillId="0" borderId="29" xfId="0" applyFont="1" applyBorder="1" applyAlignment="1">
      <alignment horizontal="center"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29" fillId="0" borderId="21" xfId="0" applyFont="1" applyBorder="1" applyAlignment="1">
      <alignment horizontal="left" wrapText="1"/>
    </xf>
    <xf numFmtId="0" fontId="29" fillId="0" borderId="38"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29" fillId="0" borderId="21" xfId="0" applyFont="1" applyBorder="1" applyAlignment="1">
      <alignment horizontal="left" vertical="top" wrapText="1"/>
    </xf>
    <xf numFmtId="0" fontId="29" fillId="0" borderId="38" xfId="0" applyFont="1" applyBorder="1" applyAlignment="1">
      <alignment horizontal="left" vertical="top" wrapText="1"/>
    </xf>
    <xf numFmtId="0" fontId="29" fillId="0" borderId="57" xfId="0" applyFont="1" applyBorder="1" applyAlignment="1">
      <alignment horizontal="left" vertical="top" wrapText="1"/>
    </xf>
    <xf numFmtId="0" fontId="29" fillId="0" borderId="0" xfId="0" applyFont="1" applyBorder="1" applyAlignment="1">
      <alignment horizontal="left" vertical="top" wrapText="1"/>
    </xf>
    <xf numFmtId="0" fontId="0" fillId="0" borderId="57" xfId="0" applyBorder="1" applyAlignment="1">
      <alignment horizontal="left" vertical="top" wrapText="1"/>
    </xf>
    <xf numFmtId="0" fontId="0" fillId="0" borderId="0" xfId="0"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9" fillId="0" borderId="29" xfId="0" applyFont="1" applyBorder="1" applyAlignment="1">
      <alignment horizontal="left" vertical="top" wrapText="1"/>
    </xf>
    <xf numFmtId="0" fontId="27" fillId="4" borderId="0" xfId="0" applyFont="1" applyFill="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4" borderId="26" xfId="0" applyFont="1" applyFill="1" applyBorder="1" applyAlignment="1">
      <alignment horizontal="left" vertical="top" wrapText="1"/>
    </xf>
    <xf numFmtId="0" fontId="5" fillId="0" borderId="0" xfId="0" applyFont="1" applyBorder="1" applyAlignment="1">
      <alignment horizontal="left" wrapText="1"/>
    </xf>
    <xf numFmtId="0" fontId="5" fillId="0" borderId="69" xfId="0" applyFont="1" applyBorder="1" applyAlignment="1">
      <alignment horizontal="left" wrapText="1"/>
    </xf>
    <xf numFmtId="3" fontId="3" fillId="3" borderId="2" xfId="0" applyNumberFormat="1" applyFont="1" applyFill="1" applyBorder="1" applyAlignment="1">
      <alignment horizontal="left" vertical="top"/>
    </xf>
    <xf numFmtId="3" fontId="3" fillId="3" borderId="3" xfId="0" applyNumberFormat="1" applyFont="1" applyFill="1" applyBorder="1" applyAlignment="1">
      <alignment horizontal="left" vertical="top"/>
    </xf>
    <xf numFmtId="3" fontId="3" fillId="3" borderId="4" xfId="0" applyNumberFormat="1" applyFont="1" applyFill="1" applyBorder="1" applyAlignment="1">
      <alignment horizontal="left" vertical="top"/>
    </xf>
    <xf numFmtId="0" fontId="4" fillId="3" borderId="24" xfId="0" applyNumberFormat="1" applyFont="1" applyFill="1" applyBorder="1" applyAlignment="1">
      <alignment horizontal="left" vertical="top"/>
    </xf>
    <xf numFmtId="0" fontId="4" fillId="3" borderId="41" xfId="0" applyNumberFormat="1" applyFont="1" applyFill="1" applyBorder="1" applyAlignment="1">
      <alignment horizontal="left" vertical="top"/>
    </xf>
    <xf numFmtId="0" fontId="4" fillId="3" borderId="27" xfId="0" applyNumberFormat="1" applyFont="1" applyFill="1" applyBorder="1" applyAlignment="1">
      <alignment horizontal="left" vertical="top"/>
    </xf>
    <xf numFmtId="0" fontId="4" fillId="3" borderId="7" xfId="0" applyNumberFormat="1" applyFont="1" applyFill="1" applyBorder="1" applyAlignment="1">
      <alignment horizontal="left" vertical="top"/>
    </xf>
    <xf numFmtId="0" fontId="4" fillId="3" borderId="40" xfId="0" applyNumberFormat="1" applyFont="1" applyFill="1" applyBorder="1" applyAlignment="1">
      <alignment horizontal="left" vertical="top"/>
    </xf>
    <xf numFmtId="0" fontId="4" fillId="3" borderId="11" xfId="0" applyNumberFormat="1" applyFont="1" applyFill="1" applyBorder="1" applyAlignment="1">
      <alignment horizontal="left" vertical="top"/>
    </xf>
    <xf numFmtId="0" fontId="2" fillId="2" borderId="5"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4"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0" fontId="4" fillId="3" borderId="23" xfId="0" applyNumberFormat="1" applyFont="1" applyFill="1" applyBorder="1" applyAlignment="1">
      <alignment horizontal="left" vertical="top"/>
    </xf>
    <xf numFmtId="0" fontId="4" fillId="3" borderId="39" xfId="0" applyNumberFormat="1" applyFont="1" applyFill="1" applyBorder="1" applyAlignment="1">
      <alignment horizontal="left" vertical="top"/>
    </xf>
    <xf numFmtId="0" fontId="4" fillId="3" borderId="25" xfId="0" applyNumberFormat="1" applyFont="1" applyFill="1" applyBorder="1" applyAlignment="1">
      <alignment horizontal="left" vertical="top"/>
    </xf>
    <xf numFmtId="0" fontId="9" fillId="4" borderId="0" xfId="0"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5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69" xfId="0" applyNumberFormat="1" applyFont="1" applyFill="1" applyBorder="1" applyAlignment="1">
      <alignment horizontal="center" vertical="center"/>
    </xf>
    <xf numFmtId="0" fontId="7" fillId="9" borderId="5" xfId="0" applyFont="1" applyFill="1" applyBorder="1" applyAlignment="1">
      <alignment horizontal="right" vertical="top"/>
    </xf>
    <xf numFmtId="0" fontId="9" fillId="4" borderId="0" xfId="0" applyFont="1" applyFill="1" applyBorder="1" applyAlignment="1">
      <alignment horizontal="center"/>
    </xf>
    <xf numFmtId="0" fontId="7" fillId="6" borderId="1"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5" xfId="0" applyFont="1" applyFill="1" applyBorder="1" applyAlignment="1">
      <alignment horizontal="center"/>
    </xf>
    <xf numFmtId="0" fontId="0" fillId="0" borderId="37" xfId="0" applyBorder="1" applyAlignment="1">
      <alignment vertical="center"/>
    </xf>
    <xf numFmtId="0" fontId="0" fillId="0" borderId="5" xfId="0" applyBorder="1"/>
    <xf numFmtId="0" fontId="0" fillId="0" borderId="0" xfId="0" applyAlignment="1">
      <alignment horizontal="left" vertical="center" wrapText="1"/>
    </xf>
    <xf numFmtId="0" fontId="22" fillId="0" borderId="0" xfId="0" applyFont="1" applyAlignment="1">
      <alignment horizontal="left" vertical="center" wrapText="1"/>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65" fontId="0" fillId="0" borderId="0" xfId="0" applyNumberFormat="1"/>
    <xf numFmtId="0" fontId="1" fillId="4" borderId="0" xfId="0" applyFont="1" applyFill="1" applyBorder="1" applyAlignment="1">
      <alignment horizontal="center"/>
    </xf>
    <xf numFmtId="0" fontId="7" fillId="6" borderId="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5" xfId="0" applyFont="1" applyFill="1" applyBorder="1" applyAlignment="1">
      <alignment horizontal="center" vertical="center"/>
    </xf>
    <xf numFmtId="0" fontId="33" fillId="0" borderId="0" xfId="0" applyFont="1" applyFill="1" applyBorder="1" applyAlignment="1">
      <alignment horizontal="left" vertical="top" wrapText="1"/>
    </xf>
    <xf numFmtId="0" fontId="5" fillId="0" borderId="62" xfId="0" applyFont="1" applyBorder="1" applyAlignment="1">
      <alignment horizontal="center" vertical="center" wrapText="1"/>
    </xf>
    <xf numFmtId="0" fontId="0" fillId="0" borderId="62" xfId="0" applyBorder="1"/>
    <xf numFmtId="0" fontId="0" fillId="0" borderId="70" xfId="0" applyBorder="1"/>
    <xf numFmtId="0" fontId="5" fillId="0" borderId="68" xfId="0" applyFont="1" applyBorder="1" applyAlignment="1">
      <alignment horizontal="left" vertical="center" wrapText="1"/>
    </xf>
    <xf numFmtId="0" fontId="5" fillId="0" borderId="64" xfId="0" applyFont="1" applyBorder="1" applyAlignment="1">
      <alignment horizontal="left" vertical="center" wrapText="1"/>
    </xf>
    <xf numFmtId="0" fontId="5" fillId="0" borderId="50" xfId="0" applyFont="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2" fillId="4" borderId="3" xfId="0" applyNumberFormat="1" applyFont="1" applyFill="1" applyBorder="1" applyAlignment="1">
      <alignment horizontal="left" vertical="center"/>
    </xf>
    <xf numFmtId="0" fontId="2" fillId="4" borderId="4" xfId="0" applyNumberFormat="1" applyFont="1" applyFill="1" applyBorder="1" applyAlignment="1">
      <alignment horizontal="left" vertical="center"/>
    </xf>
    <xf numFmtId="0" fontId="1"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9" fillId="0" borderId="0" xfId="0" applyFont="1" applyFill="1" applyBorder="1" applyAlignment="1">
      <alignment horizontal="left"/>
    </xf>
    <xf numFmtId="0" fontId="4" fillId="3" borderId="58"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5" fillId="7" borderId="67"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11" xfId="0" applyFont="1" applyBorder="1" applyAlignment="1">
      <alignment horizontal="left" vertical="center" wrapText="1"/>
    </xf>
    <xf numFmtId="0" fontId="5" fillId="0" borderId="61"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2" fillId="4" borderId="0"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Peak Demand Savings Target Achieved</a:t>
            </a:r>
            <a:endParaRPr lang="en-US" sz="1100"/>
          </a:p>
        </c:rich>
      </c:tx>
      <c:layout>
        <c:manualLayout>
          <c:xMode val="edge"/>
          <c:yMode val="edge"/>
          <c:x val="0.13944674896710574"/>
          <c:y val="1.4250570749662347E-2"/>
        </c:manualLayout>
      </c:layout>
      <c:overlay val="0"/>
    </c:title>
    <c:autoTitleDeleted val="0"/>
    <c:plotArea>
      <c:layout>
        <c:manualLayout>
          <c:layoutTarget val="inner"/>
          <c:xMode val="edge"/>
          <c:yMode val="edge"/>
          <c:x val="0.15834042806154194"/>
          <c:y val="0.25177289989589524"/>
          <c:w val="0.79853289479859368"/>
          <c:h val="0.52564729688119072"/>
        </c:manualLayout>
      </c:layout>
      <c:barChart>
        <c:barDir val="col"/>
        <c:grouping val="clustered"/>
        <c:varyColors val="0"/>
        <c:ser>
          <c:idx val="0"/>
          <c:order val="0"/>
          <c:tx>
            <c:strRef>
              <c:f>Summary!$E$32</c:f>
              <c:strCache>
                <c:ptCount val="1"/>
                <c:pt idx="0">
                  <c:v># of LDCs (Peak Demand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Summary!$E$33:$E$45</c:f>
              <c:numCache>
                <c:formatCode>General</c:formatCode>
                <c:ptCount val="13"/>
                <c:pt idx="0">
                  <c:v>9</c:v>
                </c:pt>
                <c:pt idx="1">
                  <c:v>20</c:v>
                </c:pt>
                <c:pt idx="2">
                  <c:v>24</c:v>
                </c:pt>
                <c:pt idx="3">
                  <c:v>8</c:v>
                </c:pt>
                <c:pt idx="4">
                  <c:v>1</c:v>
                </c:pt>
                <c:pt idx="5">
                  <c:v>1</c:v>
                </c:pt>
                <c:pt idx="6">
                  <c:v>1</c:v>
                </c:pt>
                <c:pt idx="7">
                  <c:v>0</c:v>
                </c:pt>
                <c:pt idx="8">
                  <c:v>0</c:v>
                </c:pt>
                <c:pt idx="9">
                  <c:v>0</c:v>
                </c:pt>
                <c:pt idx="10">
                  <c:v>2</c:v>
                </c:pt>
                <c:pt idx="11">
                  <c:v>0</c:v>
                </c:pt>
                <c:pt idx="12">
                  <c:v>4</c:v>
                </c:pt>
              </c:numCache>
            </c:numRef>
          </c:val>
        </c:ser>
        <c:ser>
          <c:idx val="1"/>
          <c:order val="1"/>
          <c:tx>
            <c:strRef>
              <c:f>Summary!$F$32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Summary!$F$33:$F$45</c:f>
              <c:numCache>
                <c:formatCode>General</c:formatCode>
                <c:ptCount val="13"/>
                <c:pt idx="0">
                  <c:v>0</c:v>
                </c:pt>
                <c:pt idx="1">
                  <c:v>0</c:v>
                </c:pt>
                <c:pt idx="2">
                  <c:v>0</c:v>
                </c:pt>
                <c:pt idx="3">
                  <c:v>8</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0"/>
        <c:overlap val="100"/>
        <c:axId val="112356736"/>
        <c:axId val="112711168"/>
      </c:barChart>
      <c:catAx>
        <c:axId val="112356736"/>
        <c:scaling>
          <c:orientation val="minMax"/>
        </c:scaling>
        <c:delete val="0"/>
        <c:axPos val="b"/>
        <c:title>
          <c:tx>
            <c:rich>
              <a:bodyPr/>
              <a:lstStyle/>
              <a:p>
                <a:pPr>
                  <a:defRPr sz="1000"/>
                </a:pPr>
                <a:r>
                  <a:rPr lang="en-US" sz="1000"/>
                  <a:t>% of OEB Target Achieved </a:t>
                </a:r>
              </a:p>
            </c:rich>
          </c:tx>
          <c:layout>
            <c:manualLayout>
              <c:xMode val="edge"/>
              <c:yMode val="edge"/>
              <c:x val="0.25721956324087214"/>
              <c:y val="0.92772562647546808"/>
            </c:manualLayout>
          </c:layout>
          <c:overlay val="0"/>
        </c:title>
        <c:numFmt formatCode="General" sourceLinked="1"/>
        <c:majorTickMark val="out"/>
        <c:minorTickMark val="none"/>
        <c:tickLblPos val="nextTo"/>
        <c:crossAx val="112711168"/>
        <c:crosses val="autoZero"/>
        <c:auto val="1"/>
        <c:lblAlgn val="ctr"/>
        <c:lblOffset val="100"/>
        <c:noMultiLvlLbl val="0"/>
      </c:catAx>
      <c:valAx>
        <c:axId val="112711168"/>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6353613305675E-3"/>
              <c:y val="0.25542506881762056"/>
            </c:manualLayout>
          </c:layout>
          <c:overlay val="0"/>
        </c:title>
        <c:numFmt formatCode="General" sourceLinked="1"/>
        <c:majorTickMark val="out"/>
        <c:minorTickMark val="none"/>
        <c:tickLblPos val="nextTo"/>
        <c:crossAx val="112356736"/>
        <c:crosses val="autoZero"/>
        <c:crossBetween val="between"/>
      </c:valAx>
      <c:spPr>
        <a:ln>
          <a:solidFill>
            <a:schemeClr val="bg1">
              <a:lumMod val="50000"/>
            </a:schemeClr>
          </a:solidFill>
        </a:ln>
      </c:spPr>
    </c:plotArea>
    <c:legend>
      <c:legendPos val="t"/>
      <c:layout>
        <c:manualLayout>
          <c:xMode val="edge"/>
          <c:yMode val="edge"/>
          <c:x val="1.7944909911172225E-3"/>
          <c:y val="0.12500153961201768"/>
          <c:w val="0.98297755485190241"/>
          <c:h val="0.1104872505461956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Energy Savings Target Achieved</a:t>
            </a:r>
            <a:endParaRPr lang="en-US" sz="1100"/>
          </a:p>
        </c:rich>
      </c:tx>
      <c:layout>
        <c:manualLayout>
          <c:xMode val="edge"/>
          <c:yMode val="edge"/>
          <c:x val="0.18419906064774791"/>
          <c:y val="1.4314260407216138E-2"/>
        </c:manualLayout>
      </c:layout>
      <c:overlay val="0"/>
    </c:title>
    <c:autoTitleDeleted val="0"/>
    <c:plotArea>
      <c:layout>
        <c:manualLayout>
          <c:layoutTarget val="inner"/>
          <c:xMode val="edge"/>
          <c:yMode val="edge"/>
          <c:x val="0.15404304461942553"/>
          <c:y val="0.27784362481005681"/>
          <c:w val="0.80283009623797064"/>
          <c:h val="0.50777245652217895"/>
        </c:manualLayout>
      </c:layout>
      <c:barChart>
        <c:barDir val="col"/>
        <c:grouping val="clustered"/>
        <c:varyColors val="0"/>
        <c:ser>
          <c:idx val="0"/>
          <c:order val="0"/>
          <c:tx>
            <c:strRef>
              <c:f>Summary!$G$32</c:f>
              <c:strCache>
                <c:ptCount val="1"/>
                <c:pt idx="0">
                  <c:v># of LDCs (Energy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Summary!$G$33:$G$45</c:f>
              <c:numCache>
                <c:formatCode>General</c:formatCode>
                <c:ptCount val="13"/>
                <c:pt idx="0">
                  <c:v>0</c:v>
                </c:pt>
                <c:pt idx="1">
                  <c:v>4</c:v>
                </c:pt>
                <c:pt idx="2">
                  <c:v>3</c:v>
                </c:pt>
                <c:pt idx="3">
                  <c:v>11</c:v>
                </c:pt>
                <c:pt idx="4">
                  <c:v>4</c:v>
                </c:pt>
                <c:pt idx="5">
                  <c:v>10</c:v>
                </c:pt>
                <c:pt idx="6">
                  <c:v>14</c:v>
                </c:pt>
                <c:pt idx="7">
                  <c:v>14</c:v>
                </c:pt>
                <c:pt idx="8">
                  <c:v>3</c:v>
                </c:pt>
                <c:pt idx="9">
                  <c:v>4</c:v>
                </c:pt>
                <c:pt idx="10">
                  <c:v>5</c:v>
                </c:pt>
                <c:pt idx="11">
                  <c:v>1</c:v>
                </c:pt>
                <c:pt idx="12">
                  <c:v>4</c:v>
                </c:pt>
              </c:numCache>
            </c:numRef>
          </c:val>
        </c:ser>
        <c:ser>
          <c:idx val="1"/>
          <c:order val="1"/>
          <c:tx>
            <c:strRef>
              <c:f>Summary!$H$32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Summary!$H$33:$H$45</c:f>
              <c:numCache>
                <c:formatCode>General</c:formatCode>
                <c:ptCount val="13"/>
                <c:pt idx="0">
                  <c:v>0</c:v>
                </c:pt>
                <c:pt idx="1">
                  <c:v>0</c:v>
                </c:pt>
                <c:pt idx="2">
                  <c:v>0</c:v>
                </c:pt>
                <c:pt idx="3">
                  <c:v>0</c:v>
                </c:pt>
                <c:pt idx="4">
                  <c:v>0</c:v>
                </c:pt>
                <c:pt idx="5">
                  <c:v>0</c:v>
                </c:pt>
                <c:pt idx="6">
                  <c:v>0</c:v>
                </c:pt>
                <c:pt idx="7">
                  <c:v>0</c:v>
                </c:pt>
                <c:pt idx="8">
                  <c:v>0</c:v>
                </c:pt>
                <c:pt idx="9">
                  <c:v>0</c:v>
                </c:pt>
                <c:pt idx="10">
                  <c:v>5</c:v>
                </c:pt>
                <c:pt idx="11">
                  <c:v>0</c:v>
                </c:pt>
                <c:pt idx="12">
                  <c:v>0</c:v>
                </c:pt>
              </c:numCache>
            </c:numRef>
          </c:val>
        </c:ser>
        <c:dLbls>
          <c:showLegendKey val="0"/>
          <c:showVal val="0"/>
          <c:showCatName val="0"/>
          <c:showSerName val="0"/>
          <c:showPercent val="0"/>
          <c:showBubbleSize val="0"/>
        </c:dLbls>
        <c:gapWidth val="0"/>
        <c:overlap val="100"/>
        <c:axId val="112437888"/>
        <c:axId val="112444160"/>
      </c:barChart>
      <c:catAx>
        <c:axId val="112437888"/>
        <c:scaling>
          <c:orientation val="minMax"/>
        </c:scaling>
        <c:delete val="0"/>
        <c:axPos val="b"/>
        <c:title>
          <c:tx>
            <c:rich>
              <a:bodyPr/>
              <a:lstStyle/>
              <a:p>
                <a:pPr>
                  <a:defRPr sz="1000"/>
                </a:pPr>
                <a:r>
                  <a:rPr lang="en-US" sz="1000"/>
                  <a:t>% of OEB Target Achieved </a:t>
                </a:r>
              </a:p>
            </c:rich>
          </c:tx>
          <c:layout>
            <c:manualLayout>
              <c:xMode val="edge"/>
              <c:yMode val="edge"/>
              <c:x val="0.27491976491101988"/>
              <c:y val="0.94073641710319977"/>
            </c:manualLayout>
          </c:layout>
          <c:overlay val="0"/>
        </c:title>
        <c:numFmt formatCode="General" sourceLinked="1"/>
        <c:majorTickMark val="out"/>
        <c:minorTickMark val="none"/>
        <c:tickLblPos val="nextTo"/>
        <c:crossAx val="112444160"/>
        <c:crosses val="autoZero"/>
        <c:auto val="1"/>
        <c:lblAlgn val="ctr"/>
        <c:lblOffset val="100"/>
        <c:noMultiLvlLbl val="0"/>
      </c:catAx>
      <c:valAx>
        <c:axId val="112444160"/>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5175202156697E-3"/>
              <c:y val="0.28794529631164867"/>
            </c:manualLayout>
          </c:layout>
          <c:overlay val="0"/>
        </c:title>
        <c:numFmt formatCode="General" sourceLinked="1"/>
        <c:majorTickMark val="out"/>
        <c:minorTickMark val="none"/>
        <c:tickLblPos val="nextTo"/>
        <c:crossAx val="112437888"/>
        <c:crosses val="autoZero"/>
        <c:crossBetween val="between"/>
      </c:valAx>
      <c:spPr>
        <a:ln>
          <a:solidFill>
            <a:schemeClr val="bg1">
              <a:lumMod val="50000"/>
            </a:schemeClr>
          </a:solidFill>
        </a:ln>
      </c:spPr>
    </c:plotArea>
    <c:legend>
      <c:legendPos val="t"/>
      <c:layout>
        <c:manualLayout>
          <c:xMode val="edge"/>
          <c:yMode val="edge"/>
          <c:x val="0.13406649710216156"/>
          <c:y val="0.14376188744873344"/>
          <c:w val="0.80146478727762638"/>
          <c:h val="0.1161584000959197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a:t>
            </a:r>
            <a:r>
              <a:rPr lang="en-US" sz="1800" b="1" i="0" u="none" strike="noStrike" baseline="0"/>
              <a:t> </a:t>
            </a:r>
            <a:r>
              <a:rPr lang="en-US" sz="1200"/>
              <a:t>Incremental  </a:t>
            </a:r>
          </a:p>
          <a:p>
            <a:pPr>
              <a:defRPr/>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01599953159556"/>
          <c:y val="0.25115823857524244"/>
          <c:w val="0.23954690669461298"/>
          <c:h val="0.45936373055851476"/>
        </c:manualLayout>
      </c:layout>
      <c:pieChart>
        <c:varyColors val="1"/>
        <c:ser>
          <c:idx val="2"/>
          <c:order val="0"/>
          <c:tx>
            <c:strRef>
              <c:f>'2.5.2 Results - LDC'!$J$5</c:f>
              <c:strCache>
                <c:ptCount val="1"/>
                <c:pt idx="0">
                  <c:v>Incremental Peak Demand Savings (kW)</c:v>
                </c:pt>
              </c:strCache>
            </c:strRef>
          </c:tx>
          <c:dPt>
            <c:idx val="0"/>
            <c:bubble3D val="0"/>
            <c:spPr>
              <a:solidFill>
                <a:schemeClr val="accent6"/>
              </a:solidFill>
            </c:spPr>
          </c:dPt>
          <c:dLbls>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LDC'!$J$6:$J$10</c:f>
              <c:numCache>
                <c:formatCode>#,##0_);\(#,##0\)</c:formatCode>
                <c:ptCount val="5"/>
                <c:pt idx="0">
                  <c:v>1308.6772677954209</c:v>
                </c:pt>
                <c:pt idx="1">
                  <c:v>1575.1424131677186</c:v>
                </c:pt>
                <c:pt idx="2">
                  <c:v>2265.311393318299</c:v>
                </c:pt>
                <c:pt idx="3">
                  <c:v>0</c:v>
                </c:pt>
                <c:pt idx="4">
                  <c:v>1527.7717956190995</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0553988017337663"/>
          <c:w val="1"/>
          <c:h val="0.18178301730356672"/>
        </c:manualLayout>
      </c:layout>
      <c:overlay val="0"/>
      <c:txPr>
        <a:bodyPr/>
        <a:lstStyle/>
        <a:p>
          <a:pPr rtl="0">
            <a:defRPr sz="1050"/>
          </a:pPr>
          <a:endParaRPr lang="en-US"/>
        </a:p>
      </c:txPr>
    </c:legend>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 </a:t>
            </a:r>
            <a:r>
              <a:rPr lang="en-US" sz="1200"/>
              <a:t>Incremental </a:t>
            </a:r>
          </a:p>
          <a:p>
            <a:pPr>
              <a:defRPr/>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121154545969958"/>
          <c:y val="0.30158386154215111"/>
          <c:w val="0.53413367907293696"/>
          <c:h val="0.62061221228980534"/>
        </c:manualLayout>
      </c:layout>
      <c:pieChart>
        <c:varyColors val="1"/>
        <c:ser>
          <c:idx val="2"/>
          <c:order val="0"/>
          <c:tx>
            <c:strRef>
              <c:f>'2.5.2 Results - LDC'!$K$5</c:f>
              <c:strCache>
                <c:ptCount val="1"/>
                <c:pt idx="0">
                  <c:v>Incremental Energy Savings (kWh)</c:v>
                </c:pt>
              </c:strCache>
            </c:strRef>
          </c:tx>
          <c:dPt>
            <c:idx val="0"/>
            <c:bubble3D val="0"/>
            <c:spPr>
              <a:solidFill>
                <a:schemeClr val="accent6"/>
              </a:solidFill>
            </c:spPr>
          </c:dPt>
          <c:dLbls>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LDC'!$K$6:$K$10</c:f>
              <c:numCache>
                <c:formatCode>#,##0_);\(#,##0\)</c:formatCode>
                <c:ptCount val="5"/>
                <c:pt idx="0">
                  <c:v>4235552.9820087655</c:v>
                </c:pt>
                <c:pt idx="1">
                  <c:v>5425294.0250802608</c:v>
                </c:pt>
                <c:pt idx="2">
                  <c:v>881627.80009140866</c:v>
                </c:pt>
                <c:pt idx="3">
                  <c:v>0</c:v>
                </c:pt>
                <c:pt idx="4">
                  <c:v>10592435.763675734</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a:noFill/>
    </a:ln>
  </c:spPr>
  <c:printSettings>
    <c:headerFooter/>
    <c:pageMargins b="0.75000000000000688" l="0.70000000000000062" r="0.70000000000000062" t="0.750000000000006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50430</xdr:colOff>
      <xdr:row>27</xdr:row>
      <xdr:rowOff>156883</xdr:rowOff>
    </xdr:from>
    <xdr:to>
      <xdr:col>5</xdr:col>
      <xdr:colOff>593355</xdr:colOff>
      <xdr:row>44</xdr:row>
      <xdr:rowOff>137833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582704</xdr:colOff>
      <xdr:row>27</xdr:row>
      <xdr:rowOff>172570</xdr:rowOff>
    </xdr:from>
    <xdr:to>
      <xdr:col>8</xdr:col>
      <xdr:colOff>493058</xdr:colOff>
      <xdr:row>44</xdr:row>
      <xdr:rowOff>156883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18489</xdr:colOff>
      <xdr:row>10</xdr:row>
      <xdr:rowOff>11204</xdr:rowOff>
    </xdr:from>
    <xdr:to>
      <xdr:col>8</xdr:col>
      <xdr:colOff>504265</xdr:colOff>
      <xdr:row>25</xdr:row>
      <xdr:rowOff>235323</xdr:rowOff>
    </xdr:to>
    <xdr:grpSp>
      <xdr:nvGrpSpPr>
        <xdr:cNvPr id="9" name="Group 8"/>
        <xdr:cNvGrpSpPr/>
      </xdr:nvGrpSpPr>
      <xdr:grpSpPr>
        <a:xfrm>
          <a:off x="18489" y="1897154"/>
          <a:ext cx="5934076" cy="3081619"/>
          <a:chOff x="8008283" y="2577352"/>
          <a:chExt cx="5909423" cy="3081619"/>
        </a:xfrm>
      </xdr:grpSpPr>
      <xdr:graphicFrame macro="">
        <xdr:nvGraphicFramePr>
          <xdr:cNvPr id="4" name="Chart 3"/>
          <xdr:cNvGraphicFramePr/>
        </xdr:nvGraphicFramePr>
        <xdr:xfrm>
          <a:off x="8008283" y="2577352"/>
          <a:ext cx="5909423" cy="308161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847293" y="2655793"/>
          <a:ext cx="2734235" cy="235323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insg\AppData\Local\Microsoft\Windows\Temporary%20Internet%20Files\Content.IE5\W9E8PJXZ\2011%20Final%20Annual%20Report%20Data_Toronto%20Hydro-Electric%20System%20Lim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sage"/>
      <sheetName val="TOC"/>
      <sheetName val="Summary"/>
      <sheetName val="2.3 Results Participation - LDC"/>
      <sheetName val="2.5.1 Evaluation Findings"/>
      <sheetName val="2.5.2 Results - LDC"/>
      <sheetName val="3.1.1 Summary - LDC"/>
      <sheetName val="Provincial - Participation"/>
      <sheetName val="Provincial - Results"/>
      <sheetName val="Provincial - Progress Summary"/>
      <sheetName val="Methodology"/>
      <sheetName val="Reference Tables"/>
      <sheetName val="Glossary"/>
    </sheetNames>
    <sheetDataSet>
      <sheetData sheetId="0"/>
      <sheetData sheetId="1"/>
      <sheetData sheetId="2"/>
      <sheetData sheetId="3"/>
      <sheetData sheetId="4"/>
      <sheetData sheetId="5"/>
      <sheetData sheetId="6"/>
      <sheetData sheetId="7"/>
      <sheetData sheetId="8">
        <row r="11">
          <cell r="K11">
            <v>605483775.30506194</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9"/>
  <sheetViews>
    <sheetView showGridLines="0" view="pageLayout" zoomScaleNormal="85" workbookViewId="0">
      <selection activeCell="F9" sqref="F9"/>
    </sheetView>
  </sheetViews>
  <sheetFormatPr defaultRowHeight="15" x14ac:dyDescent="0.25"/>
  <cols>
    <col min="1" max="1" width="4.42578125" customWidth="1"/>
    <col min="2" max="2" width="5.42578125" customWidth="1"/>
    <col min="3" max="3" width="5.5703125" style="118" customWidth="1"/>
    <col min="10" max="10" width="7.140625" customWidth="1"/>
  </cols>
  <sheetData>
    <row r="1" spans="1:11" x14ac:dyDescent="0.25">
      <c r="A1" s="83"/>
      <c r="B1" s="83"/>
      <c r="C1" s="83"/>
      <c r="D1" s="83"/>
      <c r="E1" s="83"/>
      <c r="F1" s="83"/>
      <c r="G1" s="83"/>
      <c r="H1" s="83"/>
      <c r="I1" s="83"/>
      <c r="J1" s="83"/>
      <c r="K1" s="83"/>
    </row>
    <row r="2" spans="1:11" s="118" customFormat="1" x14ac:dyDescent="0.25">
      <c r="A2" s="83"/>
      <c r="B2" s="83"/>
      <c r="C2" s="83"/>
      <c r="D2" s="83"/>
      <c r="E2" s="83"/>
      <c r="F2" s="83"/>
      <c r="G2" s="83"/>
      <c r="H2" s="83"/>
      <c r="I2" s="83"/>
      <c r="J2" s="83"/>
      <c r="K2" s="83"/>
    </row>
    <row r="3" spans="1:11" s="118" customFormat="1" x14ac:dyDescent="0.25">
      <c r="A3" s="83"/>
      <c r="B3" s="83"/>
      <c r="C3" s="83"/>
      <c r="D3" s="83"/>
      <c r="E3" s="83"/>
      <c r="F3" s="83"/>
      <c r="G3" s="83"/>
      <c r="H3" s="83"/>
      <c r="I3" s="83"/>
      <c r="J3" s="83"/>
      <c r="K3" s="83"/>
    </row>
    <row r="4" spans="1:11" x14ac:dyDescent="0.25">
      <c r="B4" s="83"/>
      <c r="C4" s="83"/>
      <c r="D4" s="83"/>
      <c r="E4" s="83"/>
      <c r="F4" s="83"/>
      <c r="G4" s="83"/>
      <c r="H4" s="83"/>
      <c r="I4" s="83"/>
      <c r="J4" s="83"/>
      <c r="K4" s="83"/>
    </row>
    <row r="5" spans="1:11" x14ac:dyDescent="0.25">
      <c r="A5" s="83"/>
      <c r="B5" s="83"/>
      <c r="C5" s="83"/>
      <c r="D5" s="83"/>
      <c r="E5" s="83"/>
      <c r="F5" s="83"/>
      <c r="G5" s="83"/>
      <c r="H5" s="83"/>
      <c r="I5" s="83"/>
      <c r="J5" s="83"/>
      <c r="K5" s="83"/>
    </row>
    <row r="6" spans="1:11" x14ac:dyDescent="0.25">
      <c r="A6" s="256"/>
      <c r="B6" s="256"/>
      <c r="C6" s="256"/>
      <c r="D6" s="256"/>
      <c r="E6" s="256"/>
      <c r="F6" s="256"/>
      <c r="G6" s="256"/>
      <c r="H6" s="256"/>
      <c r="I6" s="256"/>
      <c r="J6" s="256"/>
      <c r="K6" s="256"/>
    </row>
    <row r="7" spans="1:11" x14ac:dyDescent="0.25">
      <c r="B7" s="256"/>
      <c r="C7" s="256"/>
      <c r="D7" s="256"/>
      <c r="E7" s="256"/>
      <c r="F7" s="256"/>
      <c r="G7" s="256"/>
      <c r="H7" s="256"/>
      <c r="I7" s="256"/>
      <c r="J7" s="256"/>
      <c r="K7" s="256"/>
    </row>
    <row r="8" spans="1:11" x14ac:dyDescent="0.25">
      <c r="A8" s="192" t="s">
        <v>231</v>
      </c>
      <c r="B8" s="256"/>
      <c r="C8" s="256"/>
      <c r="D8" s="256"/>
      <c r="E8" s="256"/>
      <c r="F8" s="256"/>
      <c r="G8" s="256"/>
      <c r="H8" s="256"/>
      <c r="I8" s="256"/>
      <c r="J8" s="256"/>
      <c r="K8" s="256"/>
    </row>
    <row r="9" spans="1:11" x14ac:dyDescent="0.25">
      <c r="A9" s="193"/>
      <c r="B9" s="193"/>
      <c r="C9" s="256"/>
      <c r="D9" s="256"/>
      <c r="E9" s="256"/>
      <c r="F9" s="256"/>
      <c r="G9" s="256"/>
      <c r="H9" s="256"/>
      <c r="I9" s="256"/>
      <c r="J9" s="256"/>
      <c r="K9" s="256"/>
    </row>
    <row r="10" spans="1:11" x14ac:dyDescent="0.25">
      <c r="A10" s="327" t="s">
        <v>505</v>
      </c>
      <c r="B10" s="193"/>
      <c r="C10" s="256"/>
      <c r="D10" s="256"/>
      <c r="E10" s="256"/>
      <c r="F10" s="256"/>
      <c r="G10" s="256"/>
      <c r="H10" s="256"/>
      <c r="I10" s="256"/>
      <c r="J10" s="256"/>
      <c r="K10" s="256"/>
    </row>
    <row r="11" spans="1:11" x14ac:dyDescent="0.25">
      <c r="A11" s="193"/>
      <c r="B11" s="193"/>
      <c r="C11" s="256"/>
      <c r="D11" s="256"/>
      <c r="E11" s="256"/>
      <c r="F11" s="256"/>
      <c r="G11" s="256"/>
      <c r="H11" s="256"/>
      <c r="I11" s="256"/>
      <c r="J11" s="256"/>
      <c r="K11" s="256"/>
    </row>
    <row r="12" spans="1:11" s="118" customFormat="1" x14ac:dyDescent="0.25">
      <c r="A12" s="344" t="s">
        <v>506</v>
      </c>
      <c r="B12" s="344"/>
      <c r="C12" s="344"/>
      <c r="D12" s="344"/>
      <c r="E12" s="344"/>
      <c r="F12" s="344"/>
      <c r="G12" s="344"/>
      <c r="H12" s="344"/>
      <c r="I12" s="344"/>
      <c r="J12" s="344"/>
      <c r="K12" s="344"/>
    </row>
    <row r="13" spans="1:11" s="118" customFormat="1" x14ac:dyDescent="0.25">
      <c r="A13" s="344"/>
      <c r="B13" s="344"/>
      <c r="C13" s="344"/>
      <c r="D13" s="344"/>
      <c r="E13" s="344"/>
      <c r="F13" s="344"/>
      <c r="G13" s="344"/>
      <c r="H13" s="344"/>
      <c r="I13" s="344"/>
      <c r="J13" s="344"/>
      <c r="K13" s="344"/>
    </row>
    <row r="14" spans="1:11" s="118" customFormat="1" x14ac:dyDescent="0.25">
      <c r="A14" s="344"/>
      <c r="B14" s="344"/>
      <c r="C14" s="344"/>
      <c r="D14" s="344"/>
      <c r="E14" s="344"/>
      <c r="F14" s="344"/>
      <c r="G14" s="344"/>
      <c r="H14" s="344"/>
      <c r="I14" s="344"/>
      <c r="J14" s="344"/>
      <c r="K14" s="344"/>
    </row>
    <row r="15" spans="1:11" s="118" customFormat="1" x14ac:dyDescent="0.25">
      <c r="A15" s="344"/>
      <c r="B15" s="344"/>
      <c r="C15" s="344"/>
      <c r="D15" s="344"/>
      <c r="E15" s="344"/>
      <c r="F15" s="344"/>
      <c r="G15" s="344"/>
      <c r="H15" s="344"/>
      <c r="I15" s="344"/>
      <c r="J15" s="344"/>
      <c r="K15" s="344"/>
    </row>
    <row r="16" spans="1:11" s="118" customFormat="1" ht="31.5" customHeight="1" x14ac:dyDescent="0.25">
      <c r="A16" s="344"/>
      <c r="B16" s="344"/>
      <c r="C16" s="344"/>
      <c r="D16" s="344"/>
      <c r="E16" s="344"/>
      <c r="F16" s="344"/>
      <c r="G16" s="344"/>
      <c r="H16" s="344"/>
      <c r="I16" s="344"/>
      <c r="J16" s="344"/>
      <c r="K16" s="344"/>
    </row>
    <row r="17" spans="1:11" s="118" customFormat="1" x14ac:dyDescent="0.25">
      <c r="A17" s="193"/>
      <c r="B17" s="193"/>
      <c r="C17" s="256"/>
      <c r="D17" s="256"/>
      <c r="E17" s="256"/>
      <c r="F17" s="256"/>
      <c r="G17" s="256"/>
      <c r="H17" s="256"/>
      <c r="I17" s="256"/>
      <c r="J17" s="256"/>
      <c r="K17" s="256"/>
    </row>
    <row r="18" spans="1:11" s="118" customFormat="1" x14ac:dyDescent="0.25">
      <c r="A18" s="344" t="s">
        <v>507</v>
      </c>
      <c r="B18" s="344"/>
      <c r="C18" s="344"/>
      <c r="D18" s="344"/>
      <c r="E18" s="344"/>
      <c r="F18" s="344"/>
      <c r="G18" s="344"/>
      <c r="H18" s="344"/>
      <c r="I18" s="344"/>
      <c r="J18" s="344"/>
      <c r="K18" s="344"/>
    </row>
    <row r="19" spans="1:11" s="118" customFormat="1" x14ac:dyDescent="0.25">
      <c r="A19" s="344"/>
      <c r="B19" s="344"/>
      <c r="C19" s="344"/>
      <c r="D19" s="344"/>
      <c r="E19" s="344"/>
      <c r="F19" s="344"/>
      <c r="G19" s="344"/>
      <c r="H19" s="344"/>
      <c r="I19" s="344"/>
      <c r="J19" s="344"/>
      <c r="K19" s="344"/>
    </row>
    <row r="20" spans="1:11" s="118" customFormat="1" x14ac:dyDescent="0.25">
      <c r="A20" s="344"/>
      <c r="B20" s="344"/>
      <c r="C20" s="344"/>
      <c r="D20" s="344"/>
      <c r="E20" s="344"/>
      <c r="F20" s="344"/>
      <c r="G20" s="344"/>
      <c r="H20" s="344"/>
      <c r="I20" s="344"/>
      <c r="J20" s="344"/>
      <c r="K20" s="344"/>
    </row>
    <row r="21" spans="1:11" s="118" customFormat="1" x14ac:dyDescent="0.25">
      <c r="A21" s="344"/>
      <c r="B21" s="344"/>
      <c r="C21" s="344"/>
      <c r="D21" s="344"/>
      <c r="E21" s="344"/>
      <c r="F21" s="344"/>
      <c r="G21" s="344"/>
      <c r="H21" s="344"/>
      <c r="I21" s="344"/>
      <c r="J21" s="344"/>
      <c r="K21" s="344"/>
    </row>
    <row r="22" spans="1:11" s="118" customFormat="1" x14ac:dyDescent="0.25">
      <c r="A22" s="344"/>
      <c r="B22" s="344"/>
      <c r="C22" s="344"/>
      <c r="D22" s="344"/>
      <c r="E22" s="344"/>
      <c r="F22" s="344"/>
      <c r="G22" s="344"/>
      <c r="H22" s="344"/>
      <c r="I22" s="344"/>
      <c r="J22" s="344"/>
      <c r="K22" s="344"/>
    </row>
    <row r="23" spans="1:11" ht="31.5" customHeight="1" x14ac:dyDescent="0.25">
      <c r="A23" s="344"/>
      <c r="B23" s="344"/>
      <c r="C23" s="344"/>
      <c r="D23" s="344"/>
      <c r="E23" s="344"/>
      <c r="F23" s="344"/>
      <c r="G23" s="344"/>
      <c r="H23" s="344"/>
      <c r="I23" s="344"/>
      <c r="J23" s="344"/>
      <c r="K23" s="344"/>
    </row>
    <row r="24" spans="1:11" x14ac:dyDescent="0.25">
      <c r="A24" s="256"/>
      <c r="B24" s="256"/>
      <c r="C24" s="256"/>
      <c r="D24" s="256"/>
      <c r="E24" s="256"/>
      <c r="F24" s="256"/>
      <c r="G24" s="256"/>
      <c r="H24" s="256"/>
      <c r="I24" s="256"/>
      <c r="J24" s="256"/>
      <c r="K24" s="256"/>
    </row>
    <row r="25" spans="1:11" ht="24.75" customHeight="1" x14ac:dyDescent="0.25">
      <c r="A25" s="345" t="s">
        <v>508</v>
      </c>
      <c r="B25" s="345"/>
      <c r="C25" s="345"/>
      <c r="D25" s="345"/>
      <c r="E25" s="345"/>
      <c r="F25" s="345"/>
      <c r="G25" s="345"/>
      <c r="H25" s="345"/>
      <c r="I25" s="345"/>
      <c r="J25" s="345"/>
      <c r="K25" s="345"/>
    </row>
    <row r="26" spans="1:11" ht="38.25" customHeight="1" x14ac:dyDescent="0.25">
      <c r="A26" s="345"/>
      <c r="B26" s="345"/>
      <c r="C26" s="345"/>
      <c r="D26" s="345"/>
      <c r="E26" s="345"/>
      <c r="F26" s="345"/>
      <c r="G26" s="345"/>
      <c r="H26" s="345"/>
      <c r="I26" s="345"/>
      <c r="J26" s="345"/>
      <c r="K26" s="345"/>
    </row>
    <row r="27" spans="1:11" x14ac:dyDescent="0.25">
      <c r="A27" s="13"/>
      <c r="B27" s="13"/>
      <c r="C27" s="13"/>
      <c r="D27" s="13"/>
      <c r="E27" s="13"/>
      <c r="F27" s="13"/>
      <c r="G27" s="13"/>
      <c r="H27" s="13"/>
      <c r="I27" s="13"/>
      <c r="J27" s="13"/>
      <c r="K27" s="13"/>
    </row>
    <row r="28" spans="1:11" ht="33.75" customHeight="1" x14ac:dyDescent="0.25">
      <c r="A28" s="343" t="s">
        <v>509</v>
      </c>
      <c r="B28" s="343"/>
      <c r="C28" s="343"/>
      <c r="D28" s="343"/>
      <c r="E28" s="343"/>
      <c r="F28" s="343"/>
      <c r="G28" s="343"/>
      <c r="H28" s="343"/>
      <c r="I28" s="343"/>
      <c r="J28" s="343"/>
      <c r="K28" s="343"/>
    </row>
    <row r="29" spans="1:11" x14ac:dyDescent="0.25">
      <c r="A29" s="118"/>
      <c r="B29" s="118"/>
      <c r="D29" s="118"/>
      <c r="E29" s="118"/>
      <c r="F29" s="118"/>
      <c r="G29" s="118"/>
      <c r="H29" s="118"/>
      <c r="I29" s="118"/>
      <c r="J29" s="118"/>
      <c r="K29" s="118"/>
    </row>
    <row r="30" spans="1:11" ht="47.25" customHeight="1" x14ac:dyDescent="0.25">
      <c r="A30" s="343" t="s">
        <v>510</v>
      </c>
      <c r="B30" s="343"/>
      <c r="C30" s="343"/>
      <c r="D30" s="343"/>
      <c r="E30" s="343"/>
      <c r="F30" s="343"/>
      <c r="G30" s="343"/>
      <c r="H30" s="343"/>
      <c r="I30" s="343"/>
      <c r="J30" s="343"/>
      <c r="K30" s="343"/>
    </row>
    <row r="31" spans="1:11" x14ac:dyDescent="0.25">
      <c r="A31" s="118"/>
      <c r="B31" s="118"/>
      <c r="D31" s="118"/>
      <c r="E31" s="118"/>
      <c r="F31" s="118"/>
      <c r="G31" s="118"/>
      <c r="H31" s="118"/>
      <c r="I31" s="118"/>
      <c r="J31" s="118"/>
      <c r="K31" s="118"/>
    </row>
    <row r="32" spans="1:11" x14ac:dyDescent="0.25">
      <c r="A32" s="118"/>
      <c r="B32" s="118"/>
      <c r="D32" s="118"/>
      <c r="E32" s="118"/>
      <c r="F32" s="118"/>
      <c r="G32" s="118"/>
      <c r="H32" s="118"/>
      <c r="I32" s="118"/>
      <c r="J32" s="118"/>
      <c r="K32" s="118"/>
    </row>
    <row r="33" spans="1:11" x14ac:dyDescent="0.25">
      <c r="A33" s="118"/>
      <c r="B33" s="118"/>
      <c r="D33" s="118"/>
      <c r="E33" s="118"/>
      <c r="F33" s="118"/>
      <c r="G33" s="118"/>
      <c r="H33" s="118"/>
      <c r="I33" s="118"/>
      <c r="J33" s="118"/>
      <c r="K33" s="118"/>
    </row>
    <row r="34" spans="1:11" x14ac:dyDescent="0.25">
      <c r="A34" s="118"/>
      <c r="B34" s="118"/>
      <c r="D34" s="118"/>
      <c r="E34" s="118"/>
      <c r="F34" s="118"/>
      <c r="G34" s="118"/>
      <c r="H34" s="118"/>
      <c r="I34" s="118"/>
      <c r="J34" s="118"/>
      <c r="K34" s="118"/>
    </row>
    <row r="35" spans="1:11" x14ac:dyDescent="0.25">
      <c r="A35" s="118"/>
      <c r="B35" s="118"/>
      <c r="D35" s="118"/>
      <c r="E35" s="118"/>
      <c r="F35" s="118"/>
      <c r="G35" s="118"/>
      <c r="H35" s="118"/>
      <c r="I35" s="118"/>
      <c r="J35" s="118"/>
      <c r="K35" s="118"/>
    </row>
    <row r="36" spans="1:11" x14ac:dyDescent="0.25">
      <c r="A36" s="118"/>
      <c r="B36" s="118"/>
      <c r="D36" s="118"/>
      <c r="E36" s="118"/>
      <c r="F36" s="118"/>
      <c r="G36" s="118"/>
      <c r="H36" s="118"/>
      <c r="I36" s="118"/>
      <c r="J36" s="118"/>
      <c r="K36" s="118"/>
    </row>
    <row r="37" spans="1:11" x14ac:dyDescent="0.25">
      <c r="A37" s="118"/>
      <c r="B37" s="118"/>
      <c r="D37" s="118"/>
      <c r="E37" s="118"/>
      <c r="F37" s="118"/>
      <c r="G37" s="118"/>
      <c r="H37" s="118"/>
      <c r="I37" s="118"/>
      <c r="J37" s="118"/>
      <c r="K37" s="118"/>
    </row>
    <row r="38" spans="1:11" x14ac:dyDescent="0.25">
      <c r="A38" s="118"/>
      <c r="B38" s="118"/>
      <c r="D38" s="118"/>
      <c r="E38" s="118"/>
      <c r="F38" s="118"/>
      <c r="G38" s="118"/>
      <c r="H38" s="118"/>
      <c r="I38" s="118"/>
      <c r="J38" s="118"/>
      <c r="K38" s="118"/>
    </row>
    <row r="39" spans="1:11" x14ac:dyDescent="0.25">
      <c r="A39" s="118"/>
      <c r="B39" s="118"/>
      <c r="D39" s="118"/>
      <c r="E39" s="118"/>
      <c r="F39" s="118"/>
      <c r="G39" s="118"/>
      <c r="H39" s="118"/>
      <c r="I39" s="118"/>
      <c r="J39" s="118"/>
      <c r="K39" s="118"/>
    </row>
  </sheetData>
  <sheetProtection password="B416" sheet="1" objects="1" scenarios="1"/>
  <mergeCells count="5">
    <mergeCell ref="A30:K30"/>
    <mergeCell ref="A28:K28"/>
    <mergeCell ref="A12:K16"/>
    <mergeCell ref="A18:K23"/>
    <mergeCell ref="A25:K26"/>
  </mergeCells>
  <pageMargins left="0.7" right="0.7" top="0.75" bottom="0.75" header="0.3" footer="0.3"/>
  <pageSetup orientation="portrait" verticalDpi="300" r:id="rId1"/>
  <headerFooter>
    <oddHeader>&amp;L&amp;G</oddHeader>
    <oddFooter>&amp;L&amp;P&amp;CFINAL 2011 Results&amp;RAugust 31,2012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view="pageLayout" zoomScaleNormal="100" workbookViewId="0">
      <selection activeCell="D5" sqref="D5:I5"/>
    </sheetView>
  </sheetViews>
  <sheetFormatPr defaultRowHeight="15" x14ac:dyDescent="0.25"/>
  <sheetData>
    <row r="1" spans="1:9" x14ac:dyDescent="0.25">
      <c r="A1" s="324"/>
      <c r="B1" s="324"/>
      <c r="C1" s="324"/>
      <c r="D1" s="324"/>
      <c r="E1" s="324"/>
      <c r="F1" s="324"/>
      <c r="G1" s="324"/>
      <c r="H1" s="324"/>
      <c r="I1" s="324"/>
    </row>
    <row r="2" spans="1:9" x14ac:dyDescent="0.25">
      <c r="A2" s="324"/>
      <c r="B2" s="324"/>
      <c r="C2" s="324"/>
      <c r="D2" s="324"/>
      <c r="E2" s="324"/>
      <c r="F2" s="324"/>
      <c r="G2" s="324"/>
      <c r="H2" s="324"/>
      <c r="I2" s="324"/>
    </row>
    <row r="3" spans="1:9" x14ac:dyDescent="0.25">
      <c r="A3" s="325" t="s">
        <v>478</v>
      </c>
      <c r="B3" s="324"/>
      <c r="C3" s="324"/>
      <c r="D3" s="324"/>
      <c r="E3" s="324"/>
      <c r="F3" s="324"/>
      <c r="G3" s="324"/>
      <c r="H3" s="324"/>
      <c r="I3" s="324"/>
    </row>
    <row r="4" spans="1:9" s="118" customFormat="1" ht="6.75" customHeight="1" x14ac:dyDescent="0.25">
      <c r="A4" s="325"/>
      <c r="B4" s="324"/>
      <c r="C4" s="324"/>
      <c r="D4" s="324"/>
      <c r="E4" s="324"/>
      <c r="F4" s="324"/>
      <c r="G4" s="324"/>
      <c r="H4" s="324"/>
      <c r="I4" s="324"/>
    </row>
    <row r="5" spans="1:9" s="1" customFormat="1" ht="61.5" customHeight="1" x14ac:dyDescent="0.25">
      <c r="A5" s="350" t="s">
        <v>479</v>
      </c>
      <c r="B5" s="351"/>
      <c r="C5" s="351"/>
      <c r="D5" s="352" t="s">
        <v>490</v>
      </c>
      <c r="E5" s="352"/>
      <c r="F5" s="352"/>
      <c r="G5" s="352"/>
      <c r="H5" s="352"/>
      <c r="I5" s="353"/>
    </row>
    <row r="6" spans="1:9" ht="37.5" customHeight="1" x14ac:dyDescent="0.25">
      <c r="A6" s="358" t="s">
        <v>497</v>
      </c>
      <c r="B6" s="346"/>
      <c r="C6" s="346"/>
      <c r="D6" s="346"/>
      <c r="E6" s="346"/>
      <c r="F6" s="346"/>
      <c r="G6" s="346"/>
      <c r="H6" s="346"/>
      <c r="I6" s="347"/>
    </row>
    <row r="7" spans="1:9" ht="22.5" customHeight="1" x14ac:dyDescent="0.25">
      <c r="A7" s="348" t="s">
        <v>480</v>
      </c>
      <c r="B7" s="349"/>
      <c r="C7" s="349"/>
      <c r="D7" s="346" t="s">
        <v>503</v>
      </c>
      <c r="E7" s="346"/>
      <c r="F7" s="346"/>
      <c r="G7" s="346"/>
      <c r="H7" s="346"/>
      <c r="I7" s="347"/>
    </row>
    <row r="8" spans="1:9" ht="45" customHeight="1" x14ac:dyDescent="0.25">
      <c r="A8" s="348" t="s">
        <v>481</v>
      </c>
      <c r="B8" s="349"/>
      <c r="C8" s="349"/>
      <c r="D8" s="346" t="s">
        <v>489</v>
      </c>
      <c r="E8" s="346"/>
      <c r="F8" s="346"/>
      <c r="G8" s="346"/>
      <c r="H8" s="346"/>
      <c r="I8" s="347"/>
    </row>
    <row r="9" spans="1:9" ht="51.75" customHeight="1" x14ac:dyDescent="0.25">
      <c r="A9" s="348" t="s">
        <v>482</v>
      </c>
      <c r="B9" s="349"/>
      <c r="C9" s="349"/>
      <c r="D9" s="346" t="s">
        <v>492</v>
      </c>
      <c r="E9" s="346"/>
      <c r="F9" s="346"/>
      <c r="G9" s="346"/>
      <c r="H9" s="346"/>
      <c r="I9" s="347"/>
    </row>
    <row r="10" spans="1:9" s="118" customFormat="1" ht="49.5" customHeight="1" x14ac:dyDescent="0.25">
      <c r="A10" s="348" t="s">
        <v>491</v>
      </c>
      <c r="B10" s="349"/>
      <c r="C10" s="349"/>
      <c r="D10" s="346" t="s">
        <v>494</v>
      </c>
      <c r="E10" s="346"/>
      <c r="F10" s="346"/>
      <c r="G10" s="346"/>
      <c r="H10" s="346"/>
      <c r="I10" s="347"/>
    </row>
    <row r="11" spans="1:9" s="118" customFormat="1" ht="23.25" customHeight="1" x14ac:dyDescent="0.25">
      <c r="A11" s="359" t="s">
        <v>500</v>
      </c>
      <c r="B11" s="360"/>
      <c r="C11" s="360"/>
      <c r="D11" s="360"/>
      <c r="E11" s="360"/>
      <c r="F11" s="360"/>
      <c r="G11" s="360"/>
      <c r="H11" s="360"/>
      <c r="I11" s="361"/>
    </row>
    <row r="12" spans="1:9" ht="30.75" customHeight="1" x14ac:dyDescent="0.25">
      <c r="A12" s="348" t="s">
        <v>483</v>
      </c>
      <c r="B12" s="349"/>
      <c r="C12" s="349"/>
      <c r="D12" s="346" t="s">
        <v>502</v>
      </c>
      <c r="E12" s="346"/>
      <c r="F12" s="346"/>
      <c r="G12" s="346"/>
      <c r="H12" s="346"/>
      <c r="I12" s="347"/>
    </row>
    <row r="13" spans="1:9" ht="55.5" customHeight="1" x14ac:dyDescent="0.25">
      <c r="A13" s="348" t="s">
        <v>484</v>
      </c>
      <c r="B13" s="349"/>
      <c r="C13" s="349"/>
      <c r="D13" s="346" t="s">
        <v>493</v>
      </c>
      <c r="E13" s="346"/>
      <c r="F13" s="346"/>
      <c r="G13" s="346"/>
      <c r="H13" s="346"/>
      <c r="I13" s="347"/>
    </row>
    <row r="14" spans="1:9" ht="38.25" customHeight="1" x14ac:dyDescent="0.25">
      <c r="A14" s="348" t="s">
        <v>485</v>
      </c>
      <c r="B14" s="349"/>
      <c r="C14" s="349"/>
      <c r="D14" s="346" t="s">
        <v>495</v>
      </c>
      <c r="E14" s="346"/>
      <c r="F14" s="346"/>
      <c r="G14" s="346"/>
      <c r="H14" s="346"/>
      <c r="I14" s="347"/>
    </row>
    <row r="15" spans="1:9" ht="64.5" customHeight="1" x14ac:dyDescent="0.25">
      <c r="A15" s="348" t="s">
        <v>486</v>
      </c>
      <c r="B15" s="349"/>
      <c r="C15" s="349"/>
      <c r="D15" s="346" t="s">
        <v>496</v>
      </c>
      <c r="E15" s="346"/>
      <c r="F15" s="346"/>
      <c r="G15" s="346"/>
      <c r="H15" s="346"/>
      <c r="I15" s="347"/>
    </row>
    <row r="16" spans="1:9" ht="34.5" customHeight="1" x14ac:dyDescent="0.25">
      <c r="A16" s="348" t="s">
        <v>487</v>
      </c>
      <c r="B16" s="349"/>
      <c r="C16" s="349"/>
      <c r="D16" s="346" t="s">
        <v>499</v>
      </c>
      <c r="E16" s="346"/>
      <c r="F16" s="346"/>
      <c r="G16" s="346"/>
      <c r="H16" s="346"/>
      <c r="I16" s="347"/>
    </row>
    <row r="17" spans="1:9" ht="21.75" customHeight="1" x14ac:dyDescent="0.25">
      <c r="A17" s="356" t="s">
        <v>488</v>
      </c>
      <c r="B17" s="357"/>
      <c r="C17" s="357"/>
      <c r="D17" s="354" t="s">
        <v>504</v>
      </c>
      <c r="E17" s="354"/>
      <c r="F17" s="354"/>
      <c r="G17" s="354"/>
      <c r="H17" s="354"/>
      <c r="I17" s="355"/>
    </row>
    <row r="18" spans="1:9" x14ac:dyDescent="0.25">
      <c r="A18" s="326"/>
      <c r="B18" s="326"/>
      <c r="C18" s="326"/>
      <c r="D18" s="324"/>
      <c r="E18" s="324"/>
      <c r="F18" s="324"/>
      <c r="G18" s="324"/>
      <c r="H18" s="324"/>
      <c r="I18" s="324"/>
    </row>
    <row r="19" spans="1:9" x14ac:dyDescent="0.25">
      <c r="A19" s="324"/>
      <c r="B19" s="324"/>
      <c r="C19" s="324"/>
      <c r="D19" s="324"/>
      <c r="E19" s="324"/>
      <c r="F19" s="324"/>
      <c r="G19" s="324"/>
      <c r="H19" s="324"/>
      <c r="I19" s="324"/>
    </row>
    <row r="20" spans="1:9" x14ac:dyDescent="0.25">
      <c r="A20" s="324"/>
      <c r="B20" s="324"/>
      <c r="C20" s="324"/>
      <c r="D20" s="324"/>
      <c r="E20" s="324"/>
      <c r="F20" s="324"/>
      <c r="G20" s="324"/>
      <c r="H20" s="324"/>
      <c r="I20" s="324"/>
    </row>
    <row r="21" spans="1:9" x14ac:dyDescent="0.25">
      <c r="A21" s="324"/>
      <c r="B21" s="324"/>
      <c r="C21" s="324"/>
      <c r="D21" s="324"/>
      <c r="E21" s="324"/>
      <c r="F21" s="324"/>
      <c r="G21" s="324"/>
      <c r="H21" s="324"/>
      <c r="I21" s="324"/>
    </row>
    <row r="22" spans="1:9" x14ac:dyDescent="0.25">
      <c r="A22" s="324"/>
      <c r="B22" s="324"/>
      <c r="C22" s="324"/>
      <c r="D22" s="324"/>
      <c r="E22" s="324"/>
      <c r="F22" s="324"/>
      <c r="G22" s="324"/>
      <c r="H22" s="324"/>
      <c r="I22" s="324"/>
    </row>
    <row r="23" spans="1:9" x14ac:dyDescent="0.25">
      <c r="A23" s="324"/>
      <c r="B23" s="324"/>
      <c r="C23" s="324"/>
      <c r="D23" s="324"/>
      <c r="E23" s="324"/>
      <c r="F23" s="324"/>
      <c r="G23" s="324"/>
      <c r="H23" s="324"/>
      <c r="I23" s="324"/>
    </row>
    <row r="24" spans="1:9" x14ac:dyDescent="0.25">
      <c r="A24" s="324"/>
      <c r="B24" s="324"/>
      <c r="C24" s="324"/>
      <c r="D24" s="324"/>
      <c r="E24" s="324"/>
      <c r="F24" s="324"/>
      <c r="G24" s="324"/>
      <c r="H24" s="324"/>
      <c r="I24" s="324"/>
    </row>
    <row r="25" spans="1:9" x14ac:dyDescent="0.25">
      <c r="A25" s="324"/>
      <c r="B25" s="324"/>
      <c r="C25" s="324"/>
      <c r="D25" s="324"/>
      <c r="E25" s="324"/>
      <c r="F25" s="324"/>
      <c r="G25" s="324"/>
      <c r="H25" s="324"/>
      <c r="I25" s="324"/>
    </row>
  </sheetData>
  <mergeCells count="24">
    <mergeCell ref="A5:C5"/>
    <mergeCell ref="D5:I5"/>
    <mergeCell ref="D17:I17"/>
    <mergeCell ref="D16:I16"/>
    <mergeCell ref="D15:I15"/>
    <mergeCell ref="D14:I14"/>
    <mergeCell ref="D13:I13"/>
    <mergeCell ref="A17:C17"/>
    <mergeCell ref="A16:C16"/>
    <mergeCell ref="A15:C15"/>
    <mergeCell ref="A14:C14"/>
    <mergeCell ref="A13:C13"/>
    <mergeCell ref="A12:C12"/>
    <mergeCell ref="A6:I6"/>
    <mergeCell ref="A11:I11"/>
    <mergeCell ref="D12:I12"/>
    <mergeCell ref="D9:I9"/>
    <mergeCell ref="D8:I8"/>
    <mergeCell ref="D7:I7"/>
    <mergeCell ref="A10:C10"/>
    <mergeCell ref="D10:I10"/>
    <mergeCell ref="A9:C9"/>
    <mergeCell ref="A8:C8"/>
    <mergeCell ref="A7:C7"/>
  </mergeCells>
  <hyperlinks>
    <hyperlink ref="A5:C5" location="Summary!A1" display="Summary"/>
    <hyperlink ref="A7:C7" location="'2.3 Results Participation - LDC'!A1" display="2.3 Results Participation - LDC"/>
    <hyperlink ref="A8:C8" location="'2.5.1 Evaluation Findings'!A1" display="2.5.1 Evaluation Findings"/>
    <hyperlink ref="A9:C9" location="'2.5.2 Results - LDC'!A1" display="2.5.2 Results - LDC"/>
    <hyperlink ref="A12:C12" location="'Provincial - Participation'!A1" display="Provincial - Participation"/>
    <hyperlink ref="A13:C13" location="'Provincial - Results'!A1" display="Provincial - Results"/>
    <hyperlink ref="A14:C14" location="'Provincial - Progress Summary'!A1" display="Provincial - Progress Summary"/>
    <hyperlink ref="A15:C15" location="Methodology!A1" display="Methodology"/>
    <hyperlink ref="A16:C16" location="'Reference Tables'!A1" display="Reference Tables"/>
    <hyperlink ref="A17:C17" location="Glossary!A1" display="Glossary"/>
    <hyperlink ref="A10:C10" location="'3.1.1 Summary - LDC'!A1" display="3.1.1 Summary - LDC"/>
  </hyperlink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2"/>
  <sheetViews>
    <sheetView showGridLines="0" view="pageBreakPreview" topLeftCell="A25" zoomScaleNormal="100" zoomScaleSheetLayoutView="100" workbookViewId="0">
      <selection activeCell="G33" sqref="G33:G45"/>
    </sheetView>
  </sheetViews>
  <sheetFormatPr defaultRowHeight="15" x14ac:dyDescent="0.25"/>
  <cols>
    <col min="1" max="1" width="4.42578125" style="103" customWidth="1"/>
    <col min="2" max="2" width="5.5703125" style="103" customWidth="1"/>
    <col min="3" max="5" width="9.140625" style="103"/>
    <col min="6" max="6" width="14.85546875" style="103" customWidth="1"/>
    <col min="7" max="7" width="13.85546875" style="103" customWidth="1"/>
    <col min="8" max="8" width="15.5703125" style="103" customWidth="1"/>
    <col min="9" max="9" width="7.85546875" style="103" customWidth="1"/>
    <col min="10" max="16384" width="9.140625" style="103"/>
  </cols>
  <sheetData>
    <row r="1" spans="1:10" ht="15.75" x14ac:dyDescent="0.25">
      <c r="A1" s="363" t="s">
        <v>268</v>
      </c>
      <c r="B1" s="363"/>
      <c r="C1" s="363"/>
      <c r="D1" s="363"/>
      <c r="E1" s="363"/>
      <c r="F1" s="363"/>
      <c r="G1" s="363"/>
      <c r="H1" s="363"/>
      <c r="I1" s="363"/>
    </row>
    <row r="2" spans="1:10" ht="17.25" customHeight="1" x14ac:dyDescent="0.3">
      <c r="B2" s="105" t="s">
        <v>83</v>
      </c>
      <c r="C2" s="109" t="s">
        <v>432</v>
      </c>
    </row>
    <row r="3" spans="1:10" ht="3" customHeight="1" x14ac:dyDescent="0.3">
      <c r="B3" s="105"/>
      <c r="C3" s="109"/>
    </row>
    <row r="4" spans="1:10" ht="33" customHeight="1" x14ac:dyDescent="0.25">
      <c r="B4" s="362" t="s">
        <v>269</v>
      </c>
      <c r="C4" s="362"/>
      <c r="D4" s="362"/>
      <c r="E4" s="362"/>
      <c r="F4" s="148" t="s">
        <v>247</v>
      </c>
      <c r="G4" s="148" t="s">
        <v>227</v>
      </c>
      <c r="H4" s="148" t="s">
        <v>228</v>
      </c>
      <c r="I4" s="118"/>
    </row>
    <row r="5" spans="1:10" x14ac:dyDescent="0.25">
      <c r="B5" s="185" t="s">
        <v>248</v>
      </c>
      <c r="C5" s="185"/>
      <c r="D5" s="185"/>
      <c r="E5" s="185"/>
      <c r="F5" s="186">
        <f>'2.5.2 Results - LDC'!J11/1000</f>
        <v>6.6769028699005375</v>
      </c>
      <c r="G5" s="149">
        <f>'3.1.1 Summary - LDC'!E13</f>
        <v>9.6997553107743176E-2</v>
      </c>
      <c r="H5" s="149">
        <f>('2.5.2 Results - LDC'!J11/1000)/'3.1.1 Summary - LDC'!E12</f>
        <v>0.16112217350146085</v>
      </c>
      <c r="I5" s="118"/>
    </row>
    <row r="6" spans="1:10" x14ac:dyDescent="0.25">
      <c r="B6" s="185" t="s">
        <v>202</v>
      </c>
      <c r="C6" s="185"/>
      <c r="D6" s="185"/>
      <c r="E6" s="185"/>
      <c r="F6" s="187">
        <f>'2.5.2 Results - LDC'!K11/10^6</f>
        <v>21.134910570856167</v>
      </c>
      <c r="G6" s="149">
        <f>'3.1.1 Summary - LDC'!F27</f>
        <v>0.53649844934649837</v>
      </c>
      <c r="H6" s="191">
        <f>((SUM('2.5.2 Results - LDC'!M16:M21,'2.5.2 Results - LDC'!M23,'2.5.2 Results - LDC'!M25:M29,'2.5.2 Results - LDC'!M33:M36,'2.5.2 Results - LDC'!M39,'2.5.2 Results - LDC'!M41:M46)+(SUM('2.5.2 Results - LDC'!K22,'2.5.2 Results - LDC'!K30:K31,'2.5.2 Results - LDC'!K37)*4))/10^6)/'3.1.1 Summary - LDC'!F26</f>
        <v>0.53926527327397511</v>
      </c>
      <c r="I6" s="118"/>
    </row>
    <row r="7" spans="1:10" ht="4.5" customHeight="1" x14ac:dyDescent="0.25"/>
    <row r="8" spans="1:10" x14ac:dyDescent="0.25">
      <c r="B8" s="150" t="s">
        <v>230</v>
      </c>
    </row>
    <row r="9" spans="1:10" ht="14.25" customHeight="1" x14ac:dyDescent="0.25">
      <c r="B9" s="150" t="s">
        <v>229</v>
      </c>
    </row>
    <row r="10" spans="1:10" ht="15.75" x14ac:dyDescent="0.25">
      <c r="A10" s="365" t="s">
        <v>204</v>
      </c>
      <c r="B10" s="365"/>
      <c r="C10" s="365"/>
      <c r="D10" s="365"/>
      <c r="E10" s="365"/>
      <c r="F10" s="365"/>
      <c r="G10" s="365"/>
      <c r="H10" s="365"/>
      <c r="I10" s="365"/>
    </row>
    <row r="11" spans="1:10" ht="15" customHeight="1" x14ac:dyDescent="0.25">
      <c r="B11" s="108"/>
      <c r="C11" s="108"/>
      <c r="D11" s="108"/>
      <c r="E11" s="108"/>
      <c r="F11" s="108"/>
      <c r="G11" s="108"/>
      <c r="H11" s="108"/>
      <c r="I11" s="108"/>
      <c r="J11" s="108"/>
    </row>
    <row r="12" spans="1:10" ht="15" customHeight="1" x14ac:dyDescent="0.25">
      <c r="B12" s="108"/>
      <c r="C12" s="108"/>
      <c r="D12" s="108"/>
    </row>
    <row r="13" spans="1:10" ht="15" customHeight="1" x14ac:dyDescent="0.25">
      <c r="B13" s="108"/>
      <c r="C13" s="108"/>
      <c r="D13" s="108"/>
    </row>
    <row r="14" spans="1:10" ht="15" customHeight="1" x14ac:dyDescent="0.25">
      <c r="B14" s="108"/>
      <c r="C14" s="108"/>
      <c r="D14" s="108"/>
    </row>
    <row r="15" spans="1:10" ht="15" customHeight="1" x14ac:dyDescent="0.25">
      <c r="B15" s="108"/>
      <c r="C15" s="108"/>
      <c r="D15" s="108"/>
    </row>
    <row r="16" spans="1:10" ht="15" customHeight="1" x14ac:dyDescent="0.25">
      <c r="B16" s="108"/>
      <c r="C16" s="108"/>
      <c r="D16" s="108"/>
    </row>
    <row r="17" spans="1:12" ht="15" customHeight="1" x14ac:dyDescent="0.25">
      <c r="B17" s="108"/>
      <c r="C17" s="108"/>
      <c r="D17" s="108"/>
    </row>
    <row r="18" spans="1:12" ht="15" customHeight="1" x14ac:dyDescent="0.25">
      <c r="B18" s="108"/>
      <c r="C18" s="108"/>
      <c r="D18" s="108"/>
    </row>
    <row r="19" spans="1:12" ht="15" customHeight="1" x14ac:dyDescent="0.25">
      <c r="B19" s="108"/>
      <c r="C19" s="108"/>
      <c r="D19" s="108"/>
    </row>
    <row r="20" spans="1:12" ht="15" customHeight="1" x14ac:dyDescent="0.25">
      <c r="B20" s="108"/>
      <c r="C20" s="108"/>
      <c r="D20" s="108"/>
    </row>
    <row r="21" spans="1:12" ht="15" customHeight="1" x14ac:dyDescent="0.25">
      <c r="B21" s="108"/>
      <c r="C21" s="108"/>
      <c r="D21" s="108"/>
    </row>
    <row r="22" spans="1:12" ht="15" customHeight="1" x14ac:dyDescent="0.25">
      <c r="B22" s="108"/>
      <c r="C22" s="108"/>
      <c r="D22" s="108"/>
    </row>
    <row r="23" spans="1:12" ht="15" customHeight="1" x14ac:dyDescent="0.25">
      <c r="B23" s="108"/>
      <c r="C23" s="108"/>
      <c r="D23" s="108"/>
    </row>
    <row r="24" spans="1:12" ht="15" customHeight="1" x14ac:dyDescent="0.25">
      <c r="B24" s="108"/>
      <c r="C24" s="108"/>
      <c r="D24" s="108"/>
    </row>
    <row r="25" spans="1:12" ht="15" customHeight="1" x14ac:dyDescent="0.25">
      <c r="B25" s="108"/>
      <c r="C25" s="108"/>
      <c r="D25" s="108"/>
      <c r="E25" s="108"/>
      <c r="F25" s="108"/>
      <c r="G25" s="108"/>
      <c r="H25" s="108"/>
      <c r="I25" s="108"/>
      <c r="J25" s="108"/>
    </row>
    <row r="26" spans="1:12" ht="19.5" customHeight="1" x14ac:dyDescent="0.25">
      <c r="B26" s="108"/>
      <c r="C26" s="108"/>
      <c r="D26" s="108"/>
      <c r="E26" s="108"/>
      <c r="F26" s="108"/>
      <c r="G26" s="108"/>
      <c r="H26" s="108"/>
      <c r="I26" s="108"/>
      <c r="J26" s="108"/>
    </row>
    <row r="27" spans="1:12" ht="15.75" x14ac:dyDescent="0.25">
      <c r="A27" s="365" t="s">
        <v>205</v>
      </c>
      <c r="B27" s="365"/>
      <c r="C27" s="365"/>
      <c r="D27" s="365"/>
      <c r="E27" s="365"/>
      <c r="F27" s="365"/>
      <c r="G27" s="365"/>
      <c r="H27" s="365"/>
      <c r="I27" s="365"/>
    </row>
    <row r="28" spans="1:12" x14ac:dyDescent="0.25">
      <c r="A28" s="364" t="s">
        <v>226</v>
      </c>
      <c r="B28" s="364"/>
      <c r="C28" s="364"/>
      <c r="D28" s="364"/>
      <c r="E28" s="364"/>
      <c r="F28" s="364"/>
      <c r="G28" s="364"/>
      <c r="H28" s="364"/>
      <c r="I28" s="364"/>
    </row>
    <row r="29" spans="1:12" ht="15" customHeight="1" x14ac:dyDescent="0.25">
      <c r="B29" s="106"/>
      <c r="C29" s="106"/>
      <c r="D29" s="106"/>
      <c r="E29" s="106"/>
      <c r="F29" s="106"/>
      <c r="G29" s="106"/>
      <c r="H29" s="106"/>
      <c r="I29" s="108"/>
      <c r="J29" s="108"/>
      <c r="K29" s="108"/>
      <c r="L29" s="108"/>
    </row>
    <row r="30" spans="1:12" ht="15" customHeight="1" x14ac:dyDescent="0.25">
      <c r="B30" s="106"/>
      <c r="C30" s="106"/>
      <c r="D30" s="106"/>
      <c r="E30" s="106"/>
      <c r="F30" s="106"/>
      <c r="G30" s="106"/>
      <c r="H30" s="106"/>
      <c r="I30" s="106"/>
    </row>
    <row r="31" spans="1:12" ht="15" customHeight="1" x14ac:dyDescent="0.25">
      <c r="B31" s="106"/>
      <c r="C31" s="106"/>
      <c r="D31" s="106"/>
      <c r="E31" s="106"/>
      <c r="F31" s="106"/>
      <c r="G31" s="106"/>
      <c r="H31" s="106"/>
      <c r="I31" s="106"/>
    </row>
    <row r="32" spans="1:12" ht="15" customHeight="1" x14ac:dyDescent="0.25">
      <c r="B32" s="106"/>
      <c r="C32" s="106"/>
      <c r="D32" s="106"/>
      <c r="E32" s="106" t="s">
        <v>206</v>
      </c>
      <c r="F32" s="106" t="s">
        <v>207</v>
      </c>
      <c r="G32" s="106" t="s">
        <v>208</v>
      </c>
      <c r="H32" s="106" t="s">
        <v>207</v>
      </c>
      <c r="I32" s="106"/>
    </row>
    <row r="33" spans="2:12" ht="15" customHeight="1" x14ac:dyDescent="0.25">
      <c r="B33" s="106"/>
      <c r="C33" s="106">
        <v>0</v>
      </c>
      <c r="D33" s="107" t="s">
        <v>213</v>
      </c>
      <c r="E33" s="138">
        <v>9</v>
      </c>
      <c r="F33" s="106" t="str">
        <f>IF(AND($H$5 &gt;= Summary!C33,$H$5 &lt; Summary!C34), E33, " ")</f>
        <v xml:space="preserve"> </v>
      </c>
      <c r="G33" s="138">
        <v>0</v>
      </c>
      <c r="H33" s="106" t="str">
        <f>IF(AND($H$6&gt;= Summary!C33,$H$6&lt; Summary!C34), G33, " ")</f>
        <v xml:space="preserve"> </v>
      </c>
      <c r="I33" s="106"/>
    </row>
    <row r="34" spans="2:12" ht="15" customHeight="1" x14ac:dyDescent="0.25">
      <c r="B34" s="106"/>
      <c r="C34" s="107">
        <v>0.05</v>
      </c>
      <c r="D34" s="107" t="s">
        <v>214</v>
      </c>
      <c r="E34" s="138">
        <v>20</v>
      </c>
      <c r="F34" s="106" t="str">
        <f>IF(AND($H$5 &gt;= Summary!C34,$H$5 &lt; Summary!C35), E34, " ")</f>
        <v xml:space="preserve"> </v>
      </c>
      <c r="G34" s="138">
        <v>4</v>
      </c>
      <c r="H34" s="106" t="str">
        <f>IF(AND($H$6&gt;= Summary!C34,$H$6&lt; Summary!C35), G34, " ")</f>
        <v xml:space="preserve"> </v>
      </c>
      <c r="I34" s="106"/>
    </row>
    <row r="35" spans="2:12" ht="15" customHeight="1" x14ac:dyDescent="0.25">
      <c r="B35" s="106"/>
      <c r="C35" s="107">
        <v>0.1</v>
      </c>
      <c r="D35" s="107" t="s">
        <v>215</v>
      </c>
      <c r="E35" s="138">
        <v>24</v>
      </c>
      <c r="F35" s="106" t="str">
        <f>IF(AND($H$5 &gt;= Summary!C35,$H$5 &lt; Summary!C36), E35, " ")</f>
        <v xml:space="preserve"> </v>
      </c>
      <c r="G35" s="138">
        <v>3</v>
      </c>
      <c r="H35" s="106" t="str">
        <f>IF(AND($H$6&gt;= Summary!C35,$H$6&lt; Summary!C36), G35, " ")</f>
        <v xml:space="preserve"> </v>
      </c>
      <c r="I35" s="106"/>
    </row>
    <row r="36" spans="2:12" ht="15" customHeight="1" x14ac:dyDescent="0.25">
      <c r="B36" s="106"/>
      <c r="C36" s="107">
        <v>0.15</v>
      </c>
      <c r="D36" s="107" t="s">
        <v>216</v>
      </c>
      <c r="E36" s="138">
        <v>8</v>
      </c>
      <c r="F36" s="106">
        <f>IF(AND($H$5 &gt;= Summary!C36,$H$5 &lt; Summary!C37), E36, " ")</f>
        <v>8</v>
      </c>
      <c r="G36" s="138">
        <v>11</v>
      </c>
      <c r="H36" s="106" t="str">
        <f>IF(AND($H$6&gt;= Summary!C36,$H$6&lt; Summary!C37), G36, " ")</f>
        <v xml:space="preserve"> </v>
      </c>
      <c r="I36" s="106"/>
    </row>
    <row r="37" spans="2:12" ht="15" customHeight="1" x14ac:dyDescent="0.25">
      <c r="B37" s="106"/>
      <c r="C37" s="107">
        <v>0.2</v>
      </c>
      <c r="D37" s="107" t="s">
        <v>217</v>
      </c>
      <c r="E37" s="138">
        <v>1</v>
      </c>
      <c r="F37" s="106" t="str">
        <f>IF(AND($H$5 &gt;= Summary!C37,$H$5 &lt; Summary!C38), E37, " ")</f>
        <v xml:space="preserve"> </v>
      </c>
      <c r="G37" s="138">
        <v>4</v>
      </c>
      <c r="H37" s="106" t="str">
        <f>IF(AND($H$6&gt;= Summary!C37,$H$6&lt; Summary!C38), G37, " ")</f>
        <v xml:space="preserve"> </v>
      </c>
      <c r="I37" s="106"/>
    </row>
    <row r="38" spans="2:12" ht="15" customHeight="1" x14ac:dyDescent="0.25">
      <c r="B38" s="106"/>
      <c r="C38" s="107">
        <v>0.25</v>
      </c>
      <c r="D38" s="107" t="s">
        <v>218</v>
      </c>
      <c r="E38" s="138">
        <v>1</v>
      </c>
      <c r="F38" s="106" t="str">
        <f>IF(AND($H$5 &gt;= Summary!C38,$H$5 &lt; Summary!C39), E38, " ")</f>
        <v xml:space="preserve"> </v>
      </c>
      <c r="G38" s="138">
        <v>10</v>
      </c>
      <c r="H38" s="106" t="str">
        <f>IF(AND($H$6&gt;= Summary!C38,$H$6&lt; Summary!C39), G38, " ")</f>
        <v xml:space="preserve"> </v>
      </c>
      <c r="I38" s="106"/>
    </row>
    <row r="39" spans="2:12" ht="15" customHeight="1" x14ac:dyDescent="0.25">
      <c r="B39" s="106"/>
      <c r="C39" s="107">
        <v>0.3</v>
      </c>
      <c r="D39" s="107" t="s">
        <v>219</v>
      </c>
      <c r="E39" s="138">
        <v>1</v>
      </c>
      <c r="F39" s="106" t="str">
        <f>IF(AND($H$5 &gt;= Summary!C39,$H$5 &lt; Summary!C40), E39, " ")</f>
        <v xml:space="preserve"> </v>
      </c>
      <c r="G39" s="138">
        <v>14</v>
      </c>
      <c r="H39" s="106" t="str">
        <f>IF(AND($H$6&gt;= Summary!C39,$H$6&lt; Summary!C40), G39, " ")</f>
        <v xml:space="preserve"> </v>
      </c>
      <c r="I39" s="106"/>
    </row>
    <row r="40" spans="2:12" ht="15" customHeight="1" x14ac:dyDescent="0.25">
      <c r="B40" s="106"/>
      <c r="C40" s="107">
        <v>0.35</v>
      </c>
      <c r="D40" s="107" t="s">
        <v>220</v>
      </c>
      <c r="E40" s="138">
        <v>0</v>
      </c>
      <c r="F40" s="106" t="str">
        <f>IF(AND($H$5 &gt;= Summary!C40,$H$5 &lt; Summary!C41), E40, " ")</f>
        <v xml:space="preserve"> </v>
      </c>
      <c r="G40" s="138">
        <v>14</v>
      </c>
      <c r="H40" s="106" t="str">
        <f>IF(AND($H$6&gt;= Summary!C40,$H$6&lt; Summary!C41), G40, " ")</f>
        <v xml:space="preserve"> </v>
      </c>
      <c r="I40" s="106"/>
    </row>
    <row r="41" spans="2:12" ht="15" customHeight="1" x14ac:dyDescent="0.25">
      <c r="B41" s="106"/>
      <c r="C41" s="107">
        <v>0.4</v>
      </c>
      <c r="D41" s="107" t="s">
        <v>221</v>
      </c>
      <c r="E41" s="138">
        <v>0</v>
      </c>
      <c r="F41" s="106" t="str">
        <f>IF(AND($H$5 &gt;= Summary!C41,$H$5 &lt; Summary!C42), E41, " ")</f>
        <v xml:space="preserve"> </v>
      </c>
      <c r="G41" s="138">
        <v>3</v>
      </c>
      <c r="H41" s="106" t="str">
        <f>IF(AND($H$6&gt;= Summary!C41,$H$6&lt; Summary!C42), G41, " ")</f>
        <v xml:space="preserve"> </v>
      </c>
      <c r="I41" s="106"/>
    </row>
    <row r="42" spans="2:12" ht="15" customHeight="1" x14ac:dyDescent="0.25">
      <c r="B42" s="106"/>
      <c r="C42" s="107">
        <v>0.45</v>
      </c>
      <c r="D42" s="107" t="s">
        <v>222</v>
      </c>
      <c r="E42" s="138">
        <v>0</v>
      </c>
      <c r="F42" s="106" t="str">
        <f>IF(AND($H$5 &gt;= Summary!C42,$H$5 &lt; Summary!C43), E42, " ")</f>
        <v xml:space="preserve"> </v>
      </c>
      <c r="G42" s="138">
        <v>4</v>
      </c>
      <c r="H42" s="106" t="str">
        <f>IF(AND($H$6&gt;= Summary!C42,$H$6&lt; Summary!C43), G42, " ")</f>
        <v xml:space="preserve"> </v>
      </c>
      <c r="I42" s="106"/>
    </row>
    <row r="43" spans="2:12" ht="15" customHeight="1" x14ac:dyDescent="0.25">
      <c r="B43" s="106"/>
      <c r="C43" s="107">
        <v>0.5</v>
      </c>
      <c r="D43" s="107" t="s">
        <v>223</v>
      </c>
      <c r="E43" s="138">
        <v>2</v>
      </c>
      <c r="F43" s="106" t="str">
        <f>IF(AND($H$5 &gt;= Summary!C43,$H$5 &lt; Summary!C44), E43, " ")</f>
        <v xml:space="preserve"> </v>
      </c>
      <c r="G43" s="138">
        <v>5</v>
      </c>
      <c r="H43" s="106">
        <f>IF(AND($H$6&gt;= Summary!C43,$H$6&lt; Summary!C44), G43, " ")</f>
        <v>5</v>
      </c>
      <c r="I43" s="106"/>
    </row>
    <row r="44" spans="2:12" ht="15" customHeight="1" x14ac:dyDescent="0.25">
      <c r="B44" s="106"/>
      <c r="C44" s="107">
        <v>0.55000000000000004</v>
      </c>
      <c r="D44" s="107" t="s">
        <v>224</v>
      </c>
      <c r="E44" s="138">
        <v>0</v>
      </c>
      <c r="F44" s="106" t="str">
        <f>IF(AND($H$5 &gt;= Summary!C44,$H$5 &lt; Summary!C45), E44, " ")</f>
        <v xml:space="preserve"> </v>
      </c>
      <c r="G44" s="138">
        <v>1</v>
      </c>
      <c r="H44" s="106" t="str">
        <f>IF(AND($H$6&gt;= Summary!C44,$H$6&lt; Summary!C45), G44, " ")</f>
        <v xml:space="preserve"> </v>
      </c>
      <c r="I44" s="106"/>
    </row>
    <row r="45" spans="2:12" ht="15" customHeight="1" x14ac:dyDescent="0.25">
      <c r="B45" s="106"/>
      <c r="C45" s="107">
        <v>0.6</v>
      </c>
      <c r="D45" s="106" t="s">
        <v>225</v>
      </c>
      <c r="E45" s="138">
        <v>4</v>
      </c>
      <c r="F45" s="106" t="str">
        <f>IF($H$5 &gt;Summary!C45, E45, " ")</f>
        <v xml:space="preserve"> </v>
      </c>
      <c r="G45" s="138">
        <v>4</v>
      </c>
      <c r="H45" s="106" t="str">
        <f>IF($H$6&gt;Summary!C45, G45, " ")</f>
        <v xml:space="preserve"> </v>
      </c>
      <c r="I45" s="106"/>
      <c r="J45" s="108"/>
      <c r="K45" s="108"/>
      <c r="L45" s="108"/>
    </row>
    <row r="46" spans="2:12" x14ac:dyDescent="0.25">
      <c r="B46" s="106"/>
      <c r="C46" s="106"/>
      <c r="D46" s="106"/>
      <c r="E46" s="106"/>
      <c r="F46" s="106"/>
      <c r="G46" s="106"/>
      <c r="H46" s="106"/>
    </row>
    <row r="47" spans="2:12" x14ac:dyDescent="0.25">
      <c r="B47" s="106"/>
      <c r="C47" s="106"/>
      <c r="D47" s="106"/>
      <c r="E47" s="106"/>
      <c r="F47" s="106"/>
      <c r="G47" s="106"/>
      <c r="H47" s="106"/>
      <c r="I47" s="108"/>
      <c r="J47" s="108"/>
      <c r="K47" s="108"/>
      <c r="L47" s="108"/>
    </row>
    <row r="48" spans="2:12" x14ac:dyDescent="0.25">
      <c r="B48" s="106"/>
      <c r="C48" s="106"/>
      <c r="D48" s="106"/>
      <c r="E48" s="106"/>
      <c r="F48" s="106"/>
      <c r="G48" s="106"/>
      <c r="H48" s="106"/>
      <c r="I48" s="108"/>
      <c r="J48" s="108"/>
      <c r="K48" s="108"/>
      <c r="L48" s="108"/>
    </row>
    <row r="49" spans="2:12" x14ac:dyDescent="0.25">
      <c r="B49" s="106"/>
      <c r="C49" s="106"/>
      <c r="D49" s="106"/>
      <c r="E49" s="106"/>
      <c r="F49" s="106"/>
      <c r="G49" s="106"/>
      <c r="H49" s="106"/>
      <c r="I49" s="108"/>
      <c r="J49" s="108"/>
      <c r="K49" s="108"/>
      <c r="L49" s="108"/>
    </row>
    <row r="50" spans="2:12" x14ac:dyDescent="0.25">
      <c r="B50" s="108"/>
      <c r="C50" s="108"/>
      <c r="I50" s="108"/>
      <c r="J50" s="108"/>
      <c r="K50" s="108"/>
      <c r="L50" s="108"/>
    </row>
    <row r="51" spans="2:12" x14ac:dyDescent="0.25">
      <c r="B51" s="108"/>
      <c r="C51" s="108"/>
      <c r="I51" s="108"/>
      <c r="J51" s="108"/>
      <c r="K51" s="108"/>
      <c r="L51" s="108"/>
    </row>
    <row r="52" spans="2:12" x14ac:dyDescent="0.25">
      <c r="B52" s="108"/>
      <c r="C52" s="108"/>
      <c r="I52" s="108"/>
      <c r="J52" s="108"/>
      <c r="K52" s="108"/>
      <c r="L52" s="108"/>
    </row>
    <row r="53" spans="2:12" x14ac:dyDescent="0.25">
      <c r="B53" s="108"/>
      <c r="C53" s="108"/>
      <c r="I53" s="108"/>
      <c r="J53" s="108"/>
      <c r="K53" s="108"/>
      <c r="L53" s="108"/>
    </row>
    <row r="54" spans="2:12" x14ac:dyDescent="0.25">
      <c r="B54" s="108"/>
      <c r="C54" s="108"/>
      <c r="I54" s="108"/>
      <c r="J54" s="108"/>
      <c r="K54" s="108"/>
      <c r="L54" s="108"/>
    </row>
    <row r="55" spans="2:12" x14ac:dyDescent="0.25">
      <c r="B55" s="108"/>
      <c r="C55" s="108"/>
      <c r="I55" s="108"/>
      <c r="J55" s="108"/>
      <c r="K55" s="108"/>
      <c r="L55" s="108"/>
    </row>
    <row r="56" spans="2:12" x14ac:dyDescent="0.25">
      <c r="B56" s="108"/>
      <c r="C56" s="108"/>
      <c r="I56" s="108"/>
      <c r="J56" s="108"/>
      <c r="K56" s="108"/>
      <c r="L56" s="108"/>
    </row>
    <row r="57" spans="2:12" x14ac:dyDescent="0.25">
      <c r="B57" s="108"/>
      <c r="C57" s="108"/>
      <c r="I57" s="108"/>
      <c r="J57" s="108"/>
      <c r="K57" s="108"/>
      <c r="L57" s="108"/>
    </row>
    <row r="58" spans="2:12" x14ac:dyDescent="0.25">
      <c r="B58" s="108"/>
      <c r="C58" s="108"/>
      <c r="I58" s="108"/>
      <c r="J58" s="108"/>
      <c r="K58" s="108"/>
      <c r="L58" s="108"/>
    </row>
    <row r="59" spans="2:12" x14ac:dyDescent="0.25">
      <c r="B59" s="108"/>
      <c r="C59" s="108"/>
      <c r="I59" s="108"/>
      <c r="J59" s="108"/>
      <c r="K59" s="108"/>
      <c r="L59" s="108"/>
    </row>
    <row r="60" spans="2:12" x14ac:dyDescent="0.25">
      <c r="B60" s="108"/>
      <c r="C60" s="108"/>
      <c r="I60" s="108"/>
      <c r="J60" s="108"/>
      <c r="K60" s="108"/>
      <c r="L60" s="108"/>
    </row>
    <row r="61" spans="2:12" x14ac:dyDescent="0.25">
      <c r="B61" s="108"/>
      <c r="C61" s="108"/>
      <c r="I61" s="108"/>
      <c r="J61" s="108"/>
      <c r="K61" s="108"/>
      <c r="L61" s="108"/>
    </row>
    <row r="62" spans="2:12" x14ac:dyDescent="0.25">
      <c r="B62" s="108"/>
      <c r="C62" s="108"/>
      <c r="I62" s="108"/>
      <c r="J62" s="108"/>
      <c r="K62" s="108"/>
      <c r="L62" s="108"/>
    </row>
  </sheetData>
  <mergeCells count="5">
    <mergeCell ref="B4:E4"/>
    <mergeCell ref="A1:I1"/>
    <mergeCell ref="A28:I28"/>
    <mergeCell ref="A10:I10"/>
    <mergeCell ref="A27:I27"/>
  </mergeCells>
  <pageMargins left="0.7" right="0.7" top="0.75" bottom="0.75" header="0.3" footer="0.3"/>
  <pageSetup orientation="portrait" verticalDpi="300" r:id="rId1"/>
  <headerFooter>
    <oddFooter>&amp;L&amp;P&amp;CFINAL 2011 Results&amp;RAugust 31,2012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view="pageBreakPreview" zoomScaleNormal="100" zoomScaleSheetLayoutView="100" workbookViewId="0">
      <selection activeCell="G23" sqref="G23"/>
    </sheetView>
  </sheetViews>
  <sheetFormatPr defaultRowHeight="15" x14ac:dyDescent="0.25"/>
  <cols>
    <col min="1" max="1" width="4" style="2" bestFit="1" customWidth="1"/>
    <col min="2" max="2" width="48.5703125" style="1" customWidth="1"/>
    <col min="3" max="3" width="12" style="31" customWidth="1"/>
    <col min="4" max="4" width="19" style="74" customWidth="1"/>
  </cols>
  <sheetData>
    <row r="1" spans="1:4" ht="17.25" x14ac:dyDescent="0.25">
      <c r="A1" s="367" t="s">
        <v>472</v>
      </c>
      <c r="B1" s="367"/>
      <c r="C1" s="367"/>
      <c r="D1" s="367"/>
    </row>
    <row r="2" spans="1:4" s="29" customFormat="1" x14ac:dyDescent="0.25">
      <c r="D2" s="72"/>
    </row>
    <row r="3" spans="1:4" ht="25.5" x14ac:dyDescent="0.25">
      <c r="A3" s="67" t="s">
        <v>0</v>
      </c>
      <c r="B3" s="67" t="s">
        <v>1</v>
      </c>
      <c r="C3" s="66" t="s">
        <v>304</v>
      </c>
      <c r="D3" s="73" t="s">
        <v>45</v>
      </c>
    </row>
    <row r="4" spans="1:4" x14ac:dyDescent="0.25">
      <c r="A4" s="368" t="s">
        <v>2</v>
      </c>
      <c r="B4" s="369"/>
      <c r="C4" s="369"/>
      <c r="D4" s="370"/>
    </row>
    <row r="5" spans="1:4" x14ac:dyDescent="0.25">
      <c r="A5" s="53">
        <v>1</v>
      </c>
      <c r="B5" s="33" t="s">
        <v>3</v>
      </c>
      <c r="C5" s="54" t="s">
        <v>46</v>
      </c>
      <c r="D5" s="329">
        <v>2457.827240448461</v>
      </c>
    </row>
    <row r="6" spans="1:4" x14ac:dyDescent="0.25">
      <c r="A6" s="55">
        <v>2</v>
      </c>
      <c r="B6" s="34" t="s">
        <v>4</v>
      </c>
      <c r="C6" s="56" t="s">
        <v>46</v>
      </c>
      <c r="D6" s="328">
        <v>117.67109611561806</v>
      </c>
    </row>
    <row r="7" spans="1:4" x14ac:dyDescent="0.25">
      <c r="A7" s="55">
        <v>3</v>
      </c>
      <c r="B7" s="34" t="s">
        <v>5</v>
      </c>
      <c r="C7" s="56" t="s">
        <v>47</v>
      </c>
      <c r="D7" s="328">
        <v>3826.5046597915825</v>
      </c>
    </row>
    <row r="8" spans="1:4" x14ac:dyDescent="0.25">
      <c r="A8" s="55">
        <v>4</v>
      </c>
      <c r="B8" s="34" t="s">
        <v>6</v>
      </c>
      <c r="C8" s="56" t="s">
        <v>250</v>
      </c>
      <c r="D8" s="328">
        <v>13698.588275940852</v>
      </c>
    </row>
    <row r="9" spans="1:4" x14ac:dyDescent="0.25">
      <c r="A9" s="55">
        <v>5</v>
      </c>
      <c r="B9" s="34" t="s">
        <v>7</v>
      </c>
      <c r="C9" s="56" t="s">
        <v>250</v>
      </c>
      <c r="D9" s="328">
        <v>23767.260684913294</v>
      </c>
    </row>
    <row r="10" spans="1:4" x14ac:dyDescent="0.25">
      <c r="A10" s="55">
        <v>6</v>
      </c>
      <c r="B10" s="34" t="s">
        <v>8</v>
      </c>
      <c r="C10" s="56" t="s">
        <v>250</v>
      </c>
      <c r="D10" s="328">
        <v>0</v>
      </c>
    </row>
    <row r="11" spans="1:4" x14ac:dyDescent="0.25">
      <c r="A11" s="55">
        <v>7</v>
      </c>
      <c r="B11" s="34" t="s">
        <v>67</v>
      </c>
      <c r="C11" s="56" t="s">
        <v>48</v>
      </c>
      <c r="D11" s="328">
        <v>0</v>
      </c>
    </row>
    <row r="12" spans="1:4" x14ac:dyDescent="0.25">
      <c r="A12" s="57">
        <v>8</v>
      </c>
      <c r="B12" s="35" t="s">
        <v>9</v>
      </c>
      <c r="C12" s="58" t="s">
        <v>49</v>
      </c>
      <c r="D12" s="330">
        <v>0</v>
      </c>
    </row>
    <row r="13" spans="1:4" x14ac:dyDescent="0.25">
      <c r="A13" s="368" t="s">
        <v>11</v>
      </c>
      <c r="B13" s="369"/>
      <c r="C13" s="369"/>
      <c r="D13" s="370"/>
    </row>
    <row r="14" spans="1:4" x14ac:dyDescent="0.25">
      <c r="A14" s="59">
        <v>9</v>
      </c>
      <c r="B14" s="34" t="s">
        <v>68</v>
      </c>
      <c r="C14" s="54" t="s">
        <v>50</v>
      </c>
      <c r="D14" s="329">
        <v>118</v>
      </c>
    </row>
    <row r="15" spans="1:4" x14ac:dyDescent="0.25">
      <c r="A15" s="60">
        <v>10</v>
      </c>
      <c r="B15" s="34" t="s">
        <v>84</v>
      </c>
      <c r="C15" s="56" t="s">
        <v>50</v>
      </c>
      <c r="D15" s="328">
        <v>40</v>
      </c>
    </row>
    <row r="16" spans="1:4" x14ac:dyDescent="0.25">
      <c r="A16" s="60">
        <v>11</v>
      </c>
      <c r="B16" s="34" t="s">
        <v>69</v>
      </c>
      <c r="C16" s="56" t="s">
        <v>51</v>
      </c>
      <c r="D16" s="328">
        <v>0</v>
      </c>
    </row>
    <row r="17" spans="1:4" x14ac:dyDescent="0.25">
      <c r="A17" s="60">
        <v>12</v>
      </c>
      <c r="B17" s="61" t="s">
        <v>70</v>
      </c>
      <c r="C17" s="56" t="s">
        <v>51</v>
      </c>
      <c r="D17" s="328">
        <v>0</v>
      </c>
    </row>
    <row r="18" spans="1:4" x14ac:dyDescent="0.25">
      <c r="A18" s="60">
        <v>13</v>
      </c>
      <c r="B18" s="34" t="s">
        <v>52</v>
      </c>
      <c r="C18" s="56" t="s">
        <v>53</v>
      </c>
      <c r="D18" s="328">
        <v>0</v>
      </c>
    </row>
    <row r="19" spans="1:4" ht="25.5" x14ac:dyDescent="0.25">
      <c r="A19" s="60">
        <v>14</v>
      </c>
      <c r="B19" s="36" t="s">
        <v>71</v>
      </c>
      <c r="C19" s="56" t="s">
        <v>48</v>
      </c>
      <c r="D19" s="328">
        <v>0</v>
      </c>
    </row>
    <row r="20" spans="1:4" ht="25.5" x14ac:dyDescent="0.25">
      <c r="A20" s="62">
        <v>15</v>
      </c>
      <c r="B20" s="37" t="s">
        <v>72</v>
      </c>
      <c r="C20" s="58" t="s">
        <v>54</v>
      </c>
      <c r="D20" s="330">
        <v>5</v>
      </c>
    </row>
    <row r="21" spans="1:4" x14ac:dyDescent="0.25">
      <c r="A21" s="368" t="s">
        <v>15</v>
      </c>
      <c r="B21" s="369"/>
      <c r="C21" s="369"/>
      <c r="D21" s="370"/>
    </row>
    <row r="22" spans="1:4" x14ac:dyDescent="0.25">
      <c r="A22" s="59">
        <v>16</v>
      </c>
      <c r="B22" s="34" t="s">
        <v>16</v>
      </c>
      <c r="C22" s="195" t="s">
        <v>263</v>
      </c>
      <c r="D22" s="329">
        <v>0</v>
      </c>
    </row>
    <row r="23" spans="1:4" x14ac:dyDescent="0.25">
      <c r="A23" s="60">
        <v>17</v>
      </c>
      <c r="B23" s="36" t="s">
        <v>17</v>
      </c>
      <c r="C23" s="56" t="s">
        <v>264</v>
      </c>
      <c r="D23" s="328">
        <v>0</v>
      </c>
    </row>
    <row r="24" spans="1:4" x14ac:dyDescent="0.25">
      <c r="A24" s="60">
        <v>18</v>
      </c>
      <c r="B24" s="61" t="s">
        <v>18</v>
      </c>
      <c r="C24" s="195" t="s">
        <v>265</v>
      </c>
      <c r="D24" s="328">
        <v>0</v>
      </c>
    </row>
    <row r="25" spans="1:4" ht="30" customHeight="1" x14ac:dyDescent="0.25">
      <c r="A25" s="60">
        <v>19</v>
      </c>
      <c r="B25" s="36" t="s">
        <v>73</v>
      </c>
      <c r="C25" s="56" t="s">
        <v>50</v>
      </c>
      <c r="D25" s="328">
        <v>17</v>
      </c>
    </row>
    <row r="26" spans="1:4" x14ac:dyDescent="0.25">
      <c r="A26" s="62">
        <v>20</v>
      </c>
      <c r="B26" s="35" t="s">
        <v>13</v>
      </c>
      <c r="C26" s="58" t="s">
        <v>54</v>
      </c>
      <c r="D26" s="330">
        <v>4</v>
      </c>
    </row>
    <row r="27" spans="1:4" x14ac:dyDescent="0.25">
      <c r="A27" s="368" t="s">
        <v>20</v>
      </c>
      <c r="B27" s="369"/>
      <c r="C27" s="369"/>
      <c r="D27" s="370"/>
    </row>
    <row r="28" spans="1:4" x14ac:dyDescent="0.25">
      <c r="A28" s="63">
        <v>21</v>
      </c>
      <c r="B28" s="64" t="s">
        <v>20</v>
      </c>
      <c r="C28" s="65" t="s">
        <v>74</v>
      </c>
      <c r="D28" s="331">
        <v>0</v>
      </c>
    </row>
    <row r="29" spans="1:4" x14ac:dyDescent="0.25">
      <c r="A29" s="368" t="s">
        <v>56</v>
      </c>
      <c r="B29" s="369"/>
      <c r="C29" s="369"/>
      <c r="D29" s="370"/>
    </row>
    <row r="30" spans="1:4" x14ac:dyDescent="0.25">
      <c r="A30" s="53">
        <v>22</v>
      </c>
      <c r="B30" s="33" t="s">
        <v>23</v>
      </c>
      <c r="C30" s="54" t="s">
        <v>50</v>
      </c>
      <c r="D30" s="329">
        <v>130</v>
      </c>
    </row>
    <row r="31" spans="1:4" x14ac:dyDescent="0.25">
      <c r="A31" s="55">
        <v>23</v>
      </c>
      <c r="B31" s="34" t="s">
        <v>24</v>
      </c>
      <c r="C31" s="56" t="s">
        <v>50</v>
      </c>
      <c r="D31" s="328">
        <v>5.0267888580752382</v>
      </c>
    </row>
    <row r="32" spans="1:4" x14ac:dyDescent="0.25">
      <c r="A32" s="55">
        <v>24</v>
      </c>
      <c r="B32" s="34" t="s">
        <v>25</v>
      </c>
      <c r="C32" s="56" t="s">
        <v>50</v>
      </c>
      <c r="D32" s="328">
        <v>0</v>
      </c>
    </row>
    <row r="33" spans="1:4" x14ac:dyDescent="0.25">
      <c r="A33" s="55">
        <v>25</v>
      </c>
      <c r="B33" s="34" t="s">
        <v>26</v>
      </c>
      <c r="C33" s="56" t="s">
        <v>50</v>
      </c>
      <c r="D33" s="328">
        <v>0</v>
      </c>
    </row>
    <row r="34" spans="1:4" x14ac:dyDescent="0.25">
      <c r="A34" s="55">
        <v>26</v>
      </c>
      <c r="B34" s="34" t="s">
        <v>57</v>
      </c>
      <c r="C34" s="56" t="s">
        <v>50</v>
      </c>
      <c r="D34" s="328">
        <v>0</v>
      </c>
    </row>
    <row r="35" spans="1:4" x14ac:dyDescent="0.25">
      <c r="A35" s="57">
        <v>27</v>
      </c>
      <c r="B35" s="35" t="s">
        <v>58</v>
      </c>
      <c r="C35" s="58" t="s">
        <v>50</v>
      </c>
      <c r="D35" s="330">
        <v>0</v>
      </c>
    </row>
    <row r="36" spans="1:4" ht="15.75" x14ac:dyDescent="0.25">
      <c r="A36" s="156" t="s">
        <v>471</v>
      </c>
    </row>
    <row r="37" spans="1:4" x14ac:dyDescent="0.25">
      <c r="A37" s="151" t="s">
        <v>236</v>
      </c>
    </row>
    <row r="38" spans="1:4" ht="29.25" customHeight="1" x14ac:dyDescent="0.25">
      <c r="A38" s="366" t="s">
        <v>470</v>
      </c>
      <c r="B38" s="366"/>
      <c r="C38" s="366"/>
      <c r="D38" s="366"/>
    </row>
  </sheetData>
  <mergeCells count="7">
    <mergeCell ref="A38:D38"/>
    <mergeCell ref="A1:D1"/>
    <mergeCell ref="A29:D29"/>
    <mergeCell ref="A27:D27"/>
    <mergeCell ref="A21:D21"/>
    <mergeCell ref="A13:D13"/>
    <mergeCell ref="A4:D4"/>
  </mergeCells>
  <pageMargins left="0.7" right="0.7" top="0.75" bottom="0.75" header="0.3" footer="0.3"/>
  <pageSetup orientation="portrait" verticalDpi="300" r:id="rId1"/>
  <headerFooter>
    <oddFooter>&amp;L&amp;P&amp;CFINAL 2011 Results&amp;RAugust 31,2012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4"/>
  <sheetViews>
    <sheetView view="pageBreakPreview" topLeftCell="A67" zoomScale="115" zoomScaleNormal="100" zoomScaleSheetLayoutView="115" workbookViewId="0">
      <selection activeCell="D85" sqref="D85:F85"/>
    </sheetView>
  </sheetViews>
  <sheetFormatPr defaultRowHeight="15" x14ac:dyDescent="0.25"/>
  <cols>
    <col min="1" max="1" width="3.85546875" style="227" customWidth="1"/>
    <col min="2" max="2" width="14.42578125" style="227" customWidth="1"/>
    <col min="3" max="3" width="3" style="248" customWidth="1"/>
    <col min="4" max="4" width="2.28515625" style="248" customWidth="1"/>
    <col min="5" max="5" width="2.7109375" style="248" customWidth="1"/>
    <col min="6" max="6" width="63.140625" style="248" customWidth="1"/>
    <col min="7" max="7" width="9.140625" style="118"/>
  </cols>
  <sheetData>
    <row r="1" spans="1:7" ht="15" customHeight="1" x14ac:dyDescent="0.25">
      <c r="A1" s="432" t="s">
        <v>380</v>
      </c>
      <c r="B1" s="432"/>
      <c r="C1" s="432"/>
      <c r="D1" s="432"/>
      <c r="E1" s="432"/>
      <c r="F1" s="432"/>
    </row>
    <row r="2" spans="1:7" s="29" customFormat="1" x14ac:dyDescent="0.25">
      <c r="A2" s="226"/>
      <c r="B2" s="289"/>
      <c r="C2" s="226"/>
      <c r="D2" s="226"/>
      <c r="E2" s="226"/>
      <c r="F2" s="226"/>
      <c r="G2" s="118"/>
    </row>
    <row r="3" spans="1:7" ht="15.75" customHeight="1" x14ac:dyDescent="0.25">
      <c r="A3" s="233" t="s">
        <v>0</v>
      </c>
      <c r="B3" s="290" t="s">
        <v>1</v>
      </c>
      <c r="C3" s="433" t="s">
        <v>378</v>
      </c>
      <c r="D3" s="434"/>
      <c r="E3" s="434"/>
      <c r="F3" s="435"/>
    </row>
    <row r="4" spans="1:7" s="13" customFormat="1" ht="15" customHeight="1" x14ac:dyDescent="0.25">
      <c r="A4" s="373" t="s">
        <v>2</v>
      </c>
      <c r="B4" s="374"/>
      <c r="C4" s="386"/>
      <c r="D4" s="386"/>
      <c r="E4" s="386"/>
      <c r="F4" s="436"/>
    </row>
    <row r="5" spans="1:7" ht="15" customHeight="1" x14ac:dyDescent="0.25">
      <c r="A5" s="387">
        <v>1</v>
      </c>
      <c r="B5" s="389" t="s">
        <v>3</v>
      </c>
      <c r="C5" s="238" t="s">
        <v>289</v>
      </c>
      <c r="D5" s="384" t="s">
        <v>307</v>
      </c>
      <c r="E5" s="384"/>
      <c r="F5" s="385"/>
    </row>
    <row r="6" spans="1:7" s="118" customFormat="1" ht="26.25" x14ac:dyDescent="0.25">
      <c r="A6" s="401"/>
      <c r="B6" s="402"/>
      <c r="C6" s="239"/>
      <c r="D6" s="364" t="s">
        <v>289</v>
      </c>
      <c r="E6" s="364"/>
      <c r="F6" s="240" t="s">
        <v>308</v>
      </c>
    </row>
    <row r="7" spans="1:7" s="118" customFormat="1" x14ac:dyDescent="0.25">
      <c r="A7" s="401"/>
      <c r="B7" s="402"/>
      <c r="C7" s="241" t="s">
        <v>289</v>
      </c>
      <c r="D7" s="437" t="s">
        <v>468</v>
      </c>
      <c r="E7" s="437"/>
      <c r="F7" s="438"/>
    </row>
    <row r="8" spans="1:7" ht="26.25" x14ac:dyDescent="0.25">
      <c r="A8" s="401"/>
      <c r="B8" s="402"/>
      <c r="C8" s="239"/>
      <c r="D8" s="364" t="s">
        <v>289</v>
      </c>
      <c r="E8" s="364"/>
      <c r="F8" s="240" t="s">
        <v>309</v>
      </c>
    </row>
    <row r="9" spans="1:7" s="118" customFormat="1" ht="15" customHeight="1" x14ac:dyDescent="0.25">
      <c r="A9" s="401"/>
      <c r="B9" s="402"/>
      <c r="C9" s="241" t="s">
        <v>289</v>
      </c>
      <c r="D9" s="437" t="s">
        <v>310</v>
      </c>
      <c r="E9" s="437"/>
      <c r="F9" s="438"/>
    </row>
    <row r="10" spans="1:7" s="118" customFormat="1" x14ac:dyDescent="0.25">
      <c r="A10" s="401"/>
      <c r="B10" s="402"/>
      <c r="C10" s="239"/>
      <c r="D10" s="364" t="s">
        <v>289</v>
      </c>
      <c r="E10" s="364"/>
      <c r="F10" s="240" t="s">
        <v>311</v>
      </c>
    </row>
    <row r="11" spans="1:7" ht="15" customHeight="1" x14ac:dyDescent="0.25">
      <c r="A11" s="401"/>
      <c r="B11" s="402"/>
      <c r="C11" s="241" t="s">
        <v>289</v>
      </c>
      <c r="D11" s="437" t="s">
        <v>312</v>
      </c>
      <c r="E11" s="437"/>
      <c r="F11" s="438"/>
    </row>
    <row r="12" spans="1:7" s="118" customFormat="1" ht="26.25" x14ac:dyDescent="0.25">
      <c r="A12" s="401"/>
      <c r="B12" s="402"/>
      <c r="C12" s="239"/>
      <c r="D12" s="364" t="s">
        <v>289</v>
      </c>
      <c r="E12" s="364"/>
      <c r="F12" s="240" t="s">
        <v>313</v>
      </c>
    </row>
    <row r="13" spans="1:7" s="118" customFormat="1" ht="26.25" x14ac:dyDescent="0.25">
      <c r="A13" s="388"/>
      <c r="B13" s="390"/>
      <c r="C13" s="242"/>
      <c r="D13" s="378" t="s">
        <v>289</v>
      </c>
      <c r="E13" s="378"/>
      <c r="F13" s="243" t="s">
        <v>314</v>
      </c>
    </row>
    <row r="14" spans="1:7" ht="15" customHeight="1" x14ac:dyDescent="0.25">
      <c r="A14" s="387">
        <v>2</v>
      </c>
      <c r="B14" s="389" t="s">
        <v>4</v>
      </c>
      <c r="C14" s="238" t="s">
        <v>289</v>
      </c>
      <c r="D14" s="375" t="s">
        <v>315</v>
      </c>
      <c r="E14" s="375"/>
      <c r="F14" s="376"/>
    </row>
    <row r="15" spans="1:7" s="118" customFormat="1" x14ac:dyDescent="0.25">
      <c r="A15" s="401"/>
      <c r="B15" s="402"/>
      <c r="C15" s="239"/>
      <c r="D15" s="426" t="s">
        <v>289</v>
      </c>
      <c r="E15" s="426"/>
      <c r="F15" s="244" t="s">
        <v>316</v>
      </c>
    </row>
    <row r="16" spans="1:7" ht="15" customHeight="1" x14ac:dyDescent="0.25">
      <c r="A16" s="401"/>
      <c r="B16" s="402"/>
      <c r="C16" s="241" t="s">
        <v>289</v>
      </c>
      <c r="D16" s="364" t="s">
        <v>317</v>
      </c>
      <c r="E16" s="364"/>
      <c r="F16" s="377"/>
    </row>
    <row r="17" spans="1:6" s="118" customFormat="1" ht="25.5" x14ac:dyDescent="0.25">
      <c r="A17" s="401"/>
      <c r="B17" s="402"/>
      <c r="C17" s="239"/>
      <c r="D17" s="364" t="s">
        <v>289</v>
      </c>
      <c r="E17" s="364"/>
      <c r="F17" s="244" t="s">
        <v>318</v>
      </c>
    </row>
    <row r="18" spans="1:6" s="118" customFormat="1" ht="17.25" customHeight="1" x14ac:dyDescent="0.25">
      <c r="A18" s="401"/>
      <c r="B18" s="402"/>
      <c r="C18" s="245" t="s">
        <v>289</v>
      </c>
      <c r="D18" s="364" t="s">
        <v>319</v>
      </c>
      <c r="E18" s="364"/>
      <c r="F18" s="377"/>
    </row>
    <row r="19" spans="1:6" s="118" customFormat="1" ht="27" customHeight="1" x14ac:dyDescent="0.25">
      <c r="A19" s="401"/>
      <c r="B19" s="402"/>
      <c r="C19" s="241" t="s">
        <v>289</v>
      </c>
      <c r="D19" s="364" t="s">
        <v>320</v>
      </c>
      <c r="E19" s="364"/>
      <c r="F19" s="377"/>
    </row>
    <row r="20" spans="1:6" x14ac:dyDescent="0.25">
      <c r="A20" s="388"/>
      <c r="B20" s="390"/>
      <c r="C20" s="246" t="s">
        <v>289</v>
      </c>
      <c r="D20" s="378" t="s">
        <v>321</v>
      </c>
      <c r="E20" s="378"/>
      <c r="F20" s="379"/>
    </row>
    <row r="21" spans="1:6" ht="27" customHeight="1" x14ac:dyDescent="0.25">
      <c r="A21" s="387">
        <v>3</v>
      </c>
      <c r="B21" s="389" t="s">
        <v>5</v>
      </c>
      <c r="C21" s="238" t="s">
        <v>289</v>
      </c>
      <c r="D21" s="375" t="s">
        <v>322</v>
      </c>
      <c r="E21" s="375"/>
      <c r="F21" s="376"/>
    </row>
    <row r="22" spans="1:6" s="118" customFormat="1" ht="25.5" x14ac:dyDescent="0.25">
      <c r="A22" s="401"/>
      <c r="B22" s="402"/>
      <c r="C22" s="239"/>
      <c r="D22" s="364" t="s">
        <v>289</v>
      </c>
      <c r="E22" s="364"/>
      <c r="F22" s="244" t="s">
        <v>323</v>
      </c>
    </row>
    <row r="23" spans="1:6" s="118" customFormat="1" x14ac:dyDescent="0.25">
      <c r="A23" s="401"/>
      <c r="B23" s="402"/>
      <c r="C23" s="239"/>
      <c r="D23" s="364" t="s">
        <v>289</v>
      </c>
      <c r="E23" s="364"/>
      <c r="F23" s="244" t="s">
        <v>324</v>
      </c>
    </row>
    <row r="24" spans="1:6" s="118" customFormat="1" ht="27.75" customHeight="1" x14ac:dyDescent="0.25">
      <c r="A24" s="401"/>
      <c r="B24" s="402"/>
      <c r="C24" s="241" t="s">
        <v>289</v>
      </c>
      <c r="D24" s="364" t="s">
        <v>325</v>
      </c>
      <c r="E24" s="364"/>
      <c r="F24" s="377"/>
    </row>
    <row r="25" spans="1:6" ht="14.25" customHeight="1" x14ac:dyDescent="0.25">
      <c r="A25" s="401"/>
      <c r="B25" s="402"/>
      <c r="C25" s="239"/>
      <c r="D25" s="426" t="s">
        <v>289</v>
      </c>
      <c r="E25" s="426"/>
      <c r="F25" s="244" t="s">
        <v>326</v>
      </c>
    </row>
    <row r="26" spans="1:6" s="13" customFormat="1" ht="15" customHeight="1" x14ac:dyDescent="0.25">
      <c r="A26" s="401"/>
      <c r="B26" s="402"/>
      <c r="C26" s="245" t="s">
        <v>289</v>
      </c>
      <c r="D26" s="364" t="s">
        <v>327</v>
      </c>
      <c r="E26" s="364"/>
      <c r="F26" s="377"/>
    </row>
    <row r="27" spans="1:6" s="13" customFormat="1" ht="38.25" x14ac:dyDescent="0.25">
      <c r="A27" s="388"/>
      <c r="B27" s="390"/>
      <c r="C27" s="242"/>
      <c r="D27" s="431" t="s">
        <v>289</v>
      </c>
      <c r="E27" s="431"/>
      <c r="F27" s="247" t="s">
        <v>328</v>
      </c>
    </row>
    <row r="28" spans="1:6" s="13" customFormat="1" ht="15" customHeight="1" x14ac:dyDescent="0.25">
      <c r="A28" s="387">
        <v>4</v>
      </c>
      <c r="B28" s="389" t="s">
        <v>6</v>
      </c>
      <c r="C28" s="238" t="s">
        <v>289</v>
      </c>
      <c r="D28" s="375" t="s">
        <v>329</v>
      </c>
      <c r="E28" s="375"/>
      <c r="F28" s="376"/>
    </row>
    <row r="29" spans="1:6" s="13" customFormat="1" ht="25.5" x14ac:dyDescent="0.25">
      <c r="A29" s="401"/>
      <c r="B29" s="402"/>
      <c r="C29" s="239"/>
      <c r="D29" s="364" t="s">
        <v>289</v>
      </c>
      <c r="E29" s="364"/>
      <c r="F29" s="244" t="s">
        <v>330</v>
      </c>
    </row>
    <row r="30" spans="1:6" s="13" customFormat="1" ht="25.5" x14ac:dyDescent="0.25">
      <c r="A30" s="401"/>
      <c r="B30" s="402"/>
      <c r="C30" s="239"/>
      <c r="D30" s="364" t="s">
        <v>289</v>
      </c>
      <c r="E30" s="364"/>
      <c r="F30" s="244" t="s">
        <v>331</v>
      </c>
    </row>
    <row r="31" spans="1:6" s="13" customFormat="1" ht="29.25" customHeight="1" x14ac:dyDescent="0.25">
      <c r="A31" s="401"/>
      <c r="B31" s="402"/>
      <c r="C31" s="241" t="s">
        <v>289</v>
      </c>
      <c r="D31" s="364" t="s">
        <v>332</v>
      </c>
      <c r="E31" s="364"/>
      <c r="F31" s="377"/>
    </row>
    <row r="32" spans="1:6" s="13" customFormat="1" ht="27.75" customHeight="1" x14ac:dyDescent="0.25">
      <c r="A32" s="388"/>
      <c r="B32" s="390"/>
      <c r="C32" s="241" t="s">
        <v>289</v>
      </c>
      <c r="D32" s="364" t="s">
        <v>333</v>
      </c>
      <c r="E32" s="364"/>
      <c r="F32" s="377"/>
    </row>
    <row r="33" spans="1:7" s="13" customFormat="1" ht="15" customHeight="1" x14ac:dyDescent="0.25">
      <c r="A33" s="387">
        <v>5</v>
      </c>
      <c r="B33" s="389" t="s">
        <v>7</v>
      </c>
      <c r="C33" s="238" t="s">
        <v>289</v>
      </c>
      <c r="D33" s="375" t="s">
        <v>334</v>
      </c>
      <c r="E33" s="375"/>
      <c r="F33" s="376"/>
    </row>
    <row r="34" spans="1:7" s="13" customFormat="1" ht="34.5" customHeight="1" x14ac:dyDescent="0.25">
      <c r="A34" s="401"/>
      <c r="B34" s="402"/>
      <c r="C34" s="239"/>
      <c r="D34" s="364" t="s">
        <v>289</v>
      </c>
      <c r="E34" s="364"/>
      <c r="F34" s="244" t="s">
        <v>335</v>
      </c>
    </row>
    <row r="35" spans="1:7" s="13" customFormat="1" ht="25.5" customHeight="1" x14ac:dyDescent="0.25">
      <c r="A35" s="401"/>
      <c r="B35" s="402"/>
      <c r="C35" s="241" t="s">
        <v>289</v>
      </c>
      <c r="D35" s="364" t="s">
        <v>336</v>
      </c>
      <c r="E35" s="364"/>
      <c r="F35" s="377"/>
    </row>
    <row r="36" spans="1:7" s="13" customFormat="1" ht="38.25" x14ac:dyDescent="0.25">
      <c r="A36" s="401"/>
      <c r="B36" s="402"/>
      <c r="C36" s="239"/>
      <c r="D36" s="364" t="s">
        <v>289</v>
      </c>
      <c r="E36" s="364"/>
      <c r="F36" s="244" t="s">
        <v>337</v>
      </c>
    </row>
    <row r="37" spans="1:7" s="13" customFormat="1" ht="38.25" x14ac:dyDescent="0.25">
      <c r="A37" s="401"/>
      <c r="B37" s="402"/>
      <c r="C37" s="239"/>
      <c r="D37" s="426" t="s">
        <v>289</v>
      </c>
      <c r="E37" s="426"/>
      <c r="F37" s="244" t="s">
        <v>338</v>
      </c>
    </row>
    <row r="38" spans="1:7" s="13" customFormat="1" ht="28.5" customHeight="1" x14ac:dyDescent="0.25">
      <c r="A38" s="388"/>
      <c r="B38" s="390"/>
      <c r="C38" s="246" t="s">
        <v>289</v>
      </c>
      <c r="D38" s="378" t="s">
        <v>290</v>
      </c>
      <c r="E38" s="378"/>
      <c r="F38" s="379"/>
    </row>
    <row r="39" spans="1:7" s="13" customFormat="1" ht="41.25" customHeight="1" x14ac:dyDescent="0.25">
      <c r="A39" s="234">
        <v>6</v>
      </c>
      <c r="B39" s="258" t="s">
        <v>8</v>
      </c>
      <c r="C39" s="235" t="s">
        <v>289</v>
      </c>
      <c r="D39" s="429" t="s">
        <v>339</v>
      </c>
      <c r="E39" s="429"/>
      <c r="F39" s="430"/>
    </row>
    <row r="40" spans="1:7" s="13" customFormat="1" ht="15" customHeight="1" x14ac:dyDescent="0.25">
      <c r="A40" s="387">
        <v>7</v>
      </c>
      <c r="B40" s="389" t="s">
        <v>67</v>
      </c>
      <c r="C40" s="238" t="s">
        <v>289</v>
      </c>
      <c r="D40" s="375" t="s">
        <v>340</v>
      </c>
      <c r="E40" s="375"/>
      <c r="F40" s="376"/>
    </row>
    <row r="41" spans="1:7" s="13" customFormat="1" x14ac:dyDescent="0.25">
      <c r="A41" s="401"/>
      <c r="B41" s="402"/>
      <c r="C41" s="239"/>
      <c r="D41" s="364" t="s">
        <v>289</v>
      </c>
      <c r="E41" s="364"/>
      <c r="F41" s="244" t="s">
        <v>341</v>
      </c>
    </row>
    <row r="42" spans="1:7" s="13" customFormat="1" ht="15" customHeight="1" x14ac:dyDescent="0.25">
      <c r="A42" s="401"/>
      <c r="B42" s="402"/>
      <c r="C42" s="241" t="s">
        <v>289</v>
      </c>
      <c r="D42" s="364" t="s">
        <v>342</v>
      </c>
      <c r="E42" s="364"/>
      <c r="F42" s="377"/>
    </row>
    <row r="43" spans="1:7" s="13" customFormat="1" ht="38.25" x14ac:dyDescent="0.25">
      <c r="A43" s="388"/>
      <c r="B43" s="390"/>
      <c r="C43" s="242"/>
      <c r="D43" s="378" t="s">
        <v>289</v>
      </c>
      <c r="E43" s="378"/>
      <c r="F43" s="247" t="s">
        <v>343</v>
      </c>
    </row>
    <row r="44" spans="1:7" s="13" customFormat="1" ht="15" customHeight="1" x14ac:dyDescent="0.25">
      <c r="A44" s="387">
        <v>8</v>
      </c>
      <c r="B44" s="389" t="s">
        <v>9</v>
      </c>
      <c r="C44" s="249" t="s">
        <v>289</v>
      </c>
      <c r="D44" s="384" t="s">
        <v>344</v>
      </c>
      <c r="E44" s="384"/>
      <c r="F44" s="385"/>
    </row>
    <row r="45" spans="1:7" s="13" customFormat="1" ht="15" customHeight="1" x14ac:dyDescent="0.25">
      <c r="A45" s="388"/>
      <c r="B45" s="390"/>
      <c r="C45" s="250" t="s">
        <v>289</v>
      </c>
      <c r="D45" s="382" t="s">
        <v>345</v>
      </c>
      <c r="E45" s="382"/>
      <c r="F45" s="383"/>
    </row>
    <row r="46" spans="1:7" s="13" customFormat="1" ht="15" customHeight="1" x14ac:dyDescent="0.25">
      <c r="A46" s="373" t="s">
        <v>11</v>
      </c>
      <c r="B46" s="374"/>
      <c r="C46" s="374"/>
      <c r="D46" s="374"/>
      <c r="E46" s="374"/>
      <c r="F46" s="374"/>
    </row>
    <row r="47" spans="1:7" s="13" customFormat="1" ht="15" customHeight="1" x14ac:dyDescent="0.25">
      <c r="A47" s="387">
        <v>9</v>
      </c>
      <c r="B47" s="389" t="s">
        <v>68</v>
      </c>
      <c r="C47" s="423" t="s">
        <v>289</v>
      </c>
      <c r="D47" s="424"/>
      <c r="E47" s="375" t="s">
        <v>346</v>
      </c>
      <c r="F47" s="376"/>
    </row>
    <row r="48" spans="1:7" s="13" customFormat="1" ht="27.75" customHeight="1" x14ac:dyDescent="0.25">
      <c r="A48" s="401"/>
      <c r="B48" s="402"/>
      <c r="C48" s="425" t="s">
        <v>289</v>
      </c>
      <c r="D48" s="426"/>
      <c r="E48" s="364" t="s">
        <v>347</v>
      </c>
      <c r="F48" s="377"/>
      <c r="G48" s="228"/>
    </row>
    <row r="49" spans="1:7" s="13" customFormat="1" ht="30.75" customHeight="1" x14ac:dyDescent="0.25">
      <c r="A49" s="401"/>
      <c r="B49" s="402"/>
      <c r="C49" s="427"/>
      <c r="D49" s="428"/>
      <c r="E49" s="224" t="s">
        <v>289</v>
      </c>
      <c r="F49" s="244" t="s">
        <v>348</v>
      </c>
      <c r="G49" s="228"/>
    </row>
    <row r="50" spans="1:7" s="13" customFormat="1" ht="25.5" x14ac:dyDescent="0.25">
      <c r="A50" s="401"/>
      <c r="B50" s="402"/>
      <c r="C50" s="425"/>
      <c r="D50" s="426"/>
      <c r="E50" s="224" t="s">
        <v>289</v>
      </c>
      <c r="F50" s="317" t="s">
        <v>469</v>
      </c>
      <c r="G50" s="228"/>
    </row>
    <row r="51" spans="1:7" ht="43.5" customHeight="1" x14ac:dyDescent="0.25">
      <c r="A51" s="401"/>
      <c r="B51" s="402"/>
      <c r="C51" s="425" t="s">
        <v>305</v>
      </c>
      <c r="D51" s="426"/>
      <c r="E51" s="364" t="s">
        <v>349</v>
      </c>
      <c r="F51" s="377"/>
      <c r="G51" s="229"/>
    </row>
    <row r="52" spans="1:7" s="13" customFormat="1" ht="15" customHeight="1" x14ac:dyDescent="0.25">
      <c r="A52" s="401"/>
      <c r="B52" s="402"/>
      <c r="C52" s="425" t="s">
        <v>289</v>
      </c>
      <c r="D52" s="426"/>
      <c r="E52" s="364" t="s">
        <v>350</v>
      </c>
      <c r="F52" s="377"/>
      <c r="G52" s="229"/>
    </row>
    <row r="53" spans="1:7" ht="25.5" x14ac:dyDescent="0.25">
      <c r="A53" s="401"/>
      <c r="B53" s="402"/>
      <c r="C53" s="427"/>
      <c r="D53" s="428"/>
      <c r="E53" s="224" t="s">
        <v>289</v>
      </c>
      <c r="F53" s="244" t="s">
        <v>351</v>
      </c>
      <c r="G53" s="230"/>
    </row>
    <row r="54" spans="1:7" ht="25.5" x14ac:dyDescent="0.25">
      <c r="A54" s="401"/>
      <c r="B54" s="402"/>
      <c r="C54" s="427"/>
      <c r="D54" s="428"/>
      <c r="E54" s="224" t="s">
        <v>289</v>
      </c>
      <c r="F54" s="244" t="s">
        <v>352</v>
      </c>
      <c r="G54" s="230"/>
    </row>
    <row r="55" spans="1:7" ht="15" customHeight="1" x14ac:dyDescent="0.25">
      <c r="A55" s="401"/>
      <c r="B55" s="402"/>
      <c r="C55" s="425" t="s">
        <v>289</v>
      </c>
      <c r="D55" s="426"/>
      <c r="E55" s="364" t="s">
        <v>291</v>
      </c>
      <c r="F55" s="377"/>
      <c r="G55" s="229"/>
    </row>
    <row r="56" spans="1:7" ht="29.25" customHeight="1" x14ac:dyDescent="0.25">
      <c r="A56" s="388"/>
      <c r="B56" s="390"/>
      <c r="C56" s="417"/>
      <c r="D56" s="418"/>
      <c r="E56" s="378" t="s">
        <v>353</v>
      </c>
      <c r="F56" s="379"/>
      <c r="G56" s="229"/>
    </row>
    <row r="57" spans="1:7" ht="31.5" customHeight="1" x14ac:dyDescent="0.25">
      <c r="A57" s="387">
        <v>10</v>
      </c>
      <c r="B57" s="389" t="s">
        <v>84</v>
      </c>
      <c r="C57" s="423" t="s">
        <v>289</v>
      </c>
      <c r="D57" s="424"/>
      <c r="E57" s="375" t="s">
        <v>354</v>
      </c>
      <c r="F57" s="376"/>
      <c r="G57" s="229"/>
    </row>
    <row r="58" spans="1:7" ht="15" customHeight="1" x14ac:dyDescent="0.25">
      <c r="A58" s="401"/>
      <c r="B58" s="402"/>
      <c r="C58" s="425" t="s">
        <v>289</v>
      </c>
      <c r="D58" s="426"/>
      <c r="E58" s="364" t="s">
        <v>379</v>
      </c>
      <c r="F58" s="377"/>
      <c r="G58" s="229"/>
    </row>
    <row r="59" spans="1:7" x14ac:dyDescent="0.25">
      <c r="A59" s="401"/>
      <c r="B59" s="402"/>
      <c r="C59" s="427"/>
      <c r="D59" s="428"/>
      <c r="E59" s="224" t="s">
        <v>289</v>
      </c>
      <c r="F59" s="244" t="s">
        <v>355</v>
      </c>
      <c r="G59" s="230"/>
    </row>
    <row r="60" spans="1:7" ht="25.5" x14ac:dyDescent="0.25">
      <c r="A60" s="401"/>
      <c r="B60" s="402"/>
      <c r="C60" s="427"/>
      <c r="D60" s="428"/>
      <c r="E60" s="224" t="s">
        <v>289</v>
      </c>
      <c r="F60" s="244" t="s">
        <v>356</v>
      </c>
      <c r="G60" s="230"/>
    </row>
    <row r="61" spans="1:7" ht="15" customHeight="1" x14ac:dyDescent="0.25">
      <c r="A61" s="401"/>
      <c r="B61" s="402"/>
      <c r="C61" s="425" t="s">
        <v>289</v>
      </c>
      <c r="D61" s="426"/>
      <c r="E61" s="364" t="s">
        <v>357</v>
      </c>
      <c r="F61" s="377"/>
      <c r="G61" s="229"/>
    </row>
    <row r="62" spans="1:7" ht="25.5" x14ac:dyDescent="0.25">
      <c r="A62" s="401"/>
      <c r="B62" s="402"/>
      <c r="C62" s="427"/>
      <c r="D62" s="428"/>
      <c r="E62" s="237" t="s">
        <v>289</v>
      </c>
      <c r="F62" s="244" t="s">
        <v>358</v>
      </c>
      <c r="G62" s="230"/>
    </row>
    <row r="63" spans="1:7" ht="33" customHeight="1" x14ac:dyDescent="0.25">
      <c r="A63" s="401"/>
      <c r="B63" s="402"/>
      <c r="C63" s="427"/>
      <c r="D63" s="428"/>
      <c r="E63" s="237" t="s">
        <v>289</v>
      </c>
      <c r="F63" s="244" t="s">
        <v>359</v>
      </c>
      <c r="G63" s="230"/>
    </row>
    <row r="64" spans="1:7" ht="38.25" x14ac:dyDescent="0.25">
      <c r="A64" s="388"/>
      <c r="B64" s="390"/>
      <c r="C64" s="417"/>
      <c r="D64" s="418"/>
      <c r="E64" s="251" t="s">
        <v>289</v>
      </c>
      <c r="F64" s="247" t="s">
        <v>360</v>
      </c>
      <c r="G64" s="230"/>
    </row>
    <row r="65" spans="1:7" ht="38.25" x14ac:dyDescent="0.25">
      <c r="A65" s="234">
        <v>11</v>
      </c>
      <c r="B65" s="258" t="s">
        <v>69</v>
      </c>
      <c r="C65" s="415" t="s">
        <v>306</v>
      </c>
      <c r="D65" s="416"/>
      <c r="E65" s="371" t="s">
        <v>361</v>
      </c>
      <c r="F65" s="372"/>
      <c r="G65" s="231"/>
    </row>
    <row r="66" spans="1:7" ht="15" customHeight="1" x14ac:dyDescent="0.25">
      <c r="A66" s="387">
        <v>12</v>
      </c>
      <c r="B66" s="389" t="s">
        <v>70</v>
      </c>
      <c r="C66" s="419" t="s">
        <v>306</v>
      </c>
      <c r="D66" s="420"/>
      <c r="E66" s="384" t="s">
        <v>362</v>
      </c>
      <c r="F66" s="385"/>
      <c r="G66" s="231"/>
    </row>
    <row r="67" spans="1:7" ht="45.75" customHeight="1" x14ac:dyDescent="0.25">
      <c r="A67" s="388"/>
      <c r="B67" s="390"/>
      <c r="C67" s="421" t="s">
        <v>306</v>
      </c>
      <c r="D67" s="422"/>
      <c r="E67" s="382" t="s">
        <v>363</v>
      </c>
      <c r="F67" s="383"/>
      <c r="G67" s="231"/>
    </row>
    <row r="68" spans="1:7" ht="26.25" customHeight="1" x14ac:dyDescent="0.25">
      <c r="A68" s="234">
        <v>13</v>
      </c>
      <c r="B68" s="258" t="s">
        <v>52</v>
      </c>
      <c r="C68" s="413" t="s">
        <v>306</v>
      </c>
      <c r="D68" s="414"/>
      <c r="E68" s="380" t="s">
        <v>364</v>
      </c>
      <c r="F68" s="381"/>
      <c r="G68" s="231"/>
    </row>
    <row r="69" spans="1:7" ht="89.25" x14ac:dyDescent="0.25">
      <c r="A69" s="234">
        <v>14</v>
      </c>
      <c r="B69" s="258" t="s">
        <v>71</v>
      </c>
      <c r="C69" s="415" t="s">
        <v>289</v>
      </c>
      <c r="D69" s="416"/>
      <c r="E69" s="371" t="s">
        <v>365</v>
      </c>
      <c r="F69" s="372"/>
      <c r="G69" s="231"/>
    </row>
    <row r="70" spans="1:7" ht="64.5" customHeight="1" x14ac:dyDescent="0.25">
      <c r="A70" s="234">
        <v>15</v>
      </c>
      <c r="B70" s="258" t="s">
        <v>72</v>
      </c>
      <c r="C70" s="415" t="s">
        <v>289</v>
      </c>
      <c r="D70" s="416"/>
      <c r="E70" s="371" t="s">
        <v>366</v>
      </c>
      <c r="F70" s="372"/>
      <c r="G70" s="231"/>
    </row>
    <row r="71" spans="1:7" ht="15" customHeight="1" x14ac:dyDescent="0.25">
      <c r="A71" s="373" t="s">
        <v>15</v>
      </c>
      <c r="B71" s="374"/>
      <c r="C71" s="386"/>
      <c r="D71" s="386"/>
      <c r="E71" s="386"/>
      <c r="F71" s="386"/>
      <c r="G71" s="232"/>
    </row>
    <row r="72" spans="1:7" ht="26.25" customHeight="1" x14ac:dyDescent="0.25">
      <c r="A72" s="234">
        <v>16</v>
      </c>
      <c r="B72" s="258" t="s">
        <v>16</v>
      </c>
      <c r="C72" s="411" t="s">
        <v>289</v>
      </c>
      <c r="D72" s="412"/>
      <c r="E72" s="371" t="s">
        <v>361</v>
      </c>
      <c r="F72" s="372"/>
      <c r="G72" s="231"/>
    </row>
    <row r="73" spans="1:7" ht="26.25" customHeight="1" x14ac:dyDescent="0.25">
      <c r="A73" s="234">
        <v>17</v>
      </c>
      <c r="B73" s="258" t="s">
        <v>17</v>
      </c>
      <c r="C73" s="411" t="s">
        <v>289</v>
      </c>
      <c r="D73" s="412"/>
      <c r="E73" s="371" t="s">
        <v>361</v>
      </c>
      <c r="F73" s="372"/>
      <c r="G73" s="231"/>
    </row>
    <row r="74" spans="1:7" ht="15" customHeight="1" x14ac:dyDescent="0.25">
      <c r="A74" s="234">
        <v>18</v>
      </c>
      <c r="B74" s="258" t="s">
        <v>18</v>
      </c>
      <c r="C74" s="411" t="s">
        <v>289</v>
      </c>
      <c r="D74" s="412"/>
      <c r="E74" s="371" t="s">
        <v>361</v>
      </c>
      <c r="F74" s="372"/>
      <c r="G74" s="231"/>
    </row>
    <row r="75" spans="1:7" ht="89.25" x14ac:dyDescent="0.25">
      <c r="A75" s="252">
        <v>19</v>
      </c>
      <c r="B75" s="291" t="s">
        <v>73</v>
      </c>
      <c r="C75" s="411" t="s">
        <v>289</v>
      </c>
      <c r="D75" s="412"/>
      <c r="E75" s="371" t="s">
        <v>367</v>
      </c>
      <c r="F75" s="372"/>
      <c r="G75" s="231"/>
    </row>
    <row r="76" spans="1:7" ht="15" customHeight="1" x14ac:dyDescent="0.25">
      <c r="A76" s="387">
        <v>20</v>
      </c>
      <c r="B76" s="389" t="s">
        <v>13</v>
      </c>
      <c r="C76" s="403" t="s">
        <v>289</v>
      </c>
      <c r="D76" s="404"/>
      <c r="E76" s="375" t="s">
        <v>368</v>
      </c>
      <c r="F76" s="376"/>
      <c r="G76" s="229"/>
    </row>
    <row r="77" spans="1:7" ht="25.5" x14ac:dyDescent="0.25">
      <c r="A77" s="401"/>
      <c r="B77" s="402"/>
      <c r="C77" s="405"/>
      <c r="D77" s="406"/>
      <c r="E77" s="224" t="s">
        <v>289</v>
      </c>
      <c r="F77" s="244" t="s">
        <v>369</v>
      </c>
      <c r="G77" s="230"/>
    </row>
    <row r="78" spans="1:7" ht="15" customHeight="1" x14ac:dyDescent="0.25">
      <c r="A78" s="401"/>
      <c r="B78" s="402"/>
      <c r="C78" s="407" t="s">
        <v>306</v>
      </c>
      <c r="D78" s="408"/>
      <c r="E78" s="364" t="s">
        <v>370</v>
      </c>
      <c r="F78" s="377"/>
      <c r="G78" s="229"/>
    </row>
    <row r="79" spans="1:7" ht="42" customHeight="1" x14ac:dyDescent="0.25">
      <c r="A79" s="388"/>
      <c r="B79" s="390"/>
      <c r="C79" s="409" t="s">
        <v>289</v>
      </c>
      <c r="D79" s="410"/>
      <c r="E79" s="378" t="s">
        <v>371</v>
      </c>
      <c r="F79" s="379"/>
      <c r="G79" s="229"/>
    </row>
    <row r="80" spans="1:7" ht="15" customHeight="1" x14ac:dyDescent="0.25">
      <c r="A80" s="373" t="s">
        <v>20</v>
      </c>
      <c r="B80" s="374"/>
      <c r="C80" s="374"/>
      <c r="D80" s="374"/>
      <c r="E80" s="374"/>
      <c r="F80" s="374"/>
      <c r="G80" s="232"/>
    </row>
    <row r="81" spans="1:7" ht="15" customHeight="1" x14ac:dyDescent="0.25">
      <c r="A81" s="387">
        <v>21</v>
      </c>
      <c r="B81" s="397" t="s">
        <v>20</v>
      </c>
      <c r="C81" s="399" t="s">
        <v>306</v>
      </c>
      <c r="D81" s="384"/>
      <c r="E81" s="384" t="s">
        <v>372</v>
      </c>
      <c r="F81" s="385"/>
      <c r="G81" s="231"/>
    </row>
    <row r="82" spans="1:7" ht="15" customHeight="1" x14ac:dyDescent="0.25">
      <c r="A82" s="388"/>
      <c r="B82" s="398"/>
      <c r="C82" s="400" t="s">
        <v>306</v>
      </c>
      <c r="D82" s="382"/>
      <c r="E82" s="382" t="s">
        <v>373</v>
      </c>
      <c r="F82" s="383"/>
      <c r="G82" s="231"/>
    </row>
    <row r="83" spans="1:7" ht="15" customHeight="1" x14ac:dyDescent="0.25">
      <c r="A83" s="373" t="s">
        <v>22</v>
      </c>
      <c r="B83" s="374"/>
      <c r="C83" s="374"/>
      <c r="D83" s="374"/>
      <c r="E83" s="374"/>
      <c r="F83" s="374"/>
      <c r="G83" s="232"/>
    </row>
    <row r="84" spans="1:7" x14ac:dyDescent="0.25">
      <c r="A84" s="387">
        <v>22</v>
      </c>
      <c r="B84" s="389" t="s">
        <v>23</v>
      </c>
      <c r="C84" s="253" t="s">
        <v>306</v>
      </c>
      <c r="D84" s="391" t="s">
        <v>374</v>
      </c>
      <c r="E84" s="391"/>
      <c r="F84" s="392"/>
      <c r="G84" s="231"/>
    </row>
    <row r="85" spans="1:7" ht="44.25" customHeight="1" x14ac:dyDescent="0.25">
      <c r="A85" s="388"/>
      <c r="B85" s="390"/>
      <c r="C85" s="254" t="s">
        <v>289</v>
      </c>
      <c r="D85" s="393" t="s">
        <v>375</v>
      </c>
      <c r="E85" s="393"/>
      <c r="F85" s="394"/>
      <c r="G85" s="231"/>
    </row>
    <row r="86" spans="1:7" x14ac:dyDescent="0.25">
      <c r="A86" s="387">
        <v>23</v>
      </c>
      <c r="B86" s="389" t="s">
        <v>24</v>
      </c>
      <c r="C86" s="253" t="s">
        <v>306</v>
      </c>
      <c r="D86" s="391" t="s">
        <v>374</v>
      </c>
      <c r="E86" s="391"/>
      <c r="F86" s="392"/>
      <c r="G86" s="231"/>
    </row>
    <row r="87" spans="1:7" ht="27.75" customHeight="1" x14ac:dyDescent="0.25">
      <c r="A87" s="388"/>
      <c r="B87" s="390"/>
      <c r="C87" s="254" t="s">
        <v>289</v>
      </c>
      <c r="D87" s="393" t="s">
        <v>376</v>
      </c>
      <c r="E87" s="393"/>
      <c r="F87" s="394"/>
      <c r="G87" s="231"/>
    </row>
    <row r="88" spans="1:7" x14ac:dyDescent="0.25">
      <c r="A88" s="387">
        <v>24</v>
      </c>
      <c r="B88" s="389" t="s">
        <v>25</v>
      </c>
      <c r="C88" s="253" t="s">
        <v>306</v>
      </c>
      <c r="D88" s="391" t="s">
        <v>374</v>
      </c>
      <c r="E88" s="391"/>
      <c r="F88" s="392"/>
      <c r="G88" s="231"/>
    </row>
    <row r="89" spans="1:7" ht="18" customHeight="1" x14ac:dyDescent="0.25">
      <c r="A89" s="388"/>
      <c r="B89" s="390"/>
      <c r="C89" s="254" t="s">
        <v>289</v>
      </c>
      <c r="D89" s="393" t="s">
        <v>377</v>
      </c>
      <c r="E89" s="393"/>
      <c r="F89" s="394"/>
      <c r="G89" s="231"/>
    </row>
    <row r="90" spans="1:7" ht="21" customHeight="1" x14ac:dyDescent="0.25">
      <c r="A90" s="387">
        <v>25</v>
      </c>
      <c r="B90" s="389" t="s">
        <v>26</v>
      </c>
      <c r="C90" s="253" t="s">
        <v>306</v>
      </c>
      <c r="D90" s="391" t="s">
        <v>374</v>
      </c>
      <c r="E90" s="391"/>
      <c r="F90" s="392"/>
      <c r="G90" s="231"/>
    </row>
    <row r="91" spans="1:7" ht="21" customHeight="1" x14ac:dyDescent="0.25">
      <c r="A91" s="388"/>
      <c r="B91" s="390"/>
      <c r="C91" s="255" t="s">
        <v>289</v>
      </c>
      <c r="D91" s="395" t="s">
        <v>377</v>
      </c>
      <c r="E91" s="395"/>
      <c r="F91" s="396"/>
      <c r="G91" s="231"/>
    </row>
    <row r="92" spans="1:7" ht="38.25" x14ac:dyDescent="0.25">
      <c r="A92" s="234">
        <v>26</v>
      </c>
      <c r="B92" s="258" t="s">
        <v>57</v>
      </c>
      <c r="C92" s="236" t="s">
        <v>306</v>
      </c>
      <c r="D92" s="371" t="s">
        <v>374</v>
      </c>
      <c r="E92" s="371"/>
      <c r="F92" s="372"/>
      <c r="G92" s="231"/>
    </row>
    <row r="93" spans="1:7" ht="25.5" x14ac:dyDescent="0.25">
      <c r="A93" s="234">
        <v>27</v>
      </c>
      <c r="B93" s="258" t="s">
        <v>58</v>
      </c>
      <c r="C93" s="236" t="s">
        <v>306</v>
      </c>
      <c r="D93" s="371" t="s">
        <v>374</v>
      </c>
      <c r="E93" s="371"/>
      <c r="F93" s="372"/>
      <c r="G93" s="231"/>
    </row>
    <row r="94" spans="1:7" x14ac:dyDescent="0.25">
      <c r="G94" s="230"/>
    </row>
  </sheetData>
  <mergeCells count="148">
    <mergeCell ref="D92:F92"/>
    <mergeCell ref="A1:F1"/>
    <mergeCell ref="C3:F3"/>
    <mergeCell ref="A4:F4"/>
    <mergeCell ref="A5:A13"/>
    <mergeCell ref="B5:B13"/>
    <mergeCell ref="D5:F5"/>
    <mergeCell ref="D6:E6"/>
    <mergeCell ref="D7:F7"/>
    <mergeCell ref="D8:E8"/>
    <mergeCell ref="D9:F9"/>
    <mergeCell ref="D10:E10"/>
    <mergeCell ref="D11:F11"/>
    <mergeCell ref="D12:E12"/>
    <mergeCell ref="D13:E13"/>
    <mergeCell ref="A14:A20"/>
    <mergeCell ref="B14:B20"/>
    <mergeCell ref="D14:F14"/>
    <mergeCell ref="D15:E15"/>
    <mergeCell ref="D16:F16"/>
    <mergeCell ref="D17:E17"/>
    <mergeCell ref="D18:F18"/>
    <mergeCell ref="D19:F19"/>
    <mergeCell ref="D20:F20"/>
    <mergeCell ref="A21:A27"/>
    <mergeCell ref="B21:B27"/>
    <mergeCell ref="D21:F21"/>
    <mergeCell ref="D22:E22"/>
    <mergeCell ref="D23:E23"/>
    <mergeCell ref="D24:F24"/>
    <mergeCell ref="D25:E25"/>
    <mergeCell ref="D26:F26"/>
    <mergeCell ref="D27:E27"/>
    <mergeCell ref="A33:A38"/>
    <mergeCell ref="B33:B38"/>
    <mergeCell ref="D33:F33"/>
    <mergeCell ref="D34:E34"/>
    <mergeCell ref="D35:F35"/>
    <mergeCell ref="D36:E36"/>
    <mergeCell ref="D37:E37"/>
    <mergeCell ref="D38:F38"/>
    <mergeCell ref="A28:A32"/>
    <mergeCell ref="B28:B32"/>
    <mergeCell ref="D28:F28"/>
    <mergeCell ref="D29:E29"/>
    <mergeCell ref="D30:E30"/>
    <mergeCell ref="D31:F31"/>
    <mergeCell ref="D32:F32"/>
    <mergeCell ref="A44:A45"/>
    <mergeCell ref="B44:B45"/>
    <mergeCell ref="D44:F44"/>
    <mergeCell ref="D45:F45"/>
    <mergeCell ref="D39:F39"/>
    <mergeCell ref="A40:A43"/>
    <mergeCell ref="B40:B43"/>
    <mergeCell ref="D40:F40"/>
    <mergeCell ref="D41:E41"/>
    <mergeCell ref="D42:F42"/>
    <mergeCell ref="D43:E43"/>
    <mergeCell ref="C54:D54"/>
    <mergeCell ref="C55:D55"/>
    <mergeCell ref="C56:D56"/>
    <mergeCell ref="A47:A56"/>
    <mergeCell ref="B47:B56"/>
    <mergeCell ref="C47:D47"/>
    <mergeCell ref="C48:D48"/>
    <mergeCell ref="C49:D49"/>
    <mergeCell ref="C50:D50"/>
    <mergeCell ref="C51:D51"/>
    <mergeCell ref="C52:D52"/>
    <mergeCell ref="C53:D53"/>
    <mergeCell ref="C64:D64"/>
    <mergeCell ref="C65:D65"/>
    <mergeCell ref="A66:A67"/>
    <mergeCell ref="B66:B67"/>
    <mergeCell ref="C66:D66"/>
    <mergeCell ref="C67:D67"/>
    <mergeCell ref="A57:A64"/>
    <mergeCell ref="B57:B64"/>
    <mergeCell ref="C57:D57"/>
    <mergeCell ref="C58:D58"/>
    <mergeCell ref="C59:D59"/>
    <mergeCell ref="C60:D60"/>
    <mergeCell ref="C61:D61"/>
    <mergeCell ref="C62:D62"/>
    <mergeCell ref="C63:D63"/>
    <mergeCell ref="C74:D74"/>
    <mergeCell ref="C75:D75"/>
    <mergeCell ref="E75:F75"/>
    <mergeCell ref="E74:F74"/>
    <mergeCell ref="C72:D72"/>
    <mergeCell ref="C73:D73"/>
    <mergeCell ref="E73:F73"/>
    <mergeCell ref="E72:F72"/>
    <mergeCell ref="C68:D68"/>
    <mergeCell ref="C69:D69"/>
    <mergeCell ref="C70:D70"/>
    <mergeCell ref="A81:A82"/>
    <mergeCell ref="B81:B82"/>
    <mergeCell ref="C81:D81"/>
    <mergeCell ref="C82:D82"/>
    <mergeCell ref="E82:F82"/>
    <mergeCell ref="E81:F81"/>
    <mergeCell ref="A76:A79"/>
    <mergeCell ref="B76:B79"/>
    <mergeCell ref="C76:D76"/>
    <mergeCell ref="C77:D77"/>
    <mergeCell ref="C78:D78"/>
    <mergeCell ref="C79:D79"/>
    <mergeCell ref="B90:B91"/>
    <mergeCell ref="A88:A89"/>
    <mergeCell ref="B88:B89"/>
    <mergeCell ref="A86:A87"/>
    <mergeCell ref="B86:B87"/>
    <mergeCell ref="A84:A85"/>
    <mergeCell ref="B84:B85"/>
    <mergeCell ref="D84:F84"/>
    <mergeCell ref="D85:F85"/>
    <mergeCell ref="D87:F87"/>
    <mergeCell ref="D86:F86"/>
    <mergeCell ref="D89:F89"/>
    <mergeCell ref="D88:F88"/>
    <mergeCell ref="D91:F91"/>
    <mergeCell ref="D90:F90"/>
    <mergeCell ref="D93:F93"/>
    <mergeCell ref="A83:F83"/>
    <mergeCell ref="A80:F80"/>
    <mergeCell ref="A46:F46"/>
    <mergeCell ref="E47:F47"/>
    <mergeCell ref="E52:F52"/>
    <mergeCell ref="E51:F51"/>
    <mergeCell ref="E55:F55"/>
    <mergeCell ref="E58:F58"/>
    <mergeCell ref="E57:F57"/>
    <mergeCell ref="E56:F56"/>
    <mergeCell ref="E48:F48"/>
    <mergeCell ref="E61:F61"/>
    <mergeCell ref="E68:F68"/>
    <mergeCell ref="E67:F67"/>
    <mergeCell ref="E66:F66"/>
    <mergeCell ref="E65:F65"/>
    <mergeCell ref="E70:F70"/>
    <mergeCell ref="E69:F69"/>
    <mergeCell ref="A71:F71"/>
    <mergeCell ref="E79:F79"/>
    <mergeCell ref="E78:F78"/>
    <mergeCell ref="E76:F76"/>
    <mergeCell ref="A90:A91"/>
  </mergeCells>
  <pageMargins left="0.7" right="0.7" top="0.75" bottom="0.75" header="0.3" footer="0.3"/>
  <pageSetup orientation="portrait" r:id="rId1"/>
  <headerFooter>
    <oddFooter>&amp;L&amp;P&amp;CFINAL 2011 Results&amp;RAugust 31,2012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65"/>
  <sheetViews>
    <sheetView showGridLines="0" tabSelected="1" view="pageBreakPreview" topLeftCell="A16" zoomScaleNormal="100" zoomScaleSheetLayoutView="100" workbookViewId="0">
      <selection activeCell="D16" sqref="D16"/>
    </sheetView>
  </sheetViews>
  <sheetFormatPr defaultRowHeight="15" x14ac:dyDescent="0.25"/>
  <cols>
    <col min="1" max="1" width="2.85546875" style="100" customWidth="1"/>
    <col min="2" max="2" width="3.28515625" style="12" customWidth="1"/>
    <col min="3" max="3" width="78.140625" style="12" customWidth="1"/>
    <col min="4" max="4" width="9.5703125" style="12" customWidth="1"/>
    <col min="5" max="5" width="9.5703125" style="71" customWidth="1"/>
    <col min="6" max="6" width="17.5703125" style="24" customWidth="1"/>
    <col min="7" max="7" width="15.85546875" style="24" customWidth="1"/>
    <col min="8" max="8" width="10" style="24" customWidth="1"/>
    <col min="9" max="9" width="9.42578125" style="24" customWidth="1"/>
    <col min="10" max="10" width="16" style="24" customWidth="1"/>
    <col min="11" max="11" width="15.5703125" style="24" customWidth="1"/>
    <col min="12" max="13" width="25.140625" style="24" customWidth="1"/>
    <col min="14" max="14" width="16.28515625" style="77" customWidth="1"/>
    <col min="15" max="22" width="9.140625" style="77"/>
  </cols>
  <sheetData>
    <row r="1" spans="1:22" s="100" customFormat="1" ht="4.5" customHeight="1" x14ac:dyDescent="0.25">
      <c r="B1" s="12"/>
      <c r="C1" s="12"/>
      <c r="D1" s="12"/>
      <c r="E1" s="71"/>
      <c r="F1" s="24"/>
      <c r="G1" s="24"/>
      <c r="H1" s="24"/>
      <c r="I1" s="24"/>
      <c r="J1" s="24"/>
      <c r="K1" s="24"/>
      <c r="L1" s="24"/>
      <c r="M1" s="24"/>
    </row>
    <row r="2" spans="1:22" ht="15.75" x14ac:dyDescent="0.25">
      <c r="B2" s="459" t="s">
        <v>79</v>
      </c>
      <c r="C2" s="459"/>
      <c r="D2" s="459"/>
      <c r="E2" s="459"/>
      <c r="F2" s="459"/>
      <c r="G2" s="459"/>
      <c r="H2" s="459"/>
      <c r="I2" s="459"/>
      <c r="J2" s="459"/>
      <c r="K2" s="459"/>
      <c r="L2" s="459"/>
      <c r="M2" s="459"/>
    </row>
    <row r="3" spans="1:22" s="29" customFormat="1" ht="5.25" customHeight="1" x14ac:dyDescent="0.25">
      <c r="A3" s="100"/>
      <c r="D3" s="118"/>
      <c r="E3" s="68"/>
      <c r="H3" s="118"/>
      <c r="I3" s="118"/>
      <c r="N3" s="77"/>
      <c r="O3" s="77"/>
      <c r="P3" s="77"/>
      <c r="Q3" s="77"/>
      <c r="R3" s="77"/>
      <c r="S3" s="77"/>
      <c r="T3" s="77"/>
      <c r="U3" s="77"/>
      <c r="V3" s="77"/>
    </row>
    <row r="4" spans="1:22" s="1" customFormat="1" ht="15.75" customHeight="1" x14ac:dyDescent="0.25">
      <c r="B4" s="460" t="s">
        <v>42</v>
      </c>
      <c r="C4" s="461"/>
      <c r="D4" s="461"/>
      <c r="E4" s="462"/>
      <c r="F4" s="449" t="s">
        <v>37</v>
      </c>
      <c r="G4" s="451"/>
      <c r="H4" s="204"/>
      <c r="I4" s="205"/>
      <c r="J4" s="451" t="s">
        <v>38</v>
      </c>
      <c r="K4" s="450"/>
      <c r="L4" s="449" t="s">
        <v>39</v>
      </c>
      <c r="M4" s="450"/>
    </row>
    <row r="5" spans="1:22" s="1" customFormat="1" ht="45" x14ac:dyDescent="0.25">
      <c r="B5" s="463"/>
      <c r="C5" s="464"/>
      <c r="D5" s="464"/>
      <c r="E5" s="465"/>
      <c r="F5" s="20" t="s">
        <v>40</v>
      </c>
      <c r="G5" s="196" t="s">
        <v>41</v>
      </c>
      <c r="H5" s="206"/>
      <c r="I5" s="207"/>
      <c r="J5" s="200" t="s">
        <v>40</v>
      </c>
      <c r="K5" s="20" t="s">
        <v>41</v>
      </c>
      <c r="L5" s="20" t="s">
        <v>35</v>
      </c>
      <c r="M5" s="20" t="s">
        <v>36</v>
      </c>
    </row>
    <row r="6" spans="1:22" x14ac:dyDescent="0.25">
      <c r="B6" s="456" t="s">
        <v>10</v>
      </c>
      <c r="C6" s="457"/>
      <c r="D6" s="457"/>
      <c r="E6" s="458"/>
      <c r="F6" s="110">
        <f t="shared" ref="F6:M6" si="0">SUM(F16:F23)</f>
        <v>2182.1825155504093</v>
      </c>
      <c r="G6" s="197">
        <f t="shared" si="0"/>
        <v>6371382.5008520614</v>
      </c>
      <c r="H6" s="208"/>
      <c r="I6" s="209"/>
      <c r="J6" s="201">
        <f t="shared" si="0"/>
        <v>1308.6772677954209</v>
      </c>
      <c r="K6" s="110">
        <f t="shared" si="0"/>
        <v>4235552.9820087655</v>
      </c>
      <c r="L6" s="110">
        <f t="shared" si="0"/>
        <v>1288.488809934689</v>
      </c>
      <c r="M6" s="111">
        <f t="shared" si="0"/>
        <v>16924158.310353655</v>
      </c>
    </row>
    <row r="7" spans="1:22" x14ac:dyDescent="0.25">
      <c r="B7" s="445" t="s">
        <v>14</v>
      </c>
      <c r="C7" s="446"/>
      <c r="D7" s="446"/>
      <c r="E7" s="447"/>
      <c r="F7" s="112">
        <f t="shared" ref="F7:M7" si="1">SUM(F25:F31)</f>
        <v>2102.7103619880049</v>
      </c>
      <c r="G7" s="198">
        <f t="shared" si="1"/>
        <v>7211325.7761619426</v>
      </c>
      <c r="H7" s="208"/>
      <c r="I7" s="209"/>
      <c r="J7" s="202">
        <f t="shared" si="1"/>
        <v>1575.1424131677186</v>
      </c>
      <c r="K7" s="112">
        <f t="shared" si="1"/>
        <v>5425294.0250802608</v>
      </c>
      <c r="L7" s="112">
        <f t="shared" si="1"/>
        <v>1076.021660761832</v>
      </c>
      <c r="M7" s="113">
        <f t="shared" si="1"/>
        <v>21596043.047417957</v>
      </c>
    </row>
    <row r="8" spans="1:22" x14ac:dyDescent="0.25">
      <c r="B8" s="445" t="s">
        <v>19</v>
      </c>
      <c r="C8" s="446"/>
      <c r="D8" s="446"/>
      <c r="E8" s="447"/>
      <c r="F8" s="112">
        <f t="shared" ref="F8:M8" si="2">SUM(F33:F37)</f>
        <v>2708.120435868811</v>
      </c>
      <c r="G8" s="198">
        <f t="shared" si="2"/>
        <v>1112310.5222797538</v>
      </c>
      <c r="H8" s="208"/>
      <c r="I8" s="209"/>
      <c r="J8" s="202">
        <f t="shared" si="2"/>
        <v>2265.311393318299</v>
      </c>
      <c r="K8" s="112">
        <f t="shared" si="2"/>
        <v>881627.80009140866</v>
      </c>
      <c r="L8" s="112">
        <f t="shared" si="2"/>
        <v>127.29633446925553</v>
      </c>
      <c r="M8" s="113">
        <f t="shared" si="2"/>
        <v>3147172.6931609078</v>
      </c>
    </row>
    <row r="9" spans="1:22" x14ac:dyDescent="0.25">
      <c r="B9" s="445" t="s">
        <v>21</v>
      </c>
      <c r="C9" s="446"/>
      <c r="D9" s="446"/>
      <c r="E9" s="447"/>
      <c r="F9" s="114">
        <f t="shared" ref="F9:M9" si="3">F39</f>
        <v>0</v>
      </c>
      <c r="G9" s="199">
        <f t="shared" si="3"/>
        <v>0</v>
      </c>
      <c r="H9" s="208"/>
      <c r="I9" s="209"/>
      <c r="J9" s="203">
        <f t="shared" si="3"/>
        <v>0</v>
      </c>
      <c r="K9" s="114">
        <f t="shared" si="3"/>
        <v>0</v>
      </c>
      <c r="L9" s="114">
        <f t="shared" si="3"/>
        <v>0</v>
      </c>
      <c r="M9" s="115">
        <f t="shared" si="3"/>
        <v>0</v>
      </c>
    </row>
    <row r="10" spans="1:22" x14ac:dyDescent="0.25">
      <c r="B10" s="442" t="s">
        <v>27</v>
      </c>
      <c r="C10" s="443"/>
      <c r="D10" s="443"/>
      <c r="E10" s="444"/>
      <c r="F10" s="114">
        <f>SUM(F41:F46)</f>
        <v>2625.251839238199</v>
      </c>
      <c r="G10" s="199">
        <f t="shared" ref="G10:M10" si="4">SUM(G41:G46)</f>
        <v>17939328.25941439</v>
      </c>
      <c r="H10" s="208"/>
      <c r="I10" s="209"/>
      <c r="J10" s="203">
        <f t="shared" si="4"/>
        <v>1527.7717956190995</v>
      </c>
      <c r="K10" s="114">
        <f t="shared" si="4"/>
        <v>10592435.763675734</v>
      </c>
      <c r="L10" s="114">
        <f t="shared" si="4"/>
        <v>1527.7717956190995</v>
      </c>
      <c r="M10" s="115">
        <f t="shared" si="4"/>
        <v>42369743.054702938</v>
      </c>
    </row>
    <row r="11" spans="1:22" x14ac:dyDescent="0.25">
      <c r="B11" s="439" t="s">
        <v>43</v>
      </c>
      <c r="C11" s="440"/>
      <c r="D11" s="440"/>
      <c r="E11" s="441"/>
      <c r="F11" s="332">
        <f t="shared" ref="F11:M11" si="5">SUM(F6:F10)</f>
        <v>9618.2651526454247</v>
      </c>
      <c r="G11" s="333">
        <f t="shared" si="5"/>
        <v>32634347.058708146</v>
      </c>
      <c r="H11" s="334"/>
      <c r="I11" s="335"/>
      <c r="J11" s="336">
        <f t="shared" si="5"/>
        <v>6676.9028699005376</v>
      </c>
      <c r="K11" s="332">
        <f t="shared" si="5"/>
        <v>21134910.570856169</v>
      </c>
      <c r="L11" s="332">
        <f t="shared" si="5"/>
        <v>4019.5786007848765</v>
      </c>
      <c r="M11" s="337">
        <f t="shared" si="5"/>
        <v>84037117.105635464</v>
      </c>
    </row>
    <row r="12" spans="1:22" ht="5.25" customHeight="1" x14ac:dyDescent="0.25">
      <c r="B12" s="19"/>
      <c r="C12" s="19"/>
      <c r="D12" s="19"/>
      <c r="E12" s="69"/>
      <c r="F12" s="21"/>
      <c r="G12" s="21"/>
      <c r="H12" s="21"/>
      <c r="I12" s="21"/>
      <c r="J12" s="21"/>
      <c r="K12" s="21"/>
      <c r="L12" s="21"/>
      <c r="M12" s="21"/>
    </row>
    <row r="13" spans="1:22" s="16" customFormat="1" ht="29.25" customHeight="1" x14ac:dyDescent="0.25">
      <c r="B13" s="448" t="s">
        <v>0</v>
      </c>
      <c r="C13" s="448" t="s">
        <v>1</v>
      </c>
      <c r="D13" s="452" t="s">
        <v>266</v>
      </c>
      <c r="E13" s="453"/>
      <c r="F13" s="449" t="s">
        <v>37</v>
      </c>
      <c r="G13" s="450"/>
      <c r="H13" s="454" t="s">
        <v>267</v>
      </c>
      <c r="I13" s="455"/>
      <c r="J13" s="449" t="s">
        <v>38</v>
      </c>
      <c r="K13" s="451"/>
      <c r="L13" s="449" t="s">
        <v>39</v>
      </c>
      <c r="M13" s="450"/>
    </row>
    <row r="14" spans="1:22" s="16" customFormat="1" ht="63.75" customHeight="1" x14ac:dyDescent="0.25">
      <c r="B14" s="448"/>
      <c r="C14" s="448"/>
      <c r="D14" s="121" t="s">
        <v>210</v>
      </c>
      <c r="E14" s="121" t="s">
        <v>211</v>
      </c>
      <c r="F14" s="20" t="s">
        <v>40</v>
      </c>
      <c r="G14" s="20" t="s">
        <v>41</v>
      </c>
      <c r="H14" s="121" t="s">
        <v>210</v>
      </c>
      <c r="I14" s="121" t="s">
        <v>211</v>
      </c>
      <c r="J14" s="20" t="s">
        <v>40</v>
      </c>
      <c r="K14" s="196" t="s">
        <v>41</v>
      </c>
      <c r="L14" s="20" t="s">
        <v>35</v>
      </c>
      <c r="M14" s="20" t="s">
        <v>36</v>
      </c>
    </row>
    <row r="15" spans="1:22" x14ac:dyDescent="0.25">
      <c r="B15" s="4" t="s">
        <v>2</v>
      </c>
      <c r="C15" s="5"/>
      <c r="D15" s="70"/>
      <c r="E15" s="70"/>
      <c r="F15" s="272"/>
      <c r="G15" s="272"/>
      <c r="H15" s="272"/>
      <c r="I15" s="272"/>
      <c r="J15" s="272"/>
      <c r="K15" s="272"/>
      <c r="L15" s="319"/>
      <c r="M15" s="284"/>
    </row>
    <row r="16" spans="1:22" x14ac:dyDescent="0.25">
      <c r="B16" s="7">
        <v>1</v>
      </c>
      <c r="C16" s="38" t="s">
        <v>3</v>
      </c>
      <c r="D16" s="122">
        <v>1</v>
      </c>
      <c r="E16" s="123">
        <v>1.0000000000000002</v>
      </c>
      <c r="F16" s="86">
        <v>349.96488105484559</v>
      </c>
      <c r="G16" s="292">
        <v>1967720.0501385387</v>
      </c>
      <c r="H16" s="122">
        <v>0.48782156525183068</v>
      </c>
      <c r="I16" s="123">
        <v>0.51559026696812904</v>
      </c>
      <c r="J16" s="86">
        <v>166.58710682609191</v>
      </c>
      <c r="K16" s="305">
        <v>1002610.1028071478</v>
      </c>
      <c r="L16" s="293">
        <v>153.26953664588436</v>
      </c>
      <c r="M16" s="267">
        <v>3998531.1152270157</v>
      </c>
    </row>
    <row r="17" spans="2:13" x14ac:dyDescent="0.25">
      <c r="B17" s="7">
        <v>2</v>
      </c>
      <c r="C17" s="39" t="s">
        <v>4</v>
      </c>
      <c r="D17" s="124">
        <v>1</v>
      </c>
      <c r="E17" s="125">
        <v>1</v>
      </c>
      <c r="F17" s="87">
        <v>23.95903229091757</v>
      </c>
      <c r="G17" s="294">
        <v>30870.786319267238</v>
      </c>
      <c r="H17" s="124">
        <v>0.51536512624827746</v>
      </c>
      <c r="I17" s="125">
        <v>0.51536512624827746</v>
      </c>
      <c r="J17" s="87">
        <v>12.347649701395289</v>
      </c>
      <c r="K17" s="307">
        <v>15909.726688812756</v>
      </c>
      <c r="L17" s="295">
        <v>5.4767620208709475</v>
      </c>
      <c r="M17" s="267">
        <v>57494.585075418727</v>
      </c>
    </row>
    <row r="18" spans="2:13" x14ac:dyDescent="0.25">
      <c r="B18" s="7">
        <v>3</v>
      </c>
      <c r="C18" s="39" t="s">
        <v>5</v>
      </c>
      <c r="D18" s="124">
        <v>1</v>
      </c>
      <c r="E18" s="125">
        <v>1</v>
      </c>
      <c r="F18" s="87">
        <v>1739.0870293092962</v>
      </c>
      <c r="G18" s="294">
        <v>3173112.3411517181</v>
      </c>
      <c r="H18" s="124">
        <v>0.6066841933674072</v>
      </c>
      <c r="I18" s="125">
        <v>0.60027990653778129</v>
      </c>
      <c r="J18" s="87">
        <v>1052.0535760732341</v>
      </c>
      <c r="K18" s="307">
        <v>1901868.190360378</v>
      </c>
      <c r="L18" s="88">
        <v>1052.0535760732341</v>
      </c>
      <c r="M18" s="267">
        <v>7607472.761441512</v>
      </c>
    </row>
    <row r="19" spans="2:13" x14ac:dyDescent="0.25">
      <c r="B19" s="8">
        <v>4</v>
      </c>
      <c r="C19" s="39" t="s">
        <v>6</v>
      </c>
      <c r="D19" s="124">
        <v>1</v>
      </c>
      <c r="E19" s="125">
        <v>1</v>
      </c>
      <c r="F19" s="87">
        <v>28.099375635700358</v>
      </c>
      <c r="G19" s="294">
        <v>465106.95911772724</v>
      </c>
      <c r="H19" s="124">
        <v>1.1403077356648479</v>
      </c>
      <c r="I19" s="125">
        <v>1.111831948456242</v>
      </c>
      <c r="J19" s="87">
        <v>31.770678402816781</v>
      </c>
      <c r="K19" s="307">
        <v>512644.05706321599</v>
      </c>
      <c r="L19" s="88">
        <v>31.770678402816781</v>
      </c>
      <c r="M19" s="267">
        <v>2050576.228252864</v>
      </c>
    </row>
    <row r="20" spans="2:13" x14ac:dyDescent="0.25">
      <c r="B20" s="8">
        <v>5</v>
      </c>
      <c r="C20" s="39" t="s">
        <v>7</v>
      </c>
      <c r="D20" s="124">
        <v>1.0000000000000004</v>
      </c>
      <c r="E20" s="125">
        <v>1</v>
      </c>
      <c r="F20" s="87">
        <v>41.072197259649663</v>
      </c>
      <c r="G20" s="294">
        <v>734572.36412481079</v>
      </c>
      <c r="H20" s="124">
        <v>1.127874178812017</v>
      </c>
      <c r="I20" s="125">
        <v>1.102277450060777</v>
      </c>
      <c r="J20" s="87">
        <v>45.918256791882683</v>
      </c>
      <c r="K20" s="307">
        <v>802520.90508921084</v>
      </c>
      <c r="L20" s="88">
        <v>45.918256791882683</v>
      </c>
      <c r="M20" s="267">
        <v>3210083.6203568433</v>
      </c>
    </row>
    <row r="21" spans="2:13" x14ac:dyDescent="0.25">
      <c r="B21" s="8">
        <v>6</v>
      </c>
      <c r="C21" s="39" t="s">
        <v>8</v>
      </c>
      <c r="D21" s="124" t="s">
        <v>382</v>
      </c>
      <c r="E21" s="125" t="s">
        <v>382</v>
      </c>
      <c r="F21" s="87">
        <v>0</v>
      </c>
      <c r="G21" s="294">
        <v>0</v>
      </c>
      <c r="H21" s="124" t="s">
        <v>382</v>
      </c>
      <c r="I21" s="125" t="s">
        <v>382</v>
      </c>
      <c r="J21" s="87">
        <v>0</v>
      </c>
      <c r="K21" s="307">
        <v>0</v>
      </c>
      <c r="L21" s="87">
        <v>0</v>
      </c>
      <c r="M21" s="267">
        <v>0</v>
      </c>
    </row>
    <row r="22" spans="2:13" x14ac:dyDescent="0.25">
      <c r="B22" s="8">
        <v>7</v>
      </c>
      <c r="C22" s="39" t="s">
        <v>67</v>
      </c>
      <c r="D22" s="124">
        <v>0</v>
      </c>
      <c r="E22" s="125">
        <v>0</v>
      </c>
      <c r="F22" s="87">
        <v>0</v>
      </c>
      <c r="G22" s="294">
        <v>0</v>
      </c>
      <c r="H22" s="124" t="s">
        <v>382</v>
      </c>
      <c r="I22" s="125" t="s">
        <v>382</v>
      </c>
      <c r="J22" s="87">
        <v>0</v>
      </c>
      <c r="K22" s="307">
        <v>0</v>
      </c>
      <c r="L22" s="296">
        <v>0</v>
      </c>
      <c r="M22" s="297">
        <v>0</v>
      </c>
    </row>
    <row r="23" spans="2:13" x14ac:dyDescent="0.25">
      <c r="B23" s="8">
        <v>8</v>
      </c>
      <c r="C23" s="40" t="s">
        <v>9</v>
      </c>
      <c r="D23" s="126" t="s">
        <v>382</v>
      </c>
      <c r="E23" s="127" t="s">
        <v>382</v>
      </c>
      <c r="F23" s="273">
        <v>0</v>
      </c>
      <c r="G23" s="298">
        <v>0</v>
      </c>
      <c r="H23" s="126" t="s">
        <v>382</v>
      </c>
      <c r="I23" s="127" t="s">
        <v>382</v>
      </c>
      <c r="J23" s="273">
        <v>0</v>
      </c>
      <c r="K23" s="318">
        <v>0</v>
      </c>
      <c r="L23" s="273">
        <v>0</v>
      </c>
      <c r="M23" s="267">
        <v>0</v>
      </c>
    </row>
    <row r="24" spans="2:13" x14ac:dyDescent="0.25">
      <c r="B24" s="4" t="s">
        <v>11</v>
      </c>
      <c r="C24" s="5"/>
      <c r="D24" s="342"/>
      <c r="E24" s="342"/>
      <c r="F24" s="299"/>
      <c r="G24" s="299"/>
      <c r="H24" s="299"/>
      <c r="I24" s="299"/>
      <c r="J24" s="299"/>
      <c r="K24" s="299"/>
      <c r="L24" s="320"/>
      <c r="M24" s="300"/>
    </row>
    <row r="25" spans="2:13" x14ac:dyDescent="0.25">
      <c r="B25" s="14">
        <v>9</v>
      </c>
      <c r="C25" s="41" t="s">
        <v>68</v>
      </c>
      <c r="D25" s="122">
        <v>0.9168906689233578</v>
      </c>
      <c r="E25" s="123">
        <v>1.2314879290565761</v>
      </c>
      <c r="F25" s="86">
        <v>1408.4795858383372</v>
      </c>
      <c r="G25" s="292">
        <v>7035154.1579857953</v>
      </c>
      <c r="H25" s="122">
        <v>0.73497326711457511</v>
      </c>
      <c r="I25" s="123">
        <v>0.74938559626736745</v>
      </c>
      <c r="J25" s="86">
        <v>1033.790126365408</v>
      </c>
      <c r="K25" s="305">
        <v>5260353.2070921781</v>
      </c>
      <c r="L25" s="86">
        <v>1024.4983947403764</v>
      </c>
      <c r="M25" s="267">
        <v>21005760.820485085</v>
      </c>
    </row>
    <row r="26" spans="2:13" x14ac:dyDescent="0.25">
      <c r="B26" s="15">
        <v>10</v>
      </c>
      <c r="C26" s="42" t="s">
        <v>84</v>
      </c>
      <c r="D26" s="124">
        <v>1.0759581849200779</v>
      </c>
      <c r="E26" s="125">
        <v>0.89504473906375259</v>
      </c>
      <c r="F26" s="87">
        <v>52.230776149667804</v>
      </c>
      <c r="G26" s="294">
        <v>157160.11817614728</v>
      </c>
      <c r="H26" s="124">
        <v>0.92547823167093235</v>
      </c>
      <c r="I26" s="125">
        <v>0.92853912100348235</v>
      </c>
      <c r="J26" s="87">
        <v>55.929686802310655</v>
      </c>
      <c r="K26" s="307">
        <v>145929.31798808309</v>
      </c>
      <c r="L26" s="87">
        <v>51.523266021455612</v>
      </c>
      <c r="M26" s="267">
        <v>571270.72693287279</v>
      </c>
    </row>
    <row r="27" spans="2:13" x14ac:dyDescent="0.25">
      <c r="B27" s="14">
        <v>11</v>
      </c>
      <c r="C27" s="42" t="s">
        <v>69</v>
      </c>
      <c r="D27" s="124" t="s">
        <v>382</v>
      </c>
      <c r="E27" s="125" t="s">
        <v>382</v>
      </c>
      <c r="F27" s="87">
        <v>0</v>
      </c>
      <c r="G27" s="294">
        <v>0</v>
      </c>
      <c r="H27" s="124" t="s">
        <v>382</v>
      </c>
      <c r="I27" s="125" t="s">
        <v>382</v>
      </c>
      <c r="J27" s="87">
        <v>0</v>
      </c>
      <c r="K27" s="307">
        <v>0</v>
      </c>
      <c r="L27" s="87">
        <v>0</v>
      </c>
      <c r="M27" s="267">
        <v>0</v>
      </c>
    </row>
    <row r="28" spans="2:13" x14ac:dyDescent="0.25">
      <c r="B28" s="15">
        <v>12</v>
      </c>
      <c r="C28" s="42" t="s">
        <v>70</v>
      </c>
      <c r="D28" s="124" t="s">
        <v>382</v>
      </c>
      <c r="E28" s="125" t="s">
        <v>382</v>
      </c>
      <c r="F28" s="87">
        <v>0</v>
      </c>
      <c r="G28" s="294">
        <v>0</v>
      </c>
      <c r="H28" s="124" t="s">
        <v>382</v>
      </c>
      <c r="I28" s="125" t="s">
        <v>382</v>
      </c>
      <c r="J28" s="87">
        <v>0</v>
      </c>
      <c r="K28" s="307">
        <v>0</v>
      </c>
      <c r="L28" s="87">
        <v>0</v>
      </c>
      <c r="M28" s="267">
        <v>0</v>
      </c>
    </row>
    <row r="29" spans="2:13" x14ac:dyDescent="0.25">
      <c r="B29" s="14">
        <v>13</v>
      </c>
      <c r="C29" s="42" t="s">
        <v>52</v>
      </c>
      <c r="D29" s="124" t="s">
        <v>382</v>
      </c>
      <c r="E29" s="125" t="s">
        <v>382</v>
      </c>
      <c r="F29" s="87">
        <v>0</v>
      </c>
      <c r="G29" s="294">
        <v>0</v>
      </c>
      <c r="H29" s="124" t="s">
        <v>382</v>
      </c>
      <c r="I29" s="125" t="s">
        <v>382</v>
      </c>
      <c r="J29" s="87">
        <v>0</v>
      </c>
      <c r="K29" s="307">
        <v>0</v>
      </c>
      <c r="L29" s="87">
        <v>0</v>
      </c>
      <c r="M29" s="267">
        <v>0</v>
      </c>
    </row>
    <row r="30" spans="2:13" x14ac:dyDescent="0.25">
      <c r="B30" s="15">
        <v>14</v>
      </c>
      <c r="C30" s="42" t="s">
        <v>71</v>
      </c>
      <c r="D30" s="124">
        <v>0</v>
      </c>
      <c r="E30" s="125">
        <v>0</v>
      </c>
      <c r="F30" s="87">
        <v>0</v>
      </c>
      <c r="G30" s="294">
        <v>0</v>
      </c>
      <c r="H30" s="124" t="s">
        <v>382</v>
      </c>
      <c r="I30" s="125" t="s">
        <v>382</v>
      </c>
      <c r="J30" s="87">
        <v>0</v>
      </c>
      <c r="K30" s="307">
        <v>0</v>
      </c>
      <c r="L30" s="296">
        <v>0</v>
      </c>
      <c r="M30" s="297">
        <v>0</v>
      </c>
    </row>
    <row r="31" spans="2:13" x14ac:dyDescent="0.25">
      <c r="B31" s="14">
        <v>15</v>
      </c>
      <c r="C31" s="43" t="s">
        <v>72</v>
      </c>
      <c r="D31" s="126">
        <v>0.76</v>
      </c>
      <c r="E31" s="127">
        <v>1</v>
      </c>
      <c r="F31" s="273">
        <v>642</v>
      </c>
      <c r="G31" s="298">
        <v>19011.5</v>
      </c>
      <c r="H31" s="126" t="s">
        <v>209</v>
      </c>
      <c r="I31" s="127" t="s">
        <v>209</v>
      </c>
      <c r="J31" s="273">
        <v>485.42259999999999</v>
      </c>
      <c r="K31" s="318">
        <v>19011.5</v>
      </c>
      <c r="L31" s="321">
        <v>0</v>
      </c>
      <c r="M31" s="301">
        <v>19011.5</v>
      </c>
    </row>
    <row r="32" spans="2:13" x14ac:dyDescent="0.25">
      <c r="B32" s="4" t="s">
        <v>15</v>
      </c>
      <c r="C32" s="5"/>
      <c r="D32" s="342"/>
      <c r="E32" s="342"/>
      <c r="F32" s="299"/>
      <c r="G32" s="299"/>
      <c r="H32" s="299"/>
      <c r="I32" s="299"/>
      <c r="J32" s="299"/>
      <c r="K32" s="299"/>
      <c r="L32" s="320"/>
      <c r="M32" s="300"/>
    </row>
    <row r="33" spans="2:18" x14ac:dyDescent="0.25">
      <c r="B33" s="7">
        <v>16</v>
      </c>
      <c r="C33" s="38" t="s">
        <v>16</v>
      </c>
      <c r="D33" s="122" t="s">
        <v>382</v>
      </c>
      <c r="E33" s="123" t="s">
        <v>382</v>
      </c>
      <c r="F33" s="86">
        <v>0</v>
      </c>
      <c r="G33" s="292">
        <v>0</v>
      </c>
      <c r="H33" s="122" t="s">
        <v>382</v>
      </c>
      <c r="I33" s="123" t="s">
        <v>382</v>
      </c>
      <c r="J33" s="86">
        <v>0</v>
      </c>
      <c r="K33" s="305">
        <v>0</v>
      </c>
      <c r="L33" s="86">
        <v>0</v>
      </c>
      <c r="M33" s="267">
        <v>0</v>
      </c>
    </row>
    <row r="34" spans="2:18" x14ac:dyDescent="0.25">
      <c r="B34" s="8">
        <v>17</v>
      </c>
      <c r="C34" s="39" t="s">
        <v>17</v>
      </c>
      <c r="D34" s="124" t="s">
        <v>382</v>
      </c>
      <c r="E34" s="125" t="s">
        <v>382</v>
      </c>
      <c r="F34" s="87">
        <v>0</v>
      </c>
      <c r="G34" s="294">
        <v>0</v>
      </c>
      <c r="H34" s="124" t="s">
        <v>382</v>
      </c>
      <c r="I34" s="125" t="s">
        <v>382</v>
      </c>
      <c r="J34" s="87">
        <v>0</v>
      </c>
      <c r="K34" s="307">
        <v>0</v>
      </c>
      <c r="L34" s="87">
        <v>0</v>
      </c>
      <c r="M34" s="267">
        <v>0</v>
      </c>
    </row>
    <row r="35" spans="2:18" x14ac:dyDescent="0.25">
      <c r="B35" s="7">
        <v>18</v>
      </c>
      <c r="C35" s="39" t="s">
        <v>18</v>
      </c>
      <c r="D35" s="124" t="s">
        <v>382</v>
      </c>
      <c r="E35" s="125" t="s">
        <v>382</v>
      </c>
      <c r="F35" s="87">
        <v>0</v>
      </c>
      <c r="G35" s="294">
        <v>0</v>
      </c>
      <c r="H35" s="124" t="s">
        <v>382</v>
      </c>
      <c r="I35" s="125" t="s">
        <v>382</v>
      </c>
      <c r="J35" s="87">
        <v>0</v>
      </c>
      <c r="K35" s="307">
        <v>0</v>
      </c>
      <c r="L35" s="87">
        <v>0</v>
      </c>
      <c r="M35" s="267">
        <v>0</v>
      </c>
    </row>
    <row r="36" spans="2:18" x14ac:dyDescent="0.25">
      <c r="B36" s="8">
        <v>19</v>
      </c>
      <c r="C36" s="42" t="s">
        <v>73</v>
      </c>
      <c r="D36" s="124">
        <v>0.9247263013341358</v>
      </c>
      <c r="E36" s="125">
        <v>1.3137053087379897</v>
      </c>
      <c r="F36" s="87">
        <v>172.12043586881097</v>
      </c>
      <c r="G36" s="294">
        <v>986856.92227975384</v>
      </c>
      <c r="H36" s="124">
        <v>0.74421647184232442</v>
      </c>
      <c r="I36" s="125">
        <v>0.7663300866655306</v>
      </c>
      <c r="J36" s="87">
        <v>128.07239331829879</v>
      </c>
      <c r="K36" s="307">
        <v>756174.20009140868</v>
      </c>
      <c r="L36" s="87">
        <v>127.29633446925553</v>
      </c>
      <c r="M36" s="267">
        <v>3021719.0931609077</v>
      </c>
    </row>
    <row r="37" spans="2:18" x14ac:dyDescent="0.25">
      <c r="B37" s="7">
        <v>20</v>
      </c>
      <c r="C37" s="40" t="s">
        <v>13</v>
      </c>
      <c r="D37" s="126">
        <v>0.84</v>
      </c>
      <c r="E37" s="127">
        <v>1</v>
      </c>
      <c r="F37" s="273">
        <v>2536</v>
      </c>
      <c r="G37" s="298">
        <v>125453.59999999999</v>
      </c>
      <c r="H37" s="124" t="s">
        <v>209</v>
      </c>
      <c r="I37" s="125" t="s">
        <v>209</v>
      </c>
      <c r="J37" s="273">
        <v>2137.239</v>
      </c>
      <c r="K37" s="318">
        <v>125453.59999999999</v>
      </c>
      <c r="L37" s="321">
        <v>0</v>
      </c>
      <c r="M37" s="301">
        <v>125453.59999999999</v>
      </c>
    </row>
    <row r="38" spans="2:18" x14ac:dyDescent="0.25">
      <c r="B38" s="4" t="s">
        <v>20</v>
      </c>
      <c r="C38" s="5"/>
      <c r="D38" s="342"/>
      <c r="E38" s="342"/>
      <c r="F38" s="299"/>
      <c r="G38" s="299"/>
      <c r="H38" s="299"/>
      <c r="I38" s="299"/>
      <c r="J38" s="299"/>
      <c r="K38" s="299"/>
      <c r="L38" s="320"/>
      <c r="M38" s="300"/>
    </row>
    <row r="39" spans="2:18" x14ac:dyDescent="0.25">
      <c r="B39" s="10">
        <v>21</v>
      </c>
      <c r="C39" s="11" t="s">
        <v>20</v>
      </c>
      <c r="D39" s="302" t="s">
        <v>382</v>
      </c>
      <c r="E39" s="303" t="s">
        <v>382</v>
      </c>
      <c r="F39" s="302">
        <v>0</v>
      </c>
      <c r="G39" s="303">
        <v>0</v>
      </c>
      <c r="H39" s="302" t="s">
        <v>382</v>
      </c>
      <c r="I39" s="303" t="s">
        <v>382</v>
      </c>
      <c r="J39" s="302">
        <v>0</v>
      </c>
      <c r="K39" s="303">
        <v>0</v>
      </c>
      <c r="L39" s="302">
        <v>0</v>
      </c>
      <c r="M39" s="304">
        <v>0</v>
      </c>
    </row>
    <row r="40" spans="2:18" x14ac:dyDescent="0.25">
      <c r="B40" s="4" t="s">
        <v>22</v>
      </c>
      <c r="C40" s="5"/>
      <c r="D40" s="342"/>
      <c r="E40" s="342"/>
      <c r="F40" s="299"/>
      <c r="G40" s="299"/>
      <c r="H40" s="299"/>
      <c r="I40" s="299"/>
      <c r="J40" s="299"/>
      <c r="K40" s="299"/>
      <c r="L40" s="320"/>
      <c r="M40" s="300"/>
    </row>
    <row r="41" spans="2:18" x14ac:dyDescent="0.25">
      <c r="B41" s="6">
        <v>22</v>
      </c>
      <c r="C41" s="38" t="s">
        <v>23</v>
      </c>
      <c r="D41" s="122">
        <v>0.93998574099722121</v>
      </c>
      <c r="E41" s="123">
        <v>0.95211213673720263</v>
      </c>
      <c r="F41" s="86">
        <v>2288.0615999999995</v>
      </c>
      <c r="G41" s="305">
        <v>16207519.190687001</v>
      </c>
      <c r="H41" s="122">
        <v>0.59726624590782784</v>
      </c>
      <c r="I41" s="123">
        <v>0.60277824397145574</v>
      </c>
      <c r="J41" s="86">
        <v>1359.1766759999998</v>
      </c>
      <c r="K41" s="305">
        <v>9726531.2293120399</v>
      </c>
      <c r="L41" s="86">
        <v>1359.1766759999998</v>
      </c>
      <c r="M41" s="306">
        <v>38906124.91724816</v>
      </c>
    </row>
    <row r="42" spans="2:18" x14ac:dyDescent="0.25">
      <c r="B42" s="8">
        <v>23</v>
      </c>
      <c r="C42" s="39" t="s">
        <v>24</v>
      </c>
      <c r="D42" s="124">
        <v>1.0000000000000002</v>
      </c>
      <c r="E42" s="125">
        <v>0.99999999999999989</v>
      </c>
      <c r="F42" s="87">
        <v>337.19023923819918</v>
      </c>
      <c r="G42" s="307">
        <v>1731809.0687273908</v>
      </c>
      <c r="H42" s="124">
        <v>0.50000000000000011</v>
      </c>
      <c r="I42" s="125">
        <v>0.49999999999999994</v>
      </c>
      <c r="J42" s="87">
        <v>168.59511961909959</v>
      </c>
      <c r="K42" s="307">
        <v>865904.53436369542</v>
      </c>
      <c r="L42" s="92">
        <v>168.59511961909959</v>
      </c>
      <c r="M42" s="308">
        <v>3463618.1374547817</v>
      </c>
    </row>
    <row r="43" spans="2:18" x14ac:dyDescent="0.25">
      <c r="B43" s="7">
        <v>24</v>
      </c>
      <c r="C43" s="39" t="s">
        <v>25</v>
      </c>
      <c r="D43" s="124" t="s">
        <v>382</v>
      </c>
      <c r="E43" s="125" t="s">
        <v>382</v>
      </c>
      <c r="F43" s="87">
        <v>0</v>
      </c>
      <c r="G43" s="307">
        <v>0</v>
      </c>
      <c r="H43" s="124" t="s">
        <v>382</v>
      </c>
      <c r="I43" s="125" t="s">
        <v>382</v>
      </c>
      <c r="J43" s="87">
        <v>0</v>
      </c>
      <c r="K43" s="307">
        <v>0</v>
      </c>
      <c r="L43" s="88">
        <v>0</v>
      </c>
      <c r="M43" s="309">
        <v>0</v>
      </c>
    </row>
    <row r="44" spans="2:18" x14ac:dyDescent="0.25">
      <c r="B44" s="8">
        <v>25</v>
      </c>
      <c r="C44" s="39" t="s">
        <v>26</v>
      </c>
      <c r="D44" s="128" t="s">
        <v>382</v>
      </c>
      <c r="E44" s="129" t="s">
        <v>382</v>
      </c>
      <c r="F44" s="88">
        <v>0</v>
      </c>
      <c r="G44" s="310">
        <v>0</v>
      </c>
      <c r="H44" s="128" t="s">
        <v>382</v>
      </c>
      <c r="I44" s="129" t="s">
        <v>382</v>
      </c>
      <c r="J44" s="88">
        <v>0</v>
      </c>
      <c r="K44" s="310">
        <v>0</v>
      </c>
      <c r="L44" s="88">
        <v>0</v>
      </c>
      <c r="M44" s="270">
        <v>0</v>
      </c>
    </row>
    <row r="45" spans="2:18" x14ac:dyDescent="0.25">
      <c r="B45" s="7">
        <v>26</v>
      </c>
      <c r="C45" s="39" t="s">
        <v>57</v>
      </c>
      <c r="D45" s="124" t="s">
        <v>382</v>
      </c>
      <c r="E45" s="125" t="s">
        <v>382</v>
      </c>
      <c r="F45" s="87">
        <v>0</v>
      </c>
      <c r="G45" s="307">
        <v>0</v>
      </c>
      <c r="H45" s="124" t="s">
        <v>382</v>
      </c>
      <c r="I45" s="125" t="s">
        <v>382</v>
      </c>
      <c r="J45" s="87">
        <v>0</v>
      </c>
      <c r="K45" s="307">
        <v>0</v>
      </c>
      <c r="L45" s="87">
        <v>0</v>
      </c>
      <c r="M45" s="267">
        <v>0</v>
      </c>
    </row>
    <row r="46" spans="2:18" x14ac:dyDescent="0.25">
      <c r="B46" s="9">
        <v>27</v>
      </c>
      <c r="C46" s="40" t="s">
        <v>58</v>
      </c>
      <c r="D46" s="130" t="s">
        <v>382</v>
      </c>
      <c r="E46" s="131" t="s">
        <v>382</v>
      </c>
      <c r="F46" s="282">
        <v>0</v>
      </c>
      <c r="G46" s="311">
        <v>0</v>
      </c>
      <c r="H46" s="130" t="s">
        <v>382</v>
      </c>
      <c r="I46" s="131" t="s">
        <v>382</v>
      </c>
      <c r="J46" s="282">
        <v>0</v>
      </c>
      <c r="K46" s="311">
        <v>0</v>
      </c>
      <c r="L46" s="282">
        <v>0</v>
      </c>
      <c r="M46" s="283">
        <v>0</v>
      </c>
      <c r="O46" s="13"/>
      <c r="P46" s="13"/>
      <c r="Q46" s="13"/>
      <c r="R46" s="13"/>
    </row>
    <row r="47" spans="2:18" x14ac:dyDescent="0.25">
      <c r="B47" s="82"/>
      <c r="C47" s="84" t="s">
        <v>201</v>
      </c>
      <c r="D47" s="84"/>
      <c r="E47" s="68"/>
      <c r="F47" s="23"/>
      <c r="G47" s="23"/>
      <c r="H47" s="194"/>
      <c r="I47" s="194"/>
      <c r="J47" s="23"/>
      <c r="K47" s="23"/>
      <c r="L47" s="23"/>
      <c r="M47" s="23"/>
    </row>
    <row r="48" spans="2:18" x14ac:dyDescent="0.25">
      <c r="B48"/>
      <c r="C48"/>
      <c r="D48" s="118"/>
      <c r="E48" s="68"/>
      <c r="F48" s="23"/>
      <c r="G48" s="23"/>
      <c r="H48" s="194"/>
      <c r="I48" s="194"/>
      <c r="J48" s="23"/>
      <c r="K48" s="23"/>
      <c r="L48" s="23"/>
      <c r="M48" s="23"/>
    </row>
    <row r="49" spans="1:19" s="77" customFormat="1" x14ac:dyDescent="0.25">
      <c r="A49" s="100"/>
      <c r="D49" s="118"/>
      <c r="E49" s="68"/>
      <c r="F49" s="76"/>
      <c r="G49" s="76"/>
      <c r="H49" s="194"/>
      <c r="I49" s="194"/>
      <c r="J49" s="76"/>
      <c r="K49" s="76"/>
      <c r="L49" s="76"/>
      <c r="M49" s="76"/>
    </row>
    <row r="50" spans="1:19" s="77" customFormat="1" x14ac:dyDescent="0.25">
      <c r="A50" s="100"/>
      <c r="D50" s="118"/>
      <c r="E50" s="68"/>
      <c r="F50" s="76"/>
      <c r="G50" s="76"/>
      <c r="H50" s="194"/>
      <c r="I50" s="194"/>
      <c r="J50" s="76"/>
      <c r="K50" s="76"/>
      <c r="L50" s="76"/>
      <c r="M50" s="76"/>
    </row>
    <row r="51" spans="1:19" s="77" customFormat="1" x14ac:dyDescent="0.25">
      <c r="A51" s="100"/>
      <c r="D51" s="118"/>
      <c r="E51" s="68"/>
      <c r="F51" s="76"/>
      <c r="G51" s="76"/>
      <c r="H51" s="194"/>
      <c r="I51" s="194"/>
      <c r="J51" s="76"/>
      <c r="K51" s="76"/>
      <c r="L51" s="76"/>
      <c r="M51" s="76"/>
    </row>
    <row r="52" spans="1:19" s="77" customFormat="1" x14ac:dyDescent="0.25">
      <c r="A52" s="100"/>
      <c r="D52" s="118"/>
      <c r="E52" s="68"/>
      <c r="F52" s="76"/>
      <c r="G52" s="76"/>
      <c r="H52" s="194"/>
      <c r="I52" s="194"/>
      <c r="J52" s="76"/>
      <c r="K52" s="76"/>
      <c r="L52" s="76"/>
      <c r="M52" s="76"/>
    </row>
    <row r="53" spans="1:19" s="77" customFormat="1" x14ac:dyDescent="0.25">
      <c r="A53" s="100"/>
      <c r="B53" s="13"/>
      <c r="C53" s="13"/>
      <c r="D53" s="13"/>
      <c r="E53" s="68"/>
      <c r="F53" s="85"/>
      <c r="G53" s="85"/>
      <c r="H53" s="85"/>
      <c r="I53" s="85"/>
      <c r="J53" s="85"/>
      <c r="K53" s="76"/>
      <c r="L53" s="76"/>
      <c r="M53" s="76"/>
      <c r="P53" s="13"/>
      <c r="Q53" s="13"/>
      <c r="R53" s="13"/>
      <c r="S53" s="13"/>
    </row>
    <row r="54" spans="1:19" s="77" customFormat="1" x14ac:dyDescent="0.25">
      <c r="A54" s="100"/>
      <c r="B54" s="13"/>
      <c r="C54" s="13"/>
      <c r="D54" s="13"/>
      <c r="E54" s="68"/>
      <c r="F54" s="76"/>
      <c r="G54" s="85"/>
      <c r="H54" s="85"/>
      <c r="I54" s="85"/>
      <c r="J54" s="85"/>
      <c r="K54" s="85"/>
      <c r="L54" s="85"/>
      <c r="M54" s="85"/>
      <c r="N54" s="13"/>
      <c r="O54" s="13"/>
      <c r="P54" s="13"/>
      <c r="Q54" s="13"/>
      <c r="R54" s="13"/>
      <c r="S54" s="13"/>
    </row>
    <row r="55" spans="1:19" s="77" customFormat="1" x14ac:dyDescent="0.25">
      <c r="A55" s="100"/>
      <c r="B55" s="13"/>
      <c r="C55" s="13"/>
      <c r="D55" s="13"/>
      <c r="E55" s="13"/>
      <c r="F55" s="13"/>
      <c r="G55" s="13"/>
      <c r="H55" s="13"/>
      <c r="I55" s="13"/>
      <c r="J55" s="85"/>
      <c r="K55" s="85"/>
      <c r="L55" s="76"/>
      <c r="M55" s="76"/>
      <c r="O55" s="13"/>
      <c r="P55" s="13"/>
      <c r="Q55" s="13"/>
      <c r="R55" s="13"/>
    </row>
    <row r="56" spans="1:19" s="77" customFormat="1" x14ac:dyDescent="0.25">
      <c r="A56" s="100"/>
      <c r="D56" s="118"/>
      <c r="E56" s="68"/>
      <c r="F56" s="76"/>
      <c r="G56" s="85"/>
      <c r="H56" s="85"/>
      <c r="I56" s="85"/>
      <c r="J56" s="85"/>
      <c r="K56" s="85"/>
      <c r="L56" s="85"/>
      <c r="M56" s="85"/>
      <c r="N56" s="13"/>
      <c r="O56" s="13"/>
      <c r="P56" s="13"/>
      <c r="Q56" s="13"/>
      <c r="R56" s="13"/>
      <c r="S56" s="13"/>
    </row>
    <row r="57" spans="1:19" s="77" customFormat="1" x14ac:dyDescent="0.25">
      <c r="A57" s="100"/>
      <c r="D57" s="118"/>
      <c r="E57" s="68"/>
      <c r="F57" s="76"/>
      <c r="G57" s="85"/>
      <c r="H57" s="85"/>
      <c r="I57" s="85"/>
      <c r="J57" s="85"/>
      <c r="K57" s="85"/>
      <c r="L57" s="85"/>
      <c r="M57" s="85"/>
      <c r="N57" s="13"/>
      <c r="O57" s="13"/>
      <c r="P57" s="13"/>
      <c r="Q57" s="13"/>
      <c r="R57" s="13"/>
      <c r="S57" s="13"/>
    </row>
    <row r="58" spans="1:19" s="77" customFormat="1" x14ac:dyDescent="0.25">
      <c r="A58" s="100"/>
      <c r="D58" s="118"/>
      <c r="E58" s="68"/>
      <c r="F58" s="76"/>
      <c r="G58" s="85"/>
      <c r="H58" s="85"/>
      <c r="I58" s="85"/>
      <c r="J58" s="85"/>
      <c r="K58" s="85"/>
      <c r="L58" s="85"/>
      <c r="M58" s="85"/>
      <c r="N58" s="13"/>
      <c r="O58" s="13"/>
      <c r="P58" s="13"/>
      <c r="Q58" s="13"/>
      <c r="R58" s="13"/>
      <c r="S58" s="13"/>
    </row>
    <row r="59" spans="1:19" s="77" customFormat="1" x14ac:dyDescent="0.25">
      <c r="A59" s="100"/>
      <c r="D59" s="118"/>
      <c r="E59" s="68"/>
      <c r="F59" s="76"/>
      <c r="G59" s="85"/>
      <c r="H59" s="85"/>
      <c r="I59" s="85"/>
      <c r="J59" s="85"/>
      <c r="K59" s="85"/>
      <c r="L59" s="85"/>
      <c r="M59" s="85"/>
      <c r="N59" s="13"/>
      <c r="O59" s="13"/>
      <c r="P59" s="13"/>
      <c r="Q59" s="13"/>
      <c r="R59" s="13"/>
      <c r="S59" s="13"/>
    </row>
    <row r="60" spans="1:19" s="77" customFormat="1" x14ac:dyDescent="0.25">
      <c r="A60" s="100"/>
      <c r="D60" s="118"/>
      <c r="E60" s="68"/>
      <c r="F60" s="76"/>
      <c r="G60" s="85"/>
      <c r="H60" s="85"/>
      <c r="I60" s="85"/>
      <c r="J60" s="85"/>
      <c r="K60" s="85"/>
      <c r="L60" s="85"/>
      <c r="M60" s="85"/>
      <c r="N60" s="13"/>
      <c r="O60" s="13"/>
      <c r="P60" s="13"/>
      <c r="Q60" s="13"/>
      <c r="R60" s="13"/>
      <c r="S60" s="13"/>
    </row>
    <row r="61" spans="1:19" s="77" customFormat="1" x14ac:dyDescent="0.25">
      <c r="A61" s="100"/>
      <c r="D61" s="118"/>
      <c r="E61" s="68"/>
      <c r="F61" s="76"/>
      <c r="G61" s="85"/>
      <c r="H61" s="85"/>
      <c r="I61" s="85"/>
      <c r="J61" s="85"/>
      <c r="K61" s="85"/>
      <c r="L61" s="85"/>
      <c r="M61" s="85"/>
      <c r="N61" s="13"/>
      <c r="O61" s="13"/>
      <c r="P61" s="13"/>
      <c r="Q61" s="13"/>
      <c r="R61" s="13"/>
      <c r="S61" s="13"/>
    </row>
    <row r="62" spans="1:19" s="77" customFormat="1" x14ac:dyDescent="0.25">
      <c r="A62" s="100"/>
      <c r="B62" s="12"/>
      <c r="C62" s="12"/>
      <c r="D62" s="12"/>
      <c r="E62" s="71"/>
      <c r="F62" s="24"/>
      <c r="G62" s="24"/>
      <c r="H62" s="24"/>
      <c r="I62" s="24"/>
      <c r="J62" s="24"/>
      <c r="K62" s="24"/>
      <c r="L62" s="24"/>
      <c r="M62" s="24"/>
    </row>
    <row r="63" spans="1:19" s="77" customFormat="1" x14ac:dyDescent="0.25">
      <c r="A63" s="100"/>
      <c r="B63" s="12"/>
      <c r="C63" s="12"/>
      <c r="D63" s="12"/>
      <c r="E63" s="71"/>
      <c r="F63" s="24"/>
      <c r="G63" s="24"/>
      <c r="H63" s="24"/>
      <c r="I63" s="24"/>
      <c r="J63" s="24"/>
      <c r="K63" s="24"/>
      <c r="L63" s="24"/>
      <c r="M63" s="24"/>
    </row>
    <row r="64" spans="1:19" s="77" customFormat="1" x14ac:dyDescent="0.25">
      <c r="A64" s="100"/>
      <c r="B64" s="12"/>
      <c r="C64" s="12"/>
      <c r="D64" s="12"/>
      <c r="E64" s="71"/>
      <c r="F64" s="24"/>
      <c r="G64" s="24"/>
      <c r="H64" s="24"/>
      <c r="I64" s="24"/>
      <c r="J64" s="24"/>
      <c r="K64" s="24"/>
      <c r="L64" s="24"/>
      <c r="M64" s="24"/>
    </row>
    <row r="65" spans="1:13" s="77" customFormat="1" x14ac:dyDescent="0.25">
      <c r="A65" s="100"/>
      <c r="B65" s="12"/>
      <c r="C65" s="12"/>
      <c r="D65" s="12"/>
      <c r="E65" s="71"/>
      <c r="F65" s="24"/>
      <c r="G65" s="24"/>
      <c r="H65" s="24"/>
      <c r="I65" s="24"/>
      <c r="J65" s="24"/>
      <c r="K65" s="24"/>
      <c r="L65" s="24"/>
      <c r="M65" s="24"/>
    </row>
  </sheetData>
  <mergeCells count="18">
    <mergeCell ref="B8:E8"/>
    <mergeCell ref="B7:E7"/>
    <mergeCell ref="B6:E6"/>
    <mergeCell ref="B2:M2"/>
    <mergeCell ref="L4:M4"/>
    <mergeCell ref="J4:K4"/>
    <mergeCell ref="F4:G4"/>
    <mergeCell ref="B4:E5"/>
    <mergeCell ref="L13:M13"/>
    <mergeCell ref="J13:K13"/>
    <mergeCell ref="F13:G13"/>
    <mergeCell ref="D13:E13"/>
    <mergeCell ref="H13:I13"/>
    <mergeCell ref="B11:E11"/>
    <mergeCell ref="B10:E10"/>
    <mergeCell ref="B9:E9"/>
    <mergeCell ref="C13:C14"/>
    <mergeCell ref="B13:B14"/>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4"/>
  <sheetViews>
    <sheetView view="pageBreakPreview" zoomScale="85" zoomScaleNormal="85" zoomScaleSheetLayoutView="85" zoomScalePageLayoutView="85" workbookViewId="0">
      <selection activeCell="M23" sqref="M23"/>
    </sheetView>
  </sheetViews>
  <sheetFormatPr defaultRowHeight="15" x14ac:dyDescent="0.25"/>
  <cols>
    <col min="1" max="1" width="24.28515625" style="2" bestFit="1" customWidth="1"/>
    <col min="2" max="2" width="15.7109375" customWidth="1"/>
    <col min="3" max="3" width="14.7109375" customWidth="1"/>
    <col min="4" max="4" width="18.140625" customWidth="1"/>
    <col min="5" max="6" width="16.5703125" customWidth="1"/>
  </cols>
  <sheetData>
    <row r="1" spans="1:6" s="29" customFormat="1" ht="15.75" x14ac:dyDescent="0.25">
      <c r="A1" s="467" t="s">
        <v>82</v>
      </c>
      <c r="B1" s="467"/>
      <c r="C1" s="467"/>
      <c r="D1" s="467"/>
      <c r="E1" s="467"/>
      <c r="F1" s="467"/>
    </row>
    <row r="2" spans="1:6" s="29" customFormat="1" ht="90" customHeight="1" x14ac:dyDescent="0.25">
      <c r="A2" s="473" t="s">
        <v>501</v>
      </c>
      <c r="B2" s="473"/>
      <c r="C2" s="473"/>
      <c r="D2" s="473"/>
      <c r="E2" s="473"/>
      <c r="F2" s="473"/>
    </row>
    <row r="3" spans="1:6" ht="15.75" x14ac:dyDescent="0.25">
      <c r="A3" s="467" t="s">
        <v>80</v>
      </c>
      <c r="B3" s="467"/>
      <c r="C3" s="467"/>
      <c r="D3" s="467"/>
      <c r="E3" s="467"/>
      <c r="F3" s="467"/>
    </row>
    <row r="4" spans="1:6" s="29" customFormat="1" x14ac:dyDescent="0.25"/>
    <row r="5" spans="1:6" x14ac:dyDescent="0.25">
      <c r="A5" s="468" t="s">
        <v>28</v>
      </c>
      <c r="B5" s="470" t="s">
        <v>29</v>
      </c>
      <c r="C5" s="472"/>
      <c r="D5" s="472"/>
      <c r="E5" s="472"/>
    </row>
    <row r="6" spans="1:6" x14ac:dyDescent="0.25">
      <c r="A6" s="471"/>
      <c r="B6" s="44">
        <v>2011</v>
      </c>
      <c r="C6" s="44">
        <v>2012</v>
      </c>
      <c r="D6" s="44">
        <v>2013</v>
      </c>
      <c r="E6" s="44">
        <v>2014</v>
      </c>
    </row>
    <row r="7" spans="1:6" x14ac:dyDescent="0.25">
      <c r="A7" s="45" t="s">
        <v>33</v>
      </c>
      <c r="B7" s="338">
        <v>6.6769028699005384</v>
      </c>
      <c r="C7" s="338">
        <v>4.0541980640489816</v>
      </c>
      <c r="D7" s="338">
        <v>4.0541980640489816</v>
      </c>
      <c r="E7" s="338">
        <v>4.0195786007848771</v>
      </c>
    </row>
    <row r="8" spans="1:6" x14ac:dyDescent="0.25">
      <c r="A8" s="45">
        <v>2012</v>
      </c>
      <c r="B8" s="339"/>
      <c r="C8" s="340"/>
      <c r="D8" s="340"/>
      <c r="E8" s="340"/>
    </row>
    <row r="9" spans="1:6" ht="15.75" customHeight="1" x14ac:dyDescent="0.25">
      <c r="A9" s="45">
        <v>2013</v>
      </c>
      <c r="B9" s="339"/>
      <c r="C9" s="339"/>
      <c r="D9" s="340"/>
      <c r="E9" s="340"/>
      <c r="F9" s="13"/>
    </row>
    <row r="10" spans="1:6" x14ac:dyDescent="0.25">
      <c r="A10" s="45">
        <v>2014</v>
      </c>
      <c r="B10" s="339"/>
      <c r="C10" s="339"/>
      <c r="D10" s="339"/>
      <c r="E10" s="340">
        <v>0</v>
      </c>
    </row>
    <row r="11" spans="1:6" x14ac:dyDescent="0.25">
      <c r="A11" s="466" t="s">
        <v>75</v>
      </c>
      <c r="B11" s="466"/>
      <c r="C11" s="466"/>
      <c r="D11" s="466"/>
      <c r="E11" s="341">
        <f>SUM(E7:E10)</f>
        <v>4.0195786007848771</v>
      </c>
    </row>
    <row r="12" spans="1:6" x14ac:dyDescent="0.25">
      <c r="A12" s="466" t="s">
        <v>512</v>
      </c>
      <c r="B12" s="466"/>
      <c r="C12" s="466"/>
      <c r="D12" s="466"/>
      <c r="E12" s="45">
        <v>41.44</v>
      </c>
      <c r="F12" s="13"/>
    </row>
    <row r="13" spans="1:6" x14ac:dyDescent="0.25">
      <c r="A13" s="466" t="s">
        <v>76</v>
      </c>
      <c r="B13" s="466"/>
      <c r="C13" s="466"/>
      <c r="D13" s="466"/>
      <c r="E13" s="46">
        <f>E11/E12</f>
        <v>9.6997553107743176E-2</v>
      </c>
    </row>
    <row r="14" spans="1:6" x14ac:dyDescent="0.25">
      <c r="A14" s="466" t="s">
        <v>59</v>
      </c>
      <c r="B14" s="466"/>
      <c r="C14" s="466"/>
      <c r="D14" s="466"/>
      <c r="E14" s="323" t="s">
        <v>60</v>
      </c>
    </row>
    <row r="15" spans="1:6" x14ac:dyDescent="0.25">
      <c r="A15" s="48" t="s">
        <v>61</v>
      </c>
      <c r="B15" s="47"/>
      <c r="C15" s="47"/>
      <c r="D15" s="47"/>
      <c r="E15" s="47"/>
    </row>
    <row r="16" spans="1:6" x14ac:dyDescent="0.25">
      <c r="A16" s="13"/>
      <c r="B16" s="13"/>
    </row>
    <row r="17" spans="1:6" ht="15.75" x14ac:dyDescent="0.25">
      <c r="A17" s="467" t="s">
        <v>81</v>
      </c>
      <c r="B17" s="467"/>
      <c r="C17" s="467"/>
      <c r="D17" s="467"/>
      <c r="E17" s="467"/>
      <c r="F17" s="467"/>
    </row>
    <row r="18" spans="1:6" s="29" customFormat="1" x14ac:dyDescent="0.25"/>
    <row r="19" spans="1:6" x14ac:dyDescent="0.25">
      <c r="A19" s="468" t="s">
        <v>28</v>
      </c>
      <c r="B19" s="470" t="s">
        <v>29</v>
      </c>
      <c r="C19" s="470"/>
      <c r="D19" s="470"/>
      <c r="E19" s="470"/>
      <c r="F19" s="44" t="s">
        <v>30</v>
      </c>
    </row>
    <row r="20" spans="1:6" x14ac:dyDescent="0.25">
      <c r="A20" s="469"/>
      <c r="B20" s="44">
        <v>2011</v>
      </c>
      <c r="C20" s="44">
        <v>2012</v>
      </c>
      <c r="D20" s="44">
        <v>2013</v>
      </c>
      <c r="E20" s="44">
        <v>2014</v>
      </c>
      <c r="F20" s="44" t="s">
        <v>31</v>
      </c>
    </row>
    <row r="21" spans="1:6" x14ac:dyDescent="0.25">
      <c r="A21" s="45" t="s">
        <v>33</v>
      </c>
      <c r="B21" s="338">
        <v>21.134910570856185</v>
      </c>
      <c r="C21" s="338">
        <v>20.990324791853215</v>
      </c>
      <c r="D21" s="338">
        <v>20.990324791853215</v>
      </c>
      <c r="E21" s="338">
        <v>20.921556951072894</v>
      </c>
      <c r="F21" s="338">
        <f>SUM(B21:E21)</f>
        <v>84.037117105635502</v>
      </c>
    </row>
    <row r="22" spans="1:6" x14ac:dyDescent="0.25">
      <c r="A22" s="45">
        <v>2012</v>
      </c>
      <c r="B22" s="339"/>
      <c r="C22" s="340"/>
      <c r="D22" s="340"/>
      <c r="E22" s="340"/>
      <c r="F22" s="340"/>
    </row>
    <row r="23" spans="1:6" x14ac:dyDescent="0.25">
      <c r="A23" s="45">
        <v>2013</v>
      </c>
      <c r="B23" s="339" t="s">
        <v>62</v>
      </c>
      <c r="C23" s="339"/>
      <c r="D23" s="340"/>
      <c r="E23" s="340"/>
      <c r="F23" s="340"/>
    </row>
    <row r="24" spans="1:6" x14ac:dyDescent="0.25">
      <c r="A24" s="45">
        <v>2014</v>
      </c>
      <c r="B24" s="339"/>
      <c r="C24" s="339"/>
      <c r="D24" s="339"/>
      <c r="E24" s="340"/>
      <c r="F24" s="340"/>
    </row>
    <row r="25" spans="1:6" x14ac:dyDescent="0.25">
      <c r="A25" s="466" t="s">
        <v>34</v>
      </c>
      <c r="B25" s="466"/>
      <c r="C25" s="466"/>
      <c r="D25" s="466"/>
      <c r="E25" s="466"/>
      <c r="F25" s="341">
        <f>SUM(F21:F24)</f>
        <v>84.037117105635502</v>
      </c>
    </row>
    <row r="26" spans="1:6" x14ac:dyDescent="0.25">
      <c r="A26" s="466" t="s">
        <v>513</v>
      </c>
      <c r="B26" s="466"/>
      <c r="C26" s="466"/>
      <c r="D26" s="466"/>
      <c r="E26" s="466"/>
      <c r="F26" s="45">
        <v>156.63999999999999</v>
      </c>
    </row>
    <row r="27" spans="1:6" x14ac:dyDescent="0.25">
      <c r="A27" s="466" t="s">
        <v>32</v>
      </c>
      <c r="B27" s="466"/>
      <c r="C27" s="466"/>
      <c r="D27" s="466"/>
      <c r="E27" s="466"/>
      <c r="F27" s="46">
        <f>F25/F26</f>
        <v>0.53649844934649837</v>
      </c>
    </row>
    <row r="28" spans="1:6" x14ac:dyDescent="0.25">
      <c r="A28" s="466" t="s">
        <v>59</v>
      </c>
      <c r="B28" s="466"/>
      <c r="C28" s="466"/>
      <c r="D28" s="466"/>
      <c r="E28" s="466"/>
      <c r="F28" s="323" t="s">
        <v>60</v>
      </c>
    </row>
    <row r="29" spans="1:6" x14ac:dyDescent="0.25">
      <c r="A29" s="48" t="s">
        <v>61</v>
      </c>
      <c r="B29" s="47"/>
      <c r="C29" s="47"/>
      <c r="D29" s="47"/>
      <c r="E29" s="47"/>
      <c r="F29" s="47"/>
    </row>
    <row r="30" spans="1:6" x14ac:dyDescent="0.25">
      <c r="A30" s="13"/>
      <c r="B30" s="13"/>
    </row>
    <row r="31" spans="1:6" x14ac:dyDescent="0.25">
      <c r="A31" s="13"/>
      <c r="B31" s="13"/>
    </row>
    <row r="32" spans="1:6" x14ac:dyDescent="0.25">
      <c r="A32" s="13"/>
      <c r="B32" s="13"/>
    </row>
    <row r="33" spans="1:6" x14ac:dyDescent="0.25">
      <c r="A33" s="13"/>
      <c r="B33" s="13"/>
      <c r="C33" s="13"/>
      <c r="D33" s="13"/>
      <c r="E33" s="13"/>
      <c r="F33" s="13"/>
    </row>
    <row r="34" spans="1:6" x14ac:dyDescent="0.25">
      <c r="A34" s="13"/>
      <c r="B34" s="13"/>
      <c r="C34" s="13"/>
      <c r="D34" s="13"/>
      <c r="E34" s="13"/>
      <c r="F34" s="13"/>
    </row>
    <row r="35" spans="1:6" x14ac:dyDescent="0.25">
      <c r="A35"/>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row>
    <row r="40" spans="1:6" x14ac:dyDescent="0.25">
      <c r="A40"/>
    </row>
    <row r="41" spans="1:6" x14ac:dyDescent="0.25">
      <c r="A41"/>
    </row>
    <row r="42" spans="1:6" x14ac:dyDescent="0.25">
      <c r="A42"/>
    </row>
    <row r="43" spans="1:6" x14ac:dyDescent="0.25">
      <c r="A43"/>
    </row>
    <row r="44" spans="1:6" x14ac:dyDescent="0.25">
      <c r="A44"/>
    </row>
  </sheetData>
  <mergeCells count="16">
    <mergeCell ref="A1:F1"/>
    <mergeCell ref="A5:A6"/>
    <mergeCell ref="B5:E5"/>
    <mergeCell ref="A11:D11"/>
    <mergeCell ref="A3:F3"/>
    <mergeCell ref="A2:F2"/>
    <mergeCell ref="A12:D12"/>
    <mergeCell ref="A26:E26"/>
    <mergeCell ref="A27:E27"/>
    <mergeCell ref="A28:E28"/>
    <mergeCell ref="A17:F17"/>
    <mergeCell ref="A13:D13"/>
    <mergeCell ref="A14:D14"/>
    <mergeCell ref="A19:A20"/>
    <mergeCell ref="B19:E19"/>
    <mergeCell ref="A25:E25"/>
  </mergeCells>
  <pageMargins left="0.7" right="0.7" top="0.75" bottom="0.75" header="0.3" footer="0.3"/>
  <pageSetup scale="85" orientation="portrait" r:id="rId1"/>
  <headerFooter>
    <oddFooter>&amp;L&amp;P&amp;CFINAL 2011 Results&amp;RAugust 31,2012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40"/>
  <sheetViews>
    <sheetView showGridLines="0" view="pageBreakPreview" zoomScaleNormal="100" zoomScaleSheetLayoutView="100" workbookViewId="0">
      <selection activeCell="I30" sqref="I30"/>
    </sheetView>
  </sheetViews>
  <sheetFormatPr defaultRowHeight="15" x14ac:dyDescent="0.25"/>
  <cols>
    <col min="1" max="1" width="2.42578125" style="99" customWidth="1"/>
    <col min="2" max="2" width="4" style="31" bestFit="1" customWidth="1"/>
    <col min="3" max="3" width="50.7109375" style="1" customWidth="1"/>
    <col min="4" max="4" width="12" style="31" customWidth="1"/>
    <col min="5" max="5" width="20.140625" style="1" customWidth="1"/>
    <col min="6" max="16384" width="9.140625" style="29"/>
  </cols>
  <sheetData>
    <row r="1" spans="2:5" s="99" customFormat="1" x14ac:dyDescent="0.25">
      <c r="B1" s="31"/>
      <c r="C1" s="1"/>
      <c r="D1" s="31"/>
      <c r="E1" s="1"/>
    </row>
    <row r="2" spans="2:5" x14ac:dyDescent="0.25">
      <c r="B2" s="367" t="s">
        <v>237</v>
      </c>
      <c r="C2" s="367"/>
      <c r="D2" s="367"/>
      <c r="E2" s="367"/>
    </row>
    <row r="3" spans="2:5" x14ac:dyDescent="0.25">
      <c r="B3" s="1"/>
      <c r="C3" s="29"/>
      <c r="D3" s="29"/>
      <c r="E3" s="29"/>
    </row>
    <row r="4" spans="2:5" ht="22.5" x14ac:dyDescent="0.25">
      <c r="B4" s="32" t="s">
        <v>0</v>
      </c>
      <c r="C4" s="32" t="s">
        <v>1</v>
      </c>
      <c r="D4" s="30" t="s">
        <v>44</v>
      </c>
      <c r="E4" s="30" t="s">
        <v>45</v>
      </c>
    </row>
    <row r="5" spans="2:5" x14ac:dyDescent="0.25">
      <c r="B5" s="368" t="s">
        <v>2</v>
      </c>
      <c r="C5" s="369"/>
      <c r="D5" s="369"/>
      <c r="E5" s="370"/>
    </row>
    <row r="6" spans="2:5" x14ac:dyDescent="0.25">
      <c r="B6" s="59">
        <v>1</v>
      </c>
      <c r="C6" s="33" t="s">
        <v>3</v>
      </c>
      <c r="D6" s="54" t="s">
        <v>46</v>
      </c>
      <c r="E6" s="152">
        <v>56109.554545454608</v>
      </c>
    </row>
    <row r="7" spans="2:5" x14ac:dyDescent="0.25">
      <c r="B7" s="60">
        <v>2</v>
      </c>
      <c r="C7" s="34" t="s">
        <v>4</v>
      </c>
      <c r="D7" s="56" t="s">
        <v>46</v>
      </c>
      <c r="E7" s="153">
        <v>3688</v>
      </c>
    </row>
    <row r="8" spans="2:5" x14ac:dyDescent="0.25">
      <c r="B8" s="60">
        <v>3</v>
      </c>
      <c r="C8" s="34" t="s">
        <v>5</v>
      </c>
      <c r="D8" s="56" t="s">
        <v>47</v>
      </c>
      <c r="E8" s="153">
        <v>111587.04528780788</v>
      </c>
    </row>
    <row r="9" spans="2:5" x14ac:dyDescent="0.25">
      <c r="B9" s="60">
        <v>4</v>
      </c>
      <c r="C9" s="34" t="s">
        <v>6</v>
      </c>
      <c r="D9" s="56" t="s">
        <v>251</v>
      </c>
      <c r="E9" s="153">
        <v>559462.0000000007</v>
      </c>
    </row>
    <row r="10" spans="2:5" x14ac:dyDescent="0.25">
      <c r="B10" s="60">
        <v>5</v>
      </c>
      <c r="C10" s="34" t="s">
        <v>7</v>
      </c>
      <c r="D10" s="56" t="s">
        <v>252</v>
      </c>
      <c r="E10" s="153">
        <v>870331.99999999942</v>
      </c>
    </row>
    <row r="11" spans="2:5" x14ac:dyDescent="0.25">
      <c r="B11" s="60">
        <v>6</v>
      </c>
      <c r="C11" s="34" t="s">
        <v>8</v>
      </c>
      <c r="D11" s="56" t="s">
        <v>250</v>
      </c>
      <c r="E11" s="153">
        <v>152</v>
      </c>
    </row>
    <row r="12" spans="2:5" x14ac:dyDescent="0.25">
      <c r="B12" s="60">
        <v>7</v>
      </c>
      <c r="C12" s="34" t="s">
        <v>67</v>
      </c>
      <c r="D12" s="56" t="s">
        <v>48</v>
      </c>
      <c r="E12" s="153">
        <v>19577</v>
      </c>
    </row>
    <row r="13" spans="2:5" x14ac:dyDescent="0.25">
      <c r="B13" s="62">
        <v>8</v>
      </c>
      <c r="C13" s="35" t="s">
        <v>9</v>
      </c>
      <c r="D13" s="58" t="s">
        <v>49</v>
      </c>
      <c r="E13" s="154">
        <v>7</v>
      </c>
    </row>
    <row r="14" spans="2:5" x14ac:dyDescent="0.25">
      <c r="B14" s="368" t="s">
        <v>11</v>
      </c>
      <c r="C14" s="369"/>
      <c r="D14" s="369"/>
      <c r="E14" s="370"/>
    </row>
    <row r="15" spans="2:5" x14ac:dyDescent="0.25">
      <c r="B15" s="59">
        <f>B13+1</f>
        <v>9</v>
      </c>
      <c r="C15" s="33" t="s">
        <v>68</v>
      </c>
      <c r="D15" s="54" t="s">
        <v>50</v>
      </c>
      <c r="E15" s="152">
        <v>2515.7128437244301</v>
      </c>
    </row>
    <row r="16" spans="2:5" x14ac:dyDescent="0.25">
      <c r="B16" s="60">
        <v>10</v>
      </c>
      <c r="C16" s="34" t="s">
        <v>12</v>
      </c>
      <c r="D16" s="56" t="s">
        <v>50</v>
      </c>
      <c r="E16" s="153">
        <v>20297</v>
      </c>
    </row>
    <row r="17" spans="2:5" x14ac:dyDescent="0.25">
      <c r="B17" s="60">
        <v>11</v>
      </c>
      <c r="C17" s="34" t="s">
        <v>69</v>
      </c>
      <c r="D17" s="56" t="s">
        <v>51</v>
      </c>
      <c r="E17" s="153" t="s">
        <v>203</v>
      </c>
    </row>
    <row r="18" spans="2:5" x14ac:dyDescent="0.25">
      <c r="B18" s="60">
        <v>12</v>
      </c>
      <c r="C18" s="61" t="s">
        <v>70</v>
      </c>
      <c r="D18" s="56" t="s">
        <v>51</v>
      </c>
      <c r="E18" s="153">
        <v>10</v>
      </c>
    </row>
    <row r="19" spans="2:5" x14ac:dyDescent="0.25">
      <c r="B19" s="60">
        <v>13</v>
      </c>
      <c r="C19" s="34" t="s">
        <v>52</v>
      </c>
      <c r="D19" s="56" t="s">
        <v>53</v>
      </c>
      <c r="E19" s="153">
        <v>103</v>
      </c>
    </row>
    <row r="20" spans="2:5" ht="25.5" x14ac:dyDescent="0.25">
      <c r="B20" s="60">
        <v>14</v>
      </c>
      <c r="C20" s="36" t="s">
        <v>71</v>
      </c>
      <c r="D20" s="56" t="s">
        <v>48</v>
      </c>
      <c r="E20" s="153">
        <v>264</v>
      </c>
    </row>
    <row r="21" spans="2:5" x14ac:dyDescent="0.25">
      <c r="B21" s="62">
        <v>15</v>
      </c>
      <c r="C21" s="37" t="s">
        <v>72</v>
      </c>
      <c r="D21" s="58" t="s">
        <v>54</v>
      </c>
      <c r="E21" s="154">
        <v>148</v>
      </c>
    </row>
    <row r="22" spans="2:5" x14ac:dyDescent="0.25">
      <c r="B22" s="368" t="s">
        <v>15</v>
      </c>
      <c r="C22" s="369"/>
      <c r="D22" s="369"/>
      <c r="E22" s="370"/>
    </row>
    <row r="23" spans="2:5" x14ac:dyDescent="0.25">
      <c r="B23" s="59">
        <v>16</v>
      </c>
      <c r="C23" s="33" t="s">
        <v>233</v>
      </c>
      <c r="D23" s="54" t="s">
        <v>50</v>
      </c>
      <c r="E23" s="152" t="s">
        <v>203</v>
      </c>
    </row>
    <row r="24" spans="2:5" x14ac:dyDescent="0.25">
      <c r="B24" s="60">
        <v>17</v>
      </c>
      <c r="C24" s="34" t="s">
        <v>234</v>
      </c>
      <c r="D24" s="56" t="s">
        <v>50</v>
      </c>
      <c r="E24" s="153" t="s">
        <v>203</v>
      </c>
    </row>
    <row r="25" spans="2:5" x14ac:dyDescent="0.25">
      <c r="B25" s="60">
        <v>18</v>
      </c>
      <c r="C25" s="34" t="s">
        <v>235</v>
      </c>
      <c r="D25" s="56" t="s">
        <v>55</v>
      </c>
      <c r="E25" s="153" t="s">
        <v>203</v>
      </c>
    </row>
    <row r="26" spans="2:5" ht="27.75" x14ac:dyDescent="0.25">
      <c r="B26" s="60">
        <v>19</v>
      </c>
      <c r="C26" s="36" t="s">
        <v>232</v>
      </c>
      <c r="D26" s="56" t="s">
        <v>50</v>
      </c>
      <c r="E26" s="153">
        <v>432.78715627556937</v>
      </c>
    </row>
    <row r="27" spans="2:5" x14ac:dyDescent="0.25">
      <c r="B27" s="62">
        <v>20</v>
      </c>
      <c r="C27" s="35" t="s">
        <v>13</v>
      </c>
      <c r="D27" s="58" t="s">
        <v>54</v>
      </c>
      <c r="E27" s="154">
        <v>134</v>
      </c>
    </row>
    <row r="28" spans="2:5" x14ac:dyDescent="0.25">
      <c r="B28" s="368" t="s">
        <v>20</v>
      </c>
      <c r="C28" s="369"/>
      <c r="D28" s="369"/>
      <c r="E28" s="370"/>
    </row>
    <row r="29" spans="2:5" x14ac:dyDescent="0.25">
      <c r="B29" s="104">
        <v>21</v>
      </c>
      <c r="C29" s="64" t="s">
        <v>20</v>
      </c>
      <c r="D29" s="65" t="s">
        <v>74</v>
      </c>
      <c r="E29" s="155">
        <v>46</v>
      </c>
    </row>
    <row r="30" spans="2:5" x14ac:dyDescent="0.25">
      <c r="B30" s="368" t="s">
        <v>56</v>
      </c>
      <c r="C30" s="369"/>
      <c r="D30" s="369"/>
      <c r="E30" s="370"/>
    </row>
    <row r="31" spans="2:5" x14ac:dyDescent="0.25">
      <c r="B31" s="59">
        <v>22</v>
      </c>
      <c r="C31" s="33" t="s">
        <v>23</v>
      </c>
      <c r="D31" s="54" t="s">
        <v>50</v>
      </c>
      <c r="E31" s="152">
        <v>2023</v>
      </c>
    </row>
    <row r="32" spans="2:5" x14ac:dyDescent="0.25">
      <c r="B32" s="60">
        <v>23</v>
      </c>
      <c r="C32" s="34" t="s">
        <v>24</v>
      </c>
      <c r="D32" s="56" t="s">
        <v>50</v>
      </c>
      <c r="E32" s="153">
        <v>144.99999999999997</v>
      </c>
    </row>
    <row r="33" spans="2:5" x14ac:dyDescent="0.25">
      <c r="B33" s="60">
        <v>24</v>
      </c>
      <c r="C33" s="34" t="s">
        <v>25</v>
      </c>
      <c r="D33" s="56" t="s">
        <v>50</v>
      </c>
      <c r="E33" s="153">
        <v>553</v>
      </c>
    </row>
    <row r="34" spans="2:5" x14ac:dyDescent="0.25">
      <c r="B34" s="60">
        <v>25</v>
      </c>
      <c r="C34" s="34" t="s">
        <v>26</v>
      </c>
      <c r="D34" s="56" t="s">
        <v>50</v>
      </c>
      <c r="E34" s="153">
        <v>110</v>
      </c>
    </row>
    <row r="35" spans="2:5" x14ac:dyDescent="0.25">
      <c r="B35" s="60">
        <v>26</v>
      </c>
      <c r="C35" s="34" t="s">
        <v>57</v>
      </c>
      <c r="D35" s="56" t="s">
        <v>50</v>
      </c>
      <c r="E35" s="153">
        <v>5</v>
      </c>
    </row>
    <row r="36" spans="2:5" x14ac:dyDescent="0.25">
      <c r="B36" s="62">
        <v>27</v>
      </c>
      <c r="C36" s="35" t="s">
        <v>58</v>
      </c>
      <c r="D36" s="58" t="s">
        <v>50</v>
      </c>
      <c r="E36" s="154">
        <v>3</v>
      </c>
    </row>
    <row r="37" spans="2:5" x14ac:dyDescent="0.25">
      <c r="B37" s="151" t="s">
        <v>236</v>
      </c>
    </row>
    <row r="38" spans="2:5" ht="27.75" customHeight="1" x14ac:dyDescent="0.25">
      <c r="B38" s="474" t="s">
        <v>511</v>
      </c>
      <c r="C38" s="474"/>
      <c r="D38" s="474"/>
      <c r="E38" s="474"/>
    </row>
    <row r="39" spans="2:5" x14ac:dyDescent="0.25">
      <c r="B39" s="151" t="s">
        <v>381</v>
      </c>
    </row>
    <row r="40" spans="2:5" x14ac:dyDescent="0.25">
      <c r="B40" s="151" t="s">
        <v>253</v>
      </c>
    </row>
  </sheetData>
  <mergeCells count="7">
    <mergeCell ref="B38:E38"/>
    <mergeCell ref="B2:E2"/>
    <mergeCell ref="B30:E30"/>
    <mergeCell ref="B5:E5"/>
    <mergeCell ref="B14:E14"/>
    <mergeCell ref="B22:E22"/>
    <mergeCell ref="B28:E28"/>
  </mergeCells>
  <pageMargins left="0.7" right="0.7" top="0.75" bottom="0.75" header="0.3" footer="0.3"/>
  <pageSetup orientation="portrait" verticalDpi="300" r:id="rId1"/>
  <headerFooter>
    <oddFooter>&amp;L&amp;P&amp;CFINAL 2011 Results&amp;RAugust 31,2012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B1:U60"/>
  <sheetViews>
    <sheetView showGridLines="0" view="pageBreakPreview" zoomScale="85" zoomScaleNormal="100" zoomScaleSheetLayoutView="85" workbookViewId="0">
      <selection activeCell="J11" sqref="J11"/>
    </sheetView>
  </sheetViews>
  <sheetFormatPr defaultRowHeight="15" x14ac:dyDescent="0.25"/>
  <cols>
    <col min="1" max="1" width="2.28515625" style="99" customWidth="1"/>
    <col min="2" max="2" width="4.7109375" style="12" customWidth="1"/>
    <col min="3" max="3" width="65.5703125" style="12" customWidth="1"/>
    <col min="4" max="4" width="11.7109375" style="12" customWidth="1"/>
    <col min="5" max="5" width="11.7109375" style="28" customWidth="1"/>
    <col min="6" max="7" width="15.85546875" style="271" customWidth="1"/>
    <col min="8" max="9" width="12" style="24" customWidth="1"/>
    <col min="10" max="11" width="17" style="271" customWidth="1"/>
    <col min="12" max="13" width="21.28515625" style="271" customWidth="1"/>
    <col min="14" max="15" width="9.140625" style="99"/>
    <col min="16" max="16" width="7.42578125" style="99" bestFit="1" customWidth="1"/>
    <col min="17" max="17" width="11.5703125" style="99" bestFit="1" customWidth="1"/>
    <col min="18" max="18" width="9.140625" style="99"/>
    <col min="19" max="19" width="12" style="99" bestFit="1" customWidth="1"/>
    <col min="20" max="20" width="9.140625" style="99"/>
    <col min="21" max="21" width="13.140625" style="99" bestFit="1" customWidth="1"/>
    <col min="22" max="16384" width="9.140625" style="99"/>
  </cols>
  <sheetData>
    <row r="1" spans="2:21" ht="4.5" customHeight="1" x14ac:dyDescent="0.25"/>
    <row r="2" spans="2:21" ht="15.75" x14ac:dyDescent="0.25">
      <c r="B2" s="459" t="s">
        <v>238</v>
      </c>
      <c r="C2" s="459"/>
      <c r="D2" s="459"/>
      <c r="E2" s="459"/>
      <c r="F2" s="459"/>
      <c r="G2" s="459"/>
      <c r="H2" s="459"/>
      <c r="I2" s="459"/>
      <c r="J2" s="459"/>
      <c r="K2" s="459"/>
      <c r="L2" s="459"/>
      <c r="M2" s="459"/>
    </row>
    <row r="3" spans="2:21" ht="4.5" customHeight="1" x14ac:dyDescent="0.25">
      <c r="B3" s="99"/>
      <c r="C3" s="99"/>
      <c r="D3" s="118"/>
      <c r="E3" s="99"/>
      <c r="F3" s="2"/>
      <c r="G3" s="2"/>
      <c r="H3" s="118"/>
      <c r="I3" s="118"/>
      <c r="J3" s="2"/>
      <c r="K3" s="2"/>
      <c r="L3" s="2"/>
      <c r="M3" s="2"/>
    </row>
    <row r="4" spans="2:21" s="1" customFormat="1" ht="14.25" customHeight="1" x14ac:dyDescent="0.25">
      <c r="B4" s="460" t="s">
        <v>42</v>
      </c>
      <c r="C4" s="461"/>
      <c r="D4" s="461"/>
      <c r="E4" s="462"/>
      <c r="F4" s="449" t="s">
        <v>37</v>
      </c>
      <c r="G4" s="451"/>
      <c r="H4" s="204"/>
      <c r="I4" s="205"/>
      <c r="J4" s="451" t="s">
        <v>38</v>
      </c>
      <c r="K4" s="450"/>
      <c r="L4" s="449" t="s">
        <v>39</v>
      </c>
      <c r="M4" s="450"/>
    </row>
    <row r="5" spans="2:21" s="1" customFormat="1" ht="44.25" customHeight="1" x14ac:dyDescent="0.25">
      <c r="B5" s="463"/>
      <c r="C5" s="464"/>
      <c r="D5" s="464"/>
      <c r="E5" s="465"/>
      <c r="F5" s="20" t="s">
        <v>40</v>
      </c>
      <c r="G5" s="196" t="s">
        <v>41</v>
      </c>
      <c r="H5" s="206"/>
      <c r="I5" s="207"/>
      <c r="J5" s="200" t="s">
        <v>40</v>
      </c>
      <c r="K5" s="20" t="s">
        <v>41</v>
      </c>
      <c r="L5" s="20" t="s">
        <v>35</v>
      </c>
      <c r="M5" s="20" t="s">
        <v>36</v>
      </c>
    </row>
    <row r="6" spans="2:21" x14ac:dyDescent="0.25">
      <c r="B6" s="456" t="s">
        <v>10</v>
      </c>
      <c r="C6" s="457"/>
      <c r="D6" s="457"/>
      <c r="E6" s="458"/>
      <c r="F6" s="86">
        <f>SUM(F16:F23)</f>
        <v>73757.286669371097</v>
      </c>
      <c r="G6" s="210">
        <f>SUM(G16:G23)</f>
        <v>192379633.34992293</v>
      </c>
      <c r="H6" s="220"/>
      <c r="I6" s="221"/>
      <c r="J6" s="215">
        <f>SUM(J16:J23)</f>
        <v>49123.410216674638</v>
      </c>
      <c r="K6" s="86">
        <f>SUM(K16:K23)</f>
        <v>133519667.6253054</v>
      </c>
      <c r="L6" s="86">
        <f t="shared" ref="L6" si="0">SUM(L16:L23)</f>
        <v>38404.63369252377</v>
      </c>
      <c r="M6" s="89">
        <f>SUM(M16:M23)</f>
        <v>534017834.51399726</v>
      </c>
    </row>
    <row r="7" spans="2:21" x14ac:dyDescent="0.25">
      <c r="B7" s="445" t="s">
        <v>14</v>
      </c>
      <c r="C7" s="446"/>
      <c r="D7" s="446"/>
      <c r="E7" s="447"/>
      <c r="F7" s="88">
        <f t="shared" ref="F7:M7" si="1">SUM(F25:F31)</f>
        <v>78048.284178186834</v>
      </c>
      <c r="G7" s="211">
        <f t="shared" si="1"/>
        <v>251304448.42517275</v>
      </c>
      <c r="H7" s="220"/>
      <c r="I7" s="221"/>
      <c r="J7" s="216">
        <f t="shared" si="1"/>
        <v>64593.969472501383</v>
      </c>
      <c r="K7" s="88">
        <f t="shared" si="1"/>
        <v>198124227.21974084</v>
      </c>
      <c r="L7" s="88">
        <f t="shared" si="1"/>
        <v>41047.897056383372</v>
      </c>
      <c r="M7" s="90">
        <f t="shared" si="1"/>
        <v>767657789.61948895</v>
      </c>
    </row>
    <row r="8" spans="2:21" x14ac:dyDescent="0.25">
      <c r="B8" s="445" t="s">
        <v>19</v>
      </c>
      <c r="C8" s="446"/>
      <c r="D8" s="446"/>
      <c r="E8" s="447"/>
      <c r="F8" s="88">
        <f t="shared" ref="F8:M8" si="2">SUM(F33:F37)</f>
        <v>68648.273777045892</v>
      </c>
      <c r="G8" s="211">
        <f t="shared" si="2"/>
        <v>41493144.872870378</v>
      </c>
      <c r="H8" s="220"/>
      <c r="I8" s="221"/>
      <c r="J8" s="216">
        <f t="shared" si="2"/>
        <v>57098.690605036558</v>
      </c>
      <c r="K8" s="88">
        <f t="shared" si="2"/>
        <v>31947577.240797661</v>
      </c>
      <c r="L8" s="88">
        <f t="shared" si="2"/>
        <v>4613.3671100804841</v>
      </c>
      <c r="M8" s="90">
        <f t="shared" si="2"/>
        <v>118543018.85022801</v>
      </c>
    </row>
    <row r="9" spans="2:21" x14ac:dyDescent="0.25">
      <c r="B9" s="445" t="s">
        <v>21</v>
      </c>
      <c r="C9" s="446"/>
      <c r="D9" s="446"/>
      <c r="E9" s="447"/>
      <c r="F9" s="87">
        <f t="shared" ref="F9:M9" si="3">F39</f>
        <v>3.5173448060000001</v>
      </c>
      <c r="G9" s="212">
        <f t="shared" si="3"/>
        <v>56119.19</v>
      </c>
      <c r="H9" s="220"/>
      <c r="I9" s="221"/>
      <c r="J9" s="217">
        <f t="shared" si="3"/>
        <v>2.4621413642000003</v>
      </c>
      <c r="K9" s="87">
        <f t="shared" si="3"/>
        <v>39283.433000000005</v>
      </c>
      <c r="L9" s="87">
        <f t="shared" si="3"/>
        <v>2.4621413641999998</v>
      </c>
      <c r="M9" s="91">
        <f t="shared" si="3"/>
        <v>157133.73199999999</v>
      </c>
    </row>
    <row r="10" spans="2:21" x14ac:dyDescent="0.25">
      <c r="B10" s="442" t="s">
        <v>27</v>
      </c>
      <c r="C10" s="443"/>
      <c r="D10" s="443"/>
      <c r="E10" s="444"/>
      <c r="F10" s="92">
        <f t="shared" ref="F10:M10" si="4">SUM(F41:F46)</f>
        <v>87168.948327322069</v>
      </c>
      <c r="G10" s="213">
        <f t="shared" si="4"/>
        <v>460822079.31057847</v>
      </c>
      <c r="H10" s="220"/>
      <c r="I10" s="221"/>
      <c r="J10" s="218">
        <f t="shared" si="4"/>
        <v>44832.734602926706</v>
      </c>
      <c r="K10" s="92">
        <f t="shared" si="4"/>
        <v>241853019.78621808</v>
      </c>
      <c r="L10" s="92">
        <f t="shared" si="4"/>
        <v>44832.734602926706</v>
      </c>
      <c r="M10" s="93">
        <f t="shared" si="4"/>
        <v>967412079.14487231</v>
      </c>
    </row>
    <row r="11" spans="2:21" x14ac:dyDescent="0.25">
      <c r="B11" s="475" t="s">
        <v>43</v>
      </c>
      <c r="C11" s="476"/>
      <c r="D11" s="476"/>
      <c r="E11" s="477"/>
      <c r="F11" s="94">
        <f t="shared" ref="F11:M11" si="5">SUM(F6:F10)</f>
        <v>307626.31029673188</v>
      </c>
      <c r="G11" s="214">
        <f t="shared" si="5"/>
        <v>946055425.14854455</v>
      </c>
      <c r="H11" s="222"/>
      <c r="I11" s="223"/>
      <c r="J11" s="219">
        <f t="shared" si="5"/>
        <v>215651.26703850349</v>
      </c>
      <c r="K11" s="94">
        <f t="shared" si="5"/>
        <v>605483775.30506194</v>
      </c>
      <c r="L11" s="94">
        <f t="shared" si="5"/>
        <v>128901.09460327853</v>
      </c>
      <c r="M11" s="95">
        <f t="shared" si="5"/>
        <v>2387787855.8605866</v>
      </c>
    </row>
    <row r="12" spans="2:21" ht="3.75" customHeight="1" x14ac:dyDescent="0.25">
      <c r="B12" s="19"/>
      <c r="C12" s="19"/>
      <c r="D12" s="19"/>
      <c r="E12" s="25"/>
      <c r="F12" s="21"/>
      <c r="G12" s="21"/>
      <c r="H12" s="21"/>
      <c r="I12" s="21"/>
      <c r="J12" s="21"/>
      <c r="K12" s="21"/>
      <c r="L12" s="21"/>
      <c r="M12" s="21"/>
    </row>
    <row r="13" spans="2:21" s="16" customFormat="1" ht="31.5" customHeight="1" x14ac:dyDescent="0.25">
      <c r="B13" s="448" t="s">
        <v>0</v>
      </c>
      <c r="C13" s="448" t="s">
        <v>1</v>
      </c>
      <c r="D13" s="452" t="s">
        <v>266</v>
      </c>
      <c r="E13" s="453"/>
      <c r="F13" s="449" t="s">
        <v>37</v>
      </c>
      <c r="G13" s="450"/>
      <c r="H13" s="454" t="s">
        <v>267</v>
      </c>
      <c r="I13" s="455"/>
      <c r="J13" s="449" t="s">
        <v>38</v>
      </c>
      <c r="K13" s="450"/>
      <c r="L13" s="449" t="s">
        <v>39</v>
      </c>
      <c r="M13" s="450"/>
    </row>
    <row r="14" spans="2:21" s="16" customFormat="1" ht="45" customHeight="1" x14ac:dyDescent="0.25">
      <c r="B14" s="448"/>
      <c r="C14" s="448"/>
      <c r="D14" s="121" t="s">
        <v>210</v>
      </c>
      <c r="E14" s="121" t="s">
        <v>211</v>
      </c>
      <c r="F14" s="20" t="s">
        <v>40</v>
      </c>
      <c r="G14" s="20" t="s">
        <v>41</v>
      </c>
      <c r="H14" s="121" t="s">
        <v>210</v>
      </c>
      <c r="I14" s="121" t="s">
        <v>211</v>
      </c>
      <c r="J14" s="20" t="s">
        <v>40</v>
      </c>
      <c r="K14" s="20" t="s">
        <v>41</v>
      </c>
      <c r="L14" s="20" t="s">
        <v>35</v>
      </c>
      <c r="M14" s="20" t="s">
        <v>36</v>
      </c>
      <c r="O14" s="99"/>
      <c r="P14" s="99"/>
      <c r="Q14" s="99"/>
      <c r="R14" s="99"/>
      <c r="S14" s="99"/>
      <c r="T14" s="99"/>
      <c r="U14" s="99"/>
    </row>
    <row r="15" spans="2:21" x14ac:dyDescent="0.25">
      <c r="B15" s="4" t="s">
        <v>2</v>
      </c>
      <c r="C15" s="5"/>
      <c r="D15" s="26"/>
      <c r="E15" s="26"/>
      <c r="F15" s="272"/>
      <c r="G15" s="272"/>
      <c r="H15" s="22"/>
      <c r="I15" s="22"/>
      <c r="J15" s="272"/>
      <c r="K15" s="272"/>
      <c r="L15" s="272"/>
      <c r="M15" s="272"/>
      <c r="N15" s="98"/>
    </row>
    <row r="16" spans="2:21" x14ac:dyDescent="0.25">
      <c r="B16" s="7">
        <v>1</v>
      </c>
      <c r="C16" s="38" t="s">
        <v>3</v>
      </c>
      <c r="D16" s="122">
        <v>1</v>
      </c>
      <c r="E16" s="123">
        <v>1</v>
      </c>
      <c r="F16" s="86">
        <v>6750.4107461222848</v>
      </c>
      <c r="G16" s="269">
        <v>45971626.598149568</v>
      </c>
      <c r="H16" s="122">
        <v>0.50611032619317298</v>
      </c>
      <c r="I16" s="123">
        <v>0.51437864737090355</v>
      </c>
      <c r="J16" s="86">
        <v>3299.3423836529319</v>
      </c>
      <c r="K16" s="267">
        <v>23005812.107689478</v>
      </c>
      <c r="L16" s="86">
        <v>3159.7982065938768</v>
      </c>
      <c r="M16" s="266">
        <v>91903302.651752919</v>
      </c>
    </row>
    <row r="17" spans="2:15" x14ac:dyDescent="0.25">
      <c r="B17" s="7">
        <v>2</v>
      </c>
      <c r="C17" s="39" t="s">
        <v>4</v>
      </c>
      <c r="D17" s="124">
        <v>1</v>
      </c>
      <c r="E17" s="125">
        <v>1</v>
      </c>
      <c r="F17" s="87">
        <v>719.29641732409857</v>
      </c>
      <c r="G17" s="269">
        <v>873530.84348720976</v>
      </c>
      <c r="H17" s="124">
        <v>0.51309464475630717</v>
      </c>
      <c r="I17" s="125">
        <v>0.51309464475630717</v>
      </c>
      <c r="J17" s="87">
        <v>370.70028892416764</v>
      </c>
      <c r="K17" s="267">
        <v>450187.33343555016</v>
      </c>
      <c r="L17" s="88">
        <v>181.4845867039962</v>
      </c>
      <c r="M17" s="270">
        <v>1930651.0255228218</v>
      </c>
      <c r="O17" s="117"/>
    </row>
    <row r="18" spans="2:15" x14ac:dyDescent="0.25">
      <c r="B18" s="7">
        <v>3</v>
      </c>
      <c r="C18" s="39" t="s">
        <v>5</v>
      </c>
      <c r="D18" s="124">
        <v>1</v>
      </c>
      <c r="E18" s="125">
        <v>1</v>
      </c>
      <c r="F18" s="87">
        <v>53209.034339123362</v>
      </c>
      <c r="G18" s="269">
        <v>99413430.12682572</v>
      </c>
      <c r="H18" s="124">
        <v>0.60349064456644075</v>
      </c>
      <c r="I18" s="125">
        <v>0.5985881751743094</v>
      </c>
      <c r="J18" s="87">
        <v>32037.432745772712</v>
      </c>
      <c r="K18" s="267">
        <v>59437670.316000544</v>
      </c>
      <c r="L18" s="88">
        <v>32037.432745772712</v>
      </c>
      <c r="M18" s="270">
        <v>237750681.26400217</v>
      </c>
      <c r="O18" s="116"/>
    </row>
    <row r="19" spans="2:15" x14ac:dyDescent="0.25">
      <c r="B19" s="8">
        <v>4</v>
      </c>
      <c r="C19" s="39" t="s">
        <v>6</v>
      </c>
      <c r="D19" s="124">
        <v>1</v>
      </c>
      <c r="E19" s="125">
        <v>1</v>
      </c>
      <c r="F19" s="87">
        <v>1184.2041192686659</v>
      </c>
      <c r="G19" s="269">
        <v>19192453.38772466</v>
      </c>
      <c r="H19" s="124">
        <v>1.1416168310602637</v>
      </c>
      <c r="I19" s="125">
        <v>1.1107640435005217</v>
      </c>
      <c r="J19" s="87">
        <v>1344.2653092189908</v>
      </c>
      <c r="K19" s="267">
        <v>21211537.052541189</v>
      </c>
      <c r="L19" s="88">
        <v>1344.2653092189908</v>
      </c>
      <c r="M19" s="270">
        <v>84846148.210164756</v>
      </c>
      <c r="O19" s="116"/>
    </row>
    <row r="20" spans="2:15" x14ac:dyDescent="0.25">
      <c r="B20" s="8">
        <v>5</v>
      </c>
      <c r="C20" s="39" t="s">
        <v>7</v>
      </c>
      <c r="D20" s="124">
        <v>1</v>
      </c>
      <c r="E20" s="125">
        <v>1</v>
      </c>
      <c r="F20" s="87">
        <v>1504.0205120515257</v>
      </c>
      <c r="G20" s="269">
        <v>26899264.635040425</v>
      </c>
      <c r="H20" s="124">
        <v>1.1239049591498793</v>
      </c>
      <c r="I20" s="125">
        <v>1.0975836023309551</v>
      </c>
      <c r="J20" s="87">
        <v>1681.4780971187329</v>
      </c>
      <c r="K20" s="267">
        <v>29387468.485649344</v>
      </c>
      <c r="L20" s="88">
        <v>1681.4780971187329</v>
      </c>
      <c r="M20" s="270">
        <v>117549873.94259737</v>
      </c>
      <c r="O20" s="116"/>
    </row>
    <row r="21" spans="2:15" x14ac:dyDescent="0.25">
      <c r="B21" s="8">
        <v>6</v>
      </c>
      <c r="C21" s="39" t="s">
        <v>8</v>
      </c>
      <c r="D21" s="124">
        <v>1</v>
      </c>
      <c r="E21" s="125">
        <v>1</v>
      </c>
      <c r="F21" s="87">
        <v>0.18053548116722201</v>
      </c>
      <c r="G21" s="269">
        <v>3917.458695323</v>
      </c>
      <c r="H21" s="124">
        <v>0.6772500503352471</v>
      </c>
      <c r="I21" s="125">
        <v>0.67680676687292463</v>
      </c>
      <c r="J21" s="87">
        <v>0.122191987093121</v>
      </c>
      <c r="K21" s="267">
        <v>2651.69998930271</v>
      </c>
      <c r="L21" s="88">
        <v>0.12554711545438418</v>
      </c>
      <c r="M21" s="270">
        <v>10606.7999572108</v>
      </c>
      <c r="O21" s="116"/>
    </row>
    <row r="22" spans="2:15" x14ac:dyDescent="0.25">
      <c r="B22" s="8">
        <v>7</v>
      </c>
      <c r="C22" s="39" t="s">
        <v>67</v>
      </c>
      <c r="D22" s="124" t="s">
        <v>209</v>
      </c>
      <c r="E22" s="125" t="s">
        <v>209</v>
      </c>
      <c r="F22" s="87">
        <v>10390.02</v>
      </c>
      <c r="G22" s="269">
        <v>23597.3</v>
      </c>
      <c r="H22" s="124" t="s">
        <v>209</v>
      </c>
      <c r="I22" s="125" t="s">
        <v>209</v>
      </c>
      <c r="J22" s="87">
        <v>10390.02</v>
      </c>
      <c r="K22" s="267">
        <v>23597.3</v>
      </c>
      <c r="L22" s="280">
        <v>0</v>
      </c>
      <c r="M22" s="281">
        <v>23597.3</v>
      </c>
      <c r="O22" s="116"/>
    </row>
    <row r="23" spans="2:15" x14ac:dyDescent="0.25">
      <c r="B23" s="8">
        <v>8</v>
      </c>
      <c r="C23" s="40" t="s">
        <v>9</v>
      </c>
      <c r="D23" s="124">
        <v>1</v>
      </c>
      <c r="E23" s="125">
        <v>1</v>
      </c>
      <c r="F23" s="273">
        <v>0.12</v>
      </c>
      <c r="G23" s="287">
        <v>1813</v>
      </c>
      <c r="H23" s="126">
        <v>0.41</v>
      </c>
      <c r="I23" s="127">
        <v>0.41</v>
      </c>
      <c r="J23" s="273">
        <v>4.9199999999999987E-2</v>
      </c>
      <c r="K23" s="274">
        <v>743.32999999999993</v>
      </c>
      <c r="L23" s="282">
        <v>4.9199999999999987E-2</v>
      </c>
      <c r="M23" s="283">
        <v>2973.3199999999997</v>
      </c>
      <c r="O23" s="116"/>
    </row>
    <row r="24" spans="2:15" x14ac:dyDescent="0.25">
      <c r="B24" s="4" t="s">
        <v>11</v>
      </c>
      <c r="C24" s="5"/>
      <c r="D24" s="26"/>
      <c r="E24" s="26"/>
      <c r="F24" s="272"/>
      <c r="G24" s="272"/>
      <c r="H24" s="96"/>
      <c r="I24" s="96"/>
      <c r="J24" s="272"/>
      <c r="K24" s="272"/>
      <c r="L24" s="272"/>
      <c r="M24" s="284"/>
      <c r="O24" s="116"/>
    </row>
    <row r="25" spans="2:15" x14ac:dyDescent="0.25">
      <c r="B25" s="78">
        <v>9</v>
      </c>
      <c r="C25" s="41" t="s">
        <v>68</v>
      </c>
      <c r="D25" s="122">
        <v>1.0601377657239486</v>
      </c>
      <c r="E25" s="123">
        <v>0.91128797714742027</v>
      </c>
      <c r="F25" s="86">
        <v>34201.164942324598</v>
      </c>
      <c r="G25" s="266">
        <v>184070265.21475354</v>
      </c>
      <c r="H25" s="122">
        <v>0.71539864421078558</v>
      </c>
      <c r="I25" s="123">
        <v>0.73886055099304715</v>
      </c>
      <c r="J25" s="86">
        <v>24467.467030168467</v>
      </c>
      <c r="K25" s="266">
        <v>136002257.57800913</v>
      </c>
      <c r="L25" s="86">
        <v>24438.158478990114</v>
      </c>
      <c r="M25" s="266">
        <v>543856391.70215142</v>
      </c>
      <c r="O25" s="116"/>
    </row>
    <row r="26" spans="2:15" x14ac:dyDescent="0.25">
      <c r="B26" s="79">
        <v>10</v>
      </c>
      <c r="C26" s="42" t="s">
        <v>12</v>
      </c>
      <c r="D26" s="124">
        <v>1.0759581849200801</v>
      </c>
      <c r="E26" s="125">
        <v>0.92853912100348202</v>
      </c>
      <c r="F26" s="87">
        <v>22155.462235862236</v>
      </c>
      <c r="G26" s="269">
        <v>65777197.0999192</v>
      </c>
      <c r="H26" s="124">
        <v>1.0759581849200801</v>
      </c>
      <c r="I26" s="125">
        <v>0.92853912100348202</v>
      </c>
      <c r="J26" s="87">
        <v>23724.481142332916</v>
      </c>
      <c r="K26" s="267">
        <v>61076700.777231716</v>
      </c>
      <c r="L26" s="88">
        <v>16486.430077393255</v>
      </c>
      <c r="M26" s="270">
        <v>221520977.31483755</v>
      </c>
      <c r="O26" s="116"/>
    </row>
    <row r="27" spans="2:15" x14ac:dyDescent="0.25">
      <c r="B27" s="78">
        <v>11</v>
      </c>
      <c r="C27" s="42" t="s">
        <v>69</v>
      </c>
      <c r="D27" s="124" t="str">
        <f>"-"</f>
        <v>-</v>
      </c>
      <c r="E27" s="125" t="str">
        <f>"-"</f>
        <v>-</v>
      </c>
      <c r="F27" s="87" t="s">
        <v>382</v>
      </c>
      <c r="G27" s="267" t="s">
        <v>382</v>
      </c>
      <c r="H27" s="124" t="s">
        <v>382</v>
      </c>
      <c r="I27" s="125" t="s">
        <v>382</v>
      </c>
      <c r="J27" s="87" t="s">
        <v>382</v>
      </c>
      <c r="K27" s="267" t="s">
        <v>382</v>
      </c>
      <c r="L27" s="87" t="s">
        <v>382</v>
      </c>
      <c r="M27" s="267" t="s">
        <v>382</v>
      </c>
      <c r="O27" s="116"/>
    </row>
    <row r="28" spans="2:15" x14ac:dyDescent="0.25">
      <c r="B28" s="79">
        <v>12</v>
      </c>
      <c r="C28" s="42" t="s">
        <v>70</v>
      </c>
      <c r="D28" s="124">
        <v>0.5</v>
      </c>
      <c r="E28" s="125">
        <v>0.5</v>
      </c>
      <c r="F28" s="87">
        <v>246.61699999999999</v>
      </c>
      <c r="G28" s="267">
        <v>823434.49200000009</v>
      </c>
      <c r="H28" s="124">
        <v>0.5</v>
      </c>
      <c r="I28" s="125">
        <v>0.5</v>
      </c>
      <c r="J28" s="87">
        <v>123.3085</v>
      </c>
      <c r="K28" s="267">
        <v>411717.24600000004</v>
      </c>
      <c r="L28" s="88">
        <v>123.3085</v>
      </c>
      <c r="M28" s="270">
        <v>1646868.9840000002</v>
      </c>
      <c r="O28" s="116"/>
    </row>
    <row r="29" spans="2:15" x14ac:dyDescent="0.25">
      <c r="B29" s="78">
        <v>13</v>
      </c>
      <c r="C29" s="42" t="s">
        <v>52</v>
      </c>
      <c r="D29" s="124" t="str">
        <f>"-"</f>
        <v>-</v>
      </c>
      <c r="E29" s="125" t="str">
        <f>"-"</f>
        <v>-</v>
      </c>
      <c r="F29" s="87" t="s">
        <v>382</v>
      </c>
      <c r="G29" s="267" t="s">
        <v>382</v>
      </c>
      <c r="H29" s="124" t="s">
        <v>382</v>
      </c>
      <c r="I29" s="125" t="s">
        <v>382</v>
      </c>
      <c r="J29" s="87" t="s">
        <v>382</v>
      </c>
      <c r="K29" s="267" t="s">
        <v>382</v>
      </c>
      <c r="L29" s="87" t="s">
        <v>382</v>
      </c>
      <c r="M29" s="267" t="s">
        <v>382</v>
      </c>
      <c r="O29" s="116"/>
    </row>
    <row r="30" spans="2:15" x14ac:dyDescent="0.25">
      <c r="B30" s="79">
        <v>14</v>
      </c>
      <c r="C30" s="42" t="s">
        <v>71</v>
      </c>
      <c r="D30" s="124" t="s">
        <v>209</v>
      </c>
      <c r="E30" s="125" t="s">
        <v>209</v>
      </c>
      <c r="F30" s="87">
        <v>55.04</v>
      </c>
      <c r="G30" s="267">
        <v>131.04</v>
      </c>
      <c r="H30" s="124" t="s">
        <v>209</v>
      </c>
      <c r="I30" s="125" t="s">
        <v>209</v>
      </c>
      <c r="J30" s="87">
        <v>55.04</v>
      </c>
      <c r="K30" s="267">
        <v>131.04</v>
      </c>
      <c r="L30" s="280">
        <v>0</v>
      </c>
      <c r="M30" s="281">
        <v>131.04</v>
      </c>
      <c r="O30" s="116"/>
    </row>
    <row r="31" spans="2:15" x14ac:dyDescent="0.25">
      <c r="B31" s="78">
        <v>15</v>
      </c>
      <c r="C31" s="43" t="s">
        <v>72</v>
      </c>
      <c r="D31" s="259">
        <f>J31/F31</f>
        <v>0.75846997662459104</v>
      </c>
      <c r="E31" s="125" t="s">
        <v>209</v>
      </c>
      <c r="F31" s="273">
        <v>21389.999999999996</v>
      </c>
      <c r="G31" s="274">
        <v>633420.57849999995</v>
      </c>
      <c r="H31" s="124" t="s">
        <v>209</v>
      </c>
      <c r="I31" s="125" t="s">
        <v>209</v>
      </c>
      <c r="J31" s="273">
        <v>16223.672799999998</v>
      </c>
      <c r="K31" s="274">
        <v>633420.57849999995</v>
      </c>
      <c r="L31" s="285">
        <v>0</v>
      </c>
      <c r="M31" s="286">
        <v>633420.57849999995</v>
      </c>
      <c r="O31" s="116"/>
    </row>
    <row r="32" spans="2:15" x14ac:dyDescent="0.25">
      <c r="B32" s="4" t="s">
        <v>15</v>
      </c>
      <c r="C32" s="5"/>
      <c r="D32" s="26"/>
      <c r="E32" s="26"/>
      <c r="F32" s="275"/>
      <c r="G32" s="275"/>
      <c r="H32" s="97"/>
      <c r="I32" s="97"/>
      <c r="J32" s="275"/>
      <c r="K32" s="275"/>
      <c r="L32" s="275"/>
      <c r="M32" s="275"/>
      <c r="N32" s="98"/>
      <c r="O32" s="116"/>
    </row>
    <row r="33" spans="2:15" x14ac:dyDescent="0.25">
      <c r="B33" s="7">
        <v>16</v>
      </c>
      <c r="C33" s="38" t="s">
        <v>16</v>
      </c>
      <c r="D33" s="124" t="str">
        <f t="shared" ref="D33:E35" si="6">"-"</f>
        <v>-</v>
      </c>
      <c r="E33" s="125" t="str">
        <f t="shared" si="6"/>
        <v>-</v>
      </c>
      <c r="F33" s="86" t="s">
        <v>382</v>
      </c>
      <c r="G33" s="266" t="s">
        <v>382</v>
      </c>
      <c r="H33" s="257" t="s">
        <v>382</v>
      </c>
      <c r="I33" s="125" t="s">
        <v>382</v>
      </c>
      <c r="J33" s="86" t="s">
        <v>382</v>
      </c>
      <c r="K33" s="266" t="s">
        <v>382</v>
      </c>
      <c r="L33" s="86" t="s">
        <v>382</v>
      </c>
      <c r="M33" s="266" t="s">
        <v>382</v>
      </c>
      <c r="O33" s="116"/>
    </row>
    <row r="34" spans="2:15" x14ac:dyDescent="0.25">
      <c r="B34" s="8">
        <v>17</v>
      </c>
      <c r="C34" s="39" t="s">
        <v>17</v>
      </c>
      <c r="D34" s="124" t="str">
        <f t="shared" si="6"/>
        <v>-</v>
      </c>
      <c r="E34" s="125" t="str">
        <f t="shared" si="6"/>
        <v>-</v>
      </c>
      <c r="F34" s="87" t="s">
        <v>382</v>
      </c>
      <c r="G34" s="267" t="s">
        <v>382</v>
      </c>
      <c r="H34" s="257" t="s">
        <v>382</v>
      </c>
      <c r="I34" s="125" t="s">
        <v>382</v>
      </c>
      <c r="J34" s="87" t="s">
        <v>382</v>
      </c>
      <c r="K34" s="267" t="s">
        <v>382</v>
      </c>
      <c r="L34" s="88" t="s">
        <v>382</v>
      </c>
      <c r="M34" s="270" t="s">
        <v>382</v>
      </c>
      <c r="O34" s="116"/>
    </row>
    <row r="35" spans="2:15" x14ac:dyDescent="0.25">
      <c r="B35" s="7">
        <v>18</v>
      </c>
      <c r="C35" s="39" t="s">
        <v>18</v>
      </c>
      <c r="D35" s="124" t="str">
        <f t="shared" si="6"/>
        <v>-</v>
      </c>
      <c r="E35" s="125" t="str">
        <f t="shared" si="6"/>
        <v>-</v>
      </c>
      <c r="F35" s="87" t="s">
        <v>382</v>
      </c>
      <c r="G35" s="268" t="s">
        <v>382</v>
      </c>
      <c r="H35" s="257" t="s">
        <v>382</v>
      </c>
      <c r="I35" s="125" t="s">
        <v>382</v>
      </c>
      <c r="J35" s="87" t="s">
        <v>382</v>
      </c>
      <c r="K35" s="267" t="s">
        <v>382</v>
      </c>
      <c r="L35" s="88" t="s">
        <v>382</v>
      </c>
      <c r="M35" s="270" t="s">
        <v>382</v>
      </c>
      <c r="O35" s="116"/>
    </row>
    <row r="36" spans="2:15" ht="15.75" customHeight="1" x14ac:dyDescent="0.25">
      <c r="B36" s="134">
        <v>19</v>
      </c>
      <c r="C36" s="42" t="s">
        <v>73</v>
      </c>
      <c r="D36" s="265">
        <v>1.1109450782702939</v>
      </c>
      <c r="E36" s="264">
        <v>0.90969180125611304</v>
      </c>
      <c r="F36" s="87">
        <v>6372.2737770459034</v>
      </c>
      <c r="G36" s="288">
        <v>38412407.567870378</v>
      </c>
      <c r="H36" s="265">
        <v>0.72418272762534397</v>
      </c>
      <c r="I36" s="264">
        <v>0.75149780405701516</v>
      </c>
      <c r="J36" s="87">
        <v>4614.6906050365551</v>
      </c>
      <c r="K36" s="267">
        <v>28866839.935797662</v>
      </c>
      <c r="L36" s="88">
        <v>4613.3671100804841</v>
      </c>
      <c r="M36" s="270">
        <v>115462281.545228</v>
      </c>
      <c r="O36" s="116"/>
    </row>
    <row r="37" spans="2:15" x14ac:dyDescent="0.25">
      <c r="B37" s="7">
        <v>20</v>
      </c>
      <c r="C37" s="40" t="s">
        <v>13</v>
      </c>
      <c r="D37" s="259">
        <f>J37/F37</f>
        <v>0.84276446785278447</v>
      </c>
      <c r="E37" s="125" t="s">
        <v>209</v>
      </c>
      <c r="F37" s="92">
        <v>62275.999999999993</v>
      </c>
      <c r="G37" s="217">
        <v>3080737.3050000002</v>
      </c>
      <c r="H37" s="257" t="s">
        <v>209</v>
      </c>
      <c r="I37" s="125" t="s">
        <v>209</v>
      </c>
      <c r="J37" s="273">
        <v>52484</v>
      </c>
      <c r="K37" s="274">
        <v>3080737.3050000002</v>
      </c>
      <c r="L37" s="285">
        <v>0</v>
      </c>
      <c r="M37" s="286">
        <v>3080737.3050000002</v>
      </c>
      <c r="O37" s="116"/>
    </row>
    <row r="38" spans="2:15" x14ac:dyDescent="0.25">
      <c r="B38" s="4" t="s">
        <v>20</v>
      </c>
      <c r="C38" s="5"/>
      <c r="D38" s="26"/>
      <c r="E38" s="26"/>
      <c r="F38" s="272"/>
      <c r="G38" s="272"/>
      <c r="H38" s="96"/>
      <c r="I38" s="96"/>
      <c r="J38" s="272"/>
      <c r="K38" s="272"/>
      <c r="L38" s="272"/>
      <c r="M38" s="284"/>
      <c r="O38" s="116"/>
    </row>
    <row r="39" spans="2:15" x14ac:dyDescent="0.25">
      <c r="B39" s="10">
        <v>21</v>
      </c>
      <c r="C39" s="11" t="s">
        <v>20</v>
      </c>
      <c r="D39" s="132">
        <v>1</v>
      </c>
      <c r="E39" s="133">
        <v>1</v>
      </c>
      <c r="F39" s="276">
        <v>3.5173448060000001</v>
      </c>
      <c r="G39" s="277">
        <v>56119.19</v>
      </c>
      <c r="H39" s="132">
        <v>0.7</v>
      </c>
      <c r="I39" s="133">
        <v>0.7</v>
      </c>
      <c r="J39" s="276">
        <v>2.4621413642000003</v>
      </c>
      <c r="K39" s="277">
        <v>39283.433000000005</v>
      </c>
      <c r="L39" s="276">
        <v>2.4621413641999998</v>
      </c>
      <c r="M39" s="277">
        <v>157133.73199999999</v>
      </c>
      <c r="O39" s="116"/>
    </row>
    <row r="40" spans="2:15" x14ac:dyDescent="0.25">
      <c r="B40" s="4" t="s">
        <v>22</v>
      </c>
      <c r="C40" s="5"/>
      <c r="D40" s="26"/>
      <c r="E40" s="26"/>
      <c r="F40" s="272"/>
      <c r="G40" s="272"/>
      <c r="H40" s="96"/>
      <c r="I40" s="96"/>
      <c r="J40" s="272"/>
      <c r="K40" s="272"/>
      <c r="L40" s="272"/>
      <c r="M40" s="284"/>
      <c r="O40" s="116"/>
    </row>
    <row r="41" spans="2:15" x14ac:dyDescent="0.25">
      <c r="B41" s="6">
        <v>22</v>
      </c>
      <c r="C41" s="38" t="s">
        <v>23</v>
      </c>
      <c r="D41" s="260">
        <v>0.8</v>
      </c>
      <c r="E41" s="261">
        <v>0.8</v>
      </c>
      <c r="F41" s="86">
        <v>40417.548886787401</v>
      </c>
      <c r="G41" s="215">
        <v>223956390.01950711</v>
      </c>
      <c r="H41" s="128">
        <v>0.53817832588025749</v>
      </c>
      <c r="I41" s="129">
        <v>0.53817832588025749</v>
      </c>
      <c r="J41" s="86">
        <v>21550.185358872932</v>
      </c>
      <c r="K41" s="266">
        <v>120492549.20166001</v>
      </c>
      <c r="L41" s="86">
        <v>21550.185358872932</v>
      </c>
      <c r="M41" s="266">
        <v>481970196.80664003</v>
      </c>
      <c r="O41" s="116"/>
    </row>
    <row r="42" spans="2:15" x14ac:dyDescent="0.25">
      <c r="B42" s="8">
        <v>23</v>
      </c>
      <c r="C42" s="39" t="s">
        <v>24</v>
      </c>
      <c r="D42" s="128">
        <v>1</v>
      </c>
      <c r="E42" s="129">
        <v>1</v>
      </c>
      <c r="F42" s="88">
        <v>10196.881406300654</v>
      </c>
      <c r="G42" s="270">
        <v>52371182.902760193</v>
      </c>
      <c r="H42" s="128">
        <v>0.49397161329953843</v>
      </c>
      <c r="I42" s="129">
        <v>0.49410320909007283</v>
      </c>
      <c r="J42" s="88">
        <v>5098.440703150327</v>
      </c>
      <c r="K42" s="270">
        <v>26185591.451380096</v>
      </c>
      <c r="L42" s="87">
        <v>5098.440703150327</v>
      </c>
      <c r="M42" s="270">
        <v>104742365.80552039</v>
      </c>
      <c r="O42" s="116"/>
    </row>
    <row r="43" spans="2:15" x14ac:dyDescent="0.25">
      <c r="B43" s="7">
        <v>24</v>
      </c>
      <c r="C43" s="39" t="s">
        <v>25</v>
      </c>
      <c r="D43" s="259">
        <v>1.1299999999999999</v>
      </c>
      <c r="E43" s="264">
        <v>1.1299999999999999</v>
      </c>
      <c r="F43" s="88">
        <v>33466.667246484023</v>
      </c>
      <c r="G43" s="270">
        <v>174070574.36091241</v>
      </c>
      <c r="H43" s="259">
        <v>0.5</v>
      </c>
      <c r="I43" s="264">
        <v>0.52</v>
      </c>
      <c r="J43" s="88">
        <v>15804.964190458446</v>
      </c>
      <c r="K43" s="270">
        <v>86964886.205566928</v>
      </c>
      <c r="L43" s="87">
        <v>15804.964190458446</v>
      </c>
      <c r="M43" s="270">
        <v>347859544.82226771</v>
      </c>
      <c r="O43" s="116"/>
    </row>
    <row r="44" spans="2:15" x14ac:dyDescent="0.25">
      <c r="B44" s="8">
        <v>25</v>
      </c>
      <c r="C44" s="39" t="s">
        <v>26</v>
      </c>
      <c r="D44" s="124">
        <v>0.93</v>
      </c>
      <c r="E44" s="125">
        <v>0.93</v>
      </c>
      <c r="F44" s="88">
        <v>2553.4187877499999</v>
      </c>
      <c r="G44" s="270">
        <v>9774791.7753987517</v>
      </c>
      <c r="H44" s="262">
        <v>0.78</v>
      </c>
      <c r="I44" s="263">
        <v>0.78</v>
      </c>
      <c r="J44" s="88">
        <v>1980.6219504450003</v>
      </c>
      <c r="K44" s="270">
        <v>7595683.3512110254</v>
      </c>
      <c r="L44" s="88">
        <v>1980.6219504450003</v>
      </c>
      <c r="M44" s="270">
        <v>30382733.404844102</v>
      </c>
      <c r="O44" s="116"/>
    </row>
    <row r="45" spans="2:15" x14ac:dyDescent="0.25">
      <c r="B45" s="7">
        <v>26</v>
      </c>
      <c r="C45" s="39" t="s">
        <v>57</v>
      </c>
      <c r="D45" s="124">
        <v>1</v>
      </c>
      <c r="E45" s="125">
        <v>1</v>
      </c>
      <c r="F45" s="88">
        <v>81.400000000000006</v>
      </c>
      <c r="G45" s="270">
        <v>533038</v>
      </c>
      <c r="H45" s="259">
        <v>1</v>
      </c>
      <c r="I45" s="264">
        <v>1</v>
      </c>
      <c r="J45" s="88">
        <v>81.400000000000006</v>
      </c>
      <c r="K45" s="270">
        <v>533038</v>
      </c>
      <c r="L45" s="87">
        <v>81.400000000000006</v>
      </c>
      <c r="M45" s="270">
        <v>2132152</v>
      </c>
      <c r="O45" s="116"/>
    </row>
    <row r="46" spans="2:15" x14ac:dyDescent="0.25">
      <c r="B46" s="9">
        <v>27</v>
      </c>
      <c r="C46" s="40" t="s">
        <v>58</v>
      </c>
      <c r="D46" s="130">
        <v>1</v>
      </c>
      <c r="E46" s="131">
        <v>1</v>
      </c>
      <c r="F46" s="273">
        <v>453.03199999999998</v>
      </c>
      <c r="G46" s="274">
        <v>116102.25199999999</v>
      </c>
      <c r="H46" s="130">
        <v>0.7</v>
      </c>
      <c r="I46" s="131">
        <v>0.7</v>
      </c>
      <c r="J46" s="273">
        <v>317.12239999999997</v>
      </c>
      <c r="K46" s="274">
        <v>81271.576399999991</v>
      </c>
      <c r="L46" s="282">
        <v>317.12239999999997</v>
      </c>
      <c r="M46" s="283">
        <v>325086.30559999996</v>
      </c>
      <c r="O46" s="116"/>
    </row>
    <row r="47" spans="2:15" ht="14.25" customHeight="1" x14ac:dyDescent="0.25">
      <c r="B47" s="82"/>
      <c r="C47" s="84" t="s">
        <v>201</v>
      </c>
      <c r="D47" s="84"/>
      <c r="E47" s="27"/>
      <c r="F47" s="278"/>
      <c r="G47" s="278"/>
      <c r="H47" s="194"/>
      <c r="I47" s="194"/>
      <c r="J47" s="278"/>
      <c r="K47" s="278"/>
      <c r="L47" s="278"/>
      <c r="M47" s="278"/>
    </row>
    <row r="48" spans="2:15" x14ac:dyDescent="0.25">
      <c r="B48" s="118"/>
      <c r="C48" s="118"/>
      <c r="D48" s="118"/>
      <c r="E48" s="27"/>
      <c r="F48" s="278"/>
      <c r="G48" s="278"/>
      <c r="H48" s="194"/>
      <c r="I48" s="194"/>
      <c r="J48" s="278"/>
      <c r="K48" s="278"/>
      <c r="L48" s="278"/>
      <c r="M48" s="278"/>
    </row>
    <row r="49" spans="2:13" x14ac:dyDescent="0.25">
      <c r="B49" s="118"/>
      <c r="C49" s="118"/>
      <c r="D49" s="118"/>
      <c r="E49" s="27"/>
      <c r="F49" s="278"/>
      <c r="G49" s="278"/>
      <c r="H49" s="194"/>
      <c r="I49" s="194"/>
      <c r="M49" s="278"/>
    </row>
    <row r="50" spans="2:13" x14ac:dyDescent="0.25">
      <c r="B50" s="118"/>
      <c r="C50" s="118"/>
      <c r="D50" s="118"/>
      <c r="E50" s="27"/>
      <c r="F50" s="278"/>
      <c r="G50" s="278"/>
      <c r="H50" s="194"/>
      <c r="I50" s="194"/>
      <c r="J50" s="279"/>
      <c r="K50" s="279"/>
      <c r="L50" s="278"/>
      <c r="M50" s="278"/>
    </row>
    <row r="51" spans="2:13" x14ac:dyDescent="0.25">
      <c r="B51" s="118"/>
      <c r="C51" s="118"/>
      <c r="D51" s="118"/>
      <c r="E51" s="27"/>
      <c r="F51" s="278"/>
      <c r="G51" s="278"/>
      <c r="H51" s="194"/>
      <c r="I51" s="194"/>
      <c r="J51" s="278"/>
      <c r="K51" s="278"/>
      <c r="L51" s="278"/>
      <c r="M51" s="278"/>
    </row>
    <row r="52" spans="2:13" x14ac:dyDescent="0.25">
      <c r="B52" s="13"/>
      <c r="C52" s="13"/>
      <c r="D52" s="118"/>
      <c r="E52" s="27"/>
      <c r="F52" s="278"/>
      <c r="G52" s="278"/>
      <c r="H52" s="85"/>
      <c r="I52" s="85"/>
      <c r="J52" s="278"/>
      <c r="K52" s="278"/>
      <c r="L52" s="278"/>
      <c r="M52" s="278"/>
    </row>
    <row r="53" spans="2:13" x14ac:dyDescent="0.25">
      <c r="B53" s="13"/>
      <c r="C53" s="13"/>
      <c r="D53" s="118"/>
      <c r="E53" s="27"/>
      <c r="F53" s="278"/>
      <c r="G53" s="278"/>
      <c r="H53" s="85"/>
      <c r="I53" s="85"/>
      <c r="J53" s="278"/>
      <c r="K53" s="278"/>
      <c r="L53" s="278"/>
      <c r="M53" s="278"/>
    </row>
    <row r="54" spans="2:13" x14ac:dyDescent="0.25">
      <c r="B54" s="13"/>
      <c r="C54" s="13"/>
      <c r="D54" s="13"/>
      <c r="E54" s="13"/>
      <c r="F54" s="2"/>
      <c r="G54" s="2"/>
      <c r="H54" s="13"/>
      <c r="I54" s="13"/>
      <c r="J54" s="278"/>
      <c r="K54" s="278"/>
      <c r="L54" s="278"/>
      <c r="M54" s="278"/>
    </row>
    <row r="55" spans="2:13" x14ac:dyDescent="0.25">
      <c r="B55" s="118"/>
      <c r="C55" s="118"/>
      <c r="D55" s="118"/>
      <c r="E55" s="27"/>
      <c r="F55" s="278"/>
      <c r="G55" s="278"/>
      <c r="H55" s="85"/>
      <c r="I55" s="85"/>
      <c r="J55" s="278"/>
      <c r="K55" s="278"/>
      <c r="L55" s="278"/>
      <c r="M55" s="278"/>
    </row>
    <row r="56" spans="2:13" x14ac:dyDescent="0.25">
      <c r="B56" s="118"/>
      <c r="C56" s="118"/>
      <c r="D56" s="118"/>
      <c r="E56" s="27"/>
      <c r="F56" s="278"/>
      <c r="G56" s="278"/>
      <c r="H56" s="85"/>
      <c r="I56" s="85"/>
      <c r="J56" s="278"/>
      <c r="K56" s="278"/>
      <c r="L56" s="278"/>
      <c r="M56" s="278"/>
    </row>
    <row r="57" spans="2:13" x14ac:dyDescent="0.25">
      <c r="B57" s="118"/>
      <c r="C57" s="118"/>
      <c r="D57" s="118"/>
      <c r="E57" s="27"/>
      <c r="F57" s="278"/>
      <c r="G57" s="278"/>
      <c r="H57" s="85"/>
      <c r="I57" s="85"/>
      <c r="J57" s="278"/>
      <c r="K57" s="278"/>
      <c r="L57" s="278"/>
      <c r="M57" s="278"/>
    </row>
    <row r="58" spans="2:13" x14ac:dyDescent="0.25">
      <c r="B58" s="118"/>
      <c r="C58" s="118"/>
      <c r="D58" s="118"/>
      <c r="E58" s="27"/>
      <c r="F58" s="278"/>
      <c r="G58" s="278"/>
      <c r="H58" s="85"/>
      <c r="I58" s="85"/>
      <c r="J58" s="278"/>
      <c r="K58" s="278"/>
      <c r="L58" s="278"/>
      <c r="M58" s="278"/>
    </row>
    <row r="59" spans="2:13" x14ac:dyDescent="0.25">
      <c r="B59" s="99"/>
      <c r="C59" s="99"/>
      <c r="D59" s="118"/>
      <c r="E59" s="27"/>
      <c r="F59" s="278"/>
      <c r="G59" s="478"/>
      <c r="H59" s="478"/>
      <c r="I59" s="478"/>
      <c r="J59" s="478"/>
      <c r="K59" s="478"/>
      <c r="L59" s="478"/>
      <c r="M59" s="478"/>
    </row>
    <row r="60" spans="2:13" x14ac:dyDescent="0.25">
      <c r="B60" s="99"/>
      <c r="C60" s="99"/>
      <c r="D60" s="118"/>
      <c r="E60" s="27"/>
      <c r="F60" s="278"/>
      <c r="G60" s="478"/>
      <c r="H60" s="478"/>
      <c r="I60" s="478"/>
      <c r="J60" s="478"/>
      <c r="K60" s="478"/>
      <c r="L60" s="478"/>
      <c r="M60" s="478"/>
    </row>
  </sheetData>
  <mergeCells count="22">
    <mergeCell ref="G60:J60"/>
    <mergeCell ref="K60:M60"/>
    <mergeCell ref="G59:J59"/>
    <mergeCell ref="K59:M59"/>
    <mergeCell ref="F13:G13"/>
    <mergeCell ref="J13:K13"/>
    <mergeCell ref="H13:I13"/>
    <mergeCell ref="B2:M2"/>
    <mergeCell ref="F4:G4"/>
    <mergeCell ref="J4:K4"/>
    <mergeCell ref="L4:M4"/>
    <mergeCell ref="L13:M13"/>
    <mergeCell ref="B13:B14"/>
    <mergeCell ref="C13:C14"/>
    <mergeCell ref="B4:E5"/>
    <mergeCell ref="B10:E10"/>
    <mergeCell ref="B9:E9"/>
    <mergeCell ref="B8:E8"/>
    <mergeCell ref="B7:E7"/>
    <mergeCell ref="B6:E6"/>
    <mergeCell ref="B11:E11"/>
    <mergeCell ref="D13:E13"/>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28"/>
  <sheetViews>
    <sheetView showGridLines="0" view="pageBreakPreview" zoomScale="85" zoomScaleNormal="100" zoomScaleSheetLayoutView="85" workbookViewId="0">
      <selection activeCell="C9" sqref="C9"/>
    </sheetView>
  </sheetViews>
  <sheetFormatPr defaultRowHeight="15" x14ac:dyDescent="0.25"/>
  <cols>
    <col min="1" max="1" width="2.28515625" style="99" customWidth="1"/>
    <col min="2" max="2" width="24.28515625" style="99" bestFit="1" customWidth="1"/>
    <col min="3" max="6" width="13" style="99" customWidth="1"/>
    <col min="7" max="7" width="16.140625" style="99" customWidth="1"/>
    <col min="8" max="8" width="21" style="99" customWidth="1"/>
    <col min="9" max="9" width="12.85546875" style="99" customWidth="1"/>
    <col min="10" max="16384" width="9.140625" style="99"/>
  </cols>
  <sheetData>
    <row r="2" spans="2:10" x14ac:dyDescent="0.25">
      <c r="B2" s="479" t="s">
        <v>77</v>
      </c>
      <c r="C2" s="479"/>
      <c r="D2" s="479"/>
      <c r="E2" s="479"/>
      <c r="F2" s="479"/>
      <c r="G2" s="479"/>
    </row>
    <row r="4" spans="2:10" x14ac:dyDescent="0.25">
      <c r="B4" s="18"/>
      <c r="C4" s="18"/>
      <c r="D4" s="18"/>
      <c r="E4" s="18"/>
      <c r="F4" s="18"/>
      <c r="G4" s="18"/>
      <c r="H4" s="18"/>
      <c r="I4" s="17"/>
      <c r="J4" s="3"/>
    </row>
    <row r="5" spans="2:10" x14ac:dyDescent="0.25">
      <c r="B5" s="367" t="s">
        <v>239</v>
      </c>
      <c r="C5" s="367"/>
      <c r="D5" s="367"/>
      <c r="E5" s="367"/>
      <c r="F5" s="367"/>
      <c r="G5" s="367"/>
    </row>
    <row r="7" spans="2:10" x14ac:dyDescent="0.25">
      <c r="B7" s="480" t="s">
        <v>28</v>
      </c>
      <c r="C7" s="470" t="s">
        <v>29</v>
      </c>
      <c r="D7" s="470"/>
      <c r="E7" s="470"/>
      <c r="F7" s="470"/>
    </row>
    <row r="8" spans="2:10" x14ac:dyDescent="0.25">
      <c r="B8" s="481"/>
      <c r="C8" s="44">
        <v>2011</v>
      </c>
      <c r="D8" s="44">
        <v>2012</v>
      </c>
      <c r="E8" s="44">
        <v>2013</v>
      </c>
      <c r="F8" s="44">
        <v>2014</v>
      </c>
    </row>
    <row r="9" spans="2:10" x14ac:dyDescent="0.25">
      <c r="B9" s="45">
        <v>2011</v>
      </c>
      <c r="C9" s="119">
        <v>215.65100000000001</v>
      </c>
      <c r="D9" s="119">
        <v>136.44261146463742</v>
      </c>
      <c r="E9" s="119">
        <v>135.73152685992957</v>
      </c>
      <c r="F9" s="119">
        <v>128.8589853496012</v>
      </c>
    </row>
    <row r="10" spans="2:10" x14ac:dyDescent="0.25">
      <c r="B10" s="45">
        <v>2012</v>
      </c>
      <c r="C10" s="102"/>
      <c r="D10" s="101"/>
      <c r="E10" s="101"/>
      <c r="F10" s="101"/>
    </row>
    <row r="11" spans="2:10" x14ac:dyDescent="0.25">
      <c r="B11" s="45">
        <v>2013</v>
      </c>
      <c r="C11" s="102"/>
      <c r="D11" s="102"/>
      <c r="E11" s="101"/>
      <c r="F11" s="101"/>
    </row>
    <row r="12" spans="2:10" x14ac:dyDescent="0.25">
      <c r="B12" s="45">
        <v>2014</v>
      </c>
      <c r="C12" s="102"/>
      <c r="D12" s="102"/>
      <c r="E12" s="102"/>
      <c r="F12" s="101"/>
    </row>
    <row r="13" spans="2:10" x14ac:dyDescent="0.25">
      <c r="B13" s="466" t="s">
        <v>63</v>
      </c>
      <c r="C13" s="466"/>
      <c r="D13" s="466"/>
      <c r="E13" s="466"/>
      <c r="F13" s="120">
        <f>SUM(F9:F12)</f>
        <v>128.8589853496012</v>
      </c>
    </row>
    <row r="14" spans="2:10" x14ac:dyDescent="0.25">
      <c r="B14" s="466" t="s">
        <v>64</v>
      </c>
      <c r="C14" s="466"/>
      <c r="D14" s="466"/>
      <c r="E14" s="466"/>
      <c r="F14" s="49">
        <v>1330</v>
      </c>
    </row>
    <row r="15" spans="2:10" x14ac:dyDescent="0.25">
      <c r="B15" s="466" t="s">
        <v>78</v>
      </c>
      <c r="C15" s="466"/>
      <c r="D15" s="466"/>
      <c r="E15" s="466"/>
      <c r="F15" s="46">
        <f>F13/F14</f>
        <v>9.6886455150076087E-2</v>
      </c>
    </row>
    <row r="17" spans="2:7" x14ac:dyDescent="0.25">
      <c r="B17" s="367" t="s">
        <v>240</v>
      </c>
      <c r="C17" s="367"/>
      <c r="D17" s="367"/>
      <c r="E17" s="367"/>
      <c r="F17" s="367"/>
      <c r="G17" s="367"/>
    </row>
    <row r="19" spans="2:7" x14ac:dyDescent="0.25">
      <c r="B19" s="482" t="s">
        <v>28</v>
      </c>
      <c r="C19" s="484" t="s">
        <v>29</v>
      </c>
      <c r="D19" s="484"/>
      <c r="E19" s="484"/>
      <c r="F19" s="484"/>
      <c r="G19" s="51" t="s">
        <v>30</v>
      </c>
    </row>
    <row r="20" spans="2:7" x14ac:dyDescent="0.25">
      <c r="B20" s="483"/>
      <c r="C20" s="52">
        <v>2011</v>
      </c>
      <c r="D20" s="52">
        <v>2012</v>
      </c>
      <c r="E20" s="52">
        <v>2013</v>
      </c>
      <c r="F20" s="52">
        <v>2014</v>
      </c>
      <c r="G20" s="52" t="s">
        <v>31</v>
      </c>
    </row>
    <row r="21" spans="2:7" x14ac:dyDescent="0.25">
      <c r="B21" s="45">
        <v>2011</v>
      </c>
      <c r="C21" s="119">
        <f>'[1]Provincial - Results'!K11/10^6</f>
        <v>605.48377530506195</v>
      </c>
      <c r="D21" s="119">
        <v>601.58768009784296</v>
      </c>
      <c r="E21" s="119">
        <v>599.55230503989765</v>
      </c>
      <c r="F21" s="119">
        <v>580.88004956822783</v>
      </c>
      <c r="G21" s="50">
        <f t="shared" ref="G21:G24" si="0">SUM(C21:F21)</f>
        <v>2387.5038100110305</v>
      </c>
    </row>
    <row r="22" spans="2:7" x14ac:dyDescent="0.25">
      <c r="B22" s="45">
        <v>2012</v>
      </c>
      <c r="C22" s="102"/>
      <c r="D22" s="101"/>
      <c r="E22" s="101"/>
      <c r="F22" s="101"/>
      <c r="G22" s="50">
        <f t="shared" si="0"/>
        <v>0</v>
      </c>
    </row>
    <row r="23" spans="2:7" x14ac:dyDescent="0.25">
      <c r="B23" s="45">
        <v>2013</v>
      </c>
      <c r="C23" s="102" t="s">
        <v>62</v>
      </c>
      <c r="D23" s="102"/>
      <c r="E23" s="101"/>
      <c r="F23" s="101"/>
      <c r="G23" s="50">
        <f t="shared" si="0"/>
        <v>0</v>
      </c>
    </row>
    <row r="24" spans="2:7" x14ac:dyDescent="0.25">
      <c r="B24" s="45">
        <v>2014</v>
      </c>
      <c r="C24" s="102"/>
      <c r="D24" s="102"/>
      <c r="E24" s="102"/>
      <c r="F24" s="101"/>
      <c r="G24" s="50">
        <f t="shared" si="0"/>
        <v>0</v>
      </c>
    </row>
    <row r="25" spans="2:7" x14ac:dyDescent="0.25">
      <c r="B25" s="466" t="s">
        <v>34</v>
      </c>
      <c r="C25" s="466"/>
      <c r="D25" s="466"/>
      <c r="E25" s="466"/>
      <c r="F25" s="466"/>
      <c r="G25" s="49">
        <f>SUM(G21:G24)</f>
        <v>2387.5038100110305</v>
      </c>
    </row>
    <row r="26" spans="2:7" x14ac:dyDescent="0.25">
      <c r="B26" s="466" t="s">
        <v>65</v>
      </c>
      <c r="C26" s="466"/>
      <c r="D26" s="466"/>
      <c r="E26" s="466"/>
      <c r="F26" s="466"/>
      <c r="G26" s="49">
        <v>6000</v>
      </c>
    </row>
    <row r="27" spans="2:7" x14ac:dyDescent="0.25">
      <c r="B27" s="466" t="s">
        <v>66</v>
      </c>
      <c r="C27" s="466"/>
      <c r="D27" s="466"/>
      <c r="E27" s="466"/>
      <c r="F27" s="466"/>
      <c r="G27" s="46">
        <f>G25/G26</f>
        <v>0.39791730166850509</v>
      </c>
    </row>
    <row r="28" spans="2:7" x14ac:dyDescent="0.25">
      <c r="B28" s="13"/>
      <c r="C28" s="13"/>
      <c r="D28" s="13"/>
      <c r="E28" s="13"/>
      <c r="F28" s="13"/>
      <c r="G28" s="13"/>
    </row>
  </sheetData>
  <mergeCells count="13">
    <mergeCell ref="B26:F26"/>
    <mergeCell ref="B27:F27"/>
    <mergeCell ref="B13:E13"/>
    <mergeCell ref="B14:E14"/>
    <mergeCell ref="B15:E15"/>
    <mergeCell ref="B17:G17"/>
    <mergeCell ref="B19:B20"/>
    <mergeCell ref="C19:F19"/>
    <mergeCell ref="B2:G2"/>
    <mergeCell ref="B7:B8"/>
    <mergeCell ref="C7:F7"/>
    <mergeCell ref="B5:G5"/>
    <mergeCell ref="B25:F25"/>
  </mergeCells>
  <pageMargins left="0.7" right="0.7" top="0.75" bottom="0.75" header="0.3" footer="0.3"/>
  <pageSetup scale="95" orientation="portrait" r:id="rId1"/>
  <headerFooter>
    <oddFooter>&amp;L&amp;P&amp;CFINAL 2011 Results&amp;RAugust 31,2012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E44"/>
  <sheetViews>
    <sheetView showGridLines="0" view="pageBreakPreview" zoomScaleNormal="85" zoomScaleSheetLayoutView="100" workbookViewId="0">
      <selection activeCell="I13" sqref="I13"/>
    </sheetView>
  </sheetViews>
  <sheetFormatPr defaultRowHeight="15" x14ac:dyDescent="0.25"/>
  <cols>
    <col min="1" max="1" width="3.85546875" style="135" customWidth="1"/>
    <col min="2" max="2" width="15.42578125" style="80" customWidth="1"/>
    <col min="3" max="3" width="34.85546875" style="80" customWidth="1"/>
    <col min="4" max="4" width="33.5703125" style="13" customWidth="1"/>
    <col min="5" max="5" width="36.140625" style="13" customWidth="1"/>
  </cols>
  <sheetData>
    <row r="1" spans="1:5" s="100" customFormat="1" ht="6.75" customHeight="1" x14ac:dyDescent="0.25">
      <c r="A1" s="135"/>
      <c r="B1" s="80"/>
      <c r="C1" s="80"/>
      <c r="D1" s="13"/>
      <c r="E1" s="13"/>
    </row>
    <row r="2" spans="1:5" s="118" customFormat="1" ht="15.75" x14ac:dyDescent="0.25">
      <c r="A2" s="467" t="s">
        <v>212</v>
      </c>
      <c r="B2" s="467"/>
      <c r="C2" s="467"/>
      <c r="D2" s="467"/>
      <c r="E2" s="467"/>
    </row>
    <row r="3" spans="1:5" s="83" customFormat="1" ht="23.25" customHeight="1" x14ac:dyDescent="0.25">
      <c r="A3" s="485" t="s">
        <v>498</v>
      </c>
      <c r="B3" s="485"/>
      <c r="C3" s="485"/>
      <c r="D3" s="485"/>
      <c r="E3" s="485"/>
    </row>
    <row r="4" spans="1:5" s="118" customFormat="1" ht="15.75" x14ac:dyDescent="0.25">
      <c r="A4" s="503" t="s">
        <v>285</v>
      </c>
      <c r="B4" s="503"/>
      <c r="C4" s="503"/>
      <c r="D4" s="503"/>
      <c r="E4" s="503"/>
    </row>
    <row r="5" spans="1:5" s="1" customFormat="1" ht="54" customHeight="1" x14ac:dyDescent="0.25">
      <c r="A5" s="492" t="s">
        <v>286</v>
      </c>
      <c r="B5" s="493"/>
      <c r="C5" s="493"/>
      <c r="D5" s="493"/>
      <c r="E5" s="493"/>
    </row>
    <row r="6" spans="1:5" s="1" customFormat="1" ht="57.75" customHeight="1" x14ac:dyDescent="0.25">
      <c r="A6" s="492" t="s">
        <v>287</v>
      </c>
      <c r="B6" s="493"/>
      <c r="C6" s="493"/>
      <c r="D6" s="493"/>
      <c r="E6" s="493"/>
    </row>
    <row r="7" spans="1:5" s="1" customFormat="1" ht="56.25" customHeight="1" x14ac:dyDescent="0.25">
      <c r="A7" s="492" t="s">
        <v>288</v>
      </c>
      <c r="B7" s="492"/>
      <c r="C7" s="492"/>
      <c r="D7" s="492"/>
      <c r="E7" s="492"/>
    </row>
    <row r="8" spans="1:5" s="118" customFormat="1" ht="16.5" customHeight="1" x14ac:dyDescent="0.25">
      <c r="A8" s="135"/>
      <c r="B8" s="80"/>
      <c r="C8" s="80"/>
      <c r="D8" s="157"/>
      <c r="E8" s="157"/>
    </row>
    <row r="9" spans="1:5" ht="15" customHeight="1" x14ac:dyDescent="0.25">
      <c r="A9" s="501" t="s">
        <v>0</v>
      </c>
      <c r="B9" s="502" t="s">
        <v>1</v>
      </c>
      <c r="C9" s="500" t="s">
        <v>241</v>
      </c>
      <c r="D9" s="500" t="s">
        <v>243</v>
      </c>
      <c r="E9" s="500" t="s">
        <v>242</v>
      </c>
    </row>
    <row r="10" spans="1:5" ht="15" customHeight="1" x14ac:dyDescent="0.25">
      <c r="A10" s="501"/>
      <c r="B10" s="502"/>
      <c r="C10" s="500"/>
      <c r="D10" s="500"/>
      <c r="E10" s="500"/>
    </row>
    <row r="11" spans="1:5" ht="15" customHeight="1" x14ac:dyDescent="0.25">
      <c r="A11" s="497" t="s">
        <v>2</v>
      </c>
      <c r="B11" s="498"/>
      <c r="C11" s="498"/>
      <c r="D11" s="498"/>
      <c r="E11" s="499"/>
    </row>
    <row r="12" spans="1:5" s="1" customFormat="1" ht="76.5" x14ac:dyDescent="0.25">
      <c r="A12" s="136">
        <v>1</v>
      </c>
      <c r="B12" s="180" t="s">
        <v>3</v>
      </c>
      <c r="C12" s="181" t="s">
        <v>85</v>
      </c>
      <c r="D12" s="158" t="s">
        <v>270</v>
      </c>
      <c r="E12" s="489" t="s">
        <v>245</v>
      </c>
    </row>
    <row r="13" spans="1:5" s="1" customFormat="1" ht="76.5" x14ac:dyDescent="0.25">
      <c r="A13" s="136">
        <v>2</v>
      </c>
      <c r="B13" s="36" t="s">
        <v>4</v>
      </c>
      <c r="C13" s="174" t="s">
        <v>473</v>
      </c>
      <c r="D13" s="159" t="s">
        <v>271</v>
      </c>
      <c r="E13" s="490"/>
    </row>
    <row r="14" spans="1:5" s="1" customFormat="1" ht="31.5" customHeight="1" x14ac:dyDescent="0.25">
      <c r="A14" s="136">
        <v>3</v>
      </c>
      <c r="B14" s="36" t="s">
        <v>5</v>
      </c>
      <c r="C14" s="174" t="s">
        <v>86</v>
      </c>
      <c r="D14" s="159" t="s">
        <v>272</v>
      </c>
      <c r="E14" s="490"/>
    </row>
    <row r="15" spans="1:5" s="1" customFormat="1" ht="92.25" customHeight="1" x14ac:dyDescent="0.25">
      <c r="A15" s="137">
        <v>4</v>
      </c>
      <c r="B15" s="36" t="s">
        <v>6</v>
      </c>
      <c r="C15" s="174" t="s">
        <v>87</v>
      </c>
      <c r="D15" s="160" t="s">
        <v>477</v>
      </c>
      <c r="E15" s="490" t="s">
        <v>475</v>
      </c>
    </row>
    <row r="16" spans="1:5" s="1" customFormat="1" ht="92.25" customHeight="1" x14ac:dyDescent="0.25">
      <c r="A16" s="137">
        <v>5</v>
      </c>
      <c r="B16" s="36" t="s">
        <v>7</v>
      </c>
      <c r="C16" s="174" t="s">
        <v>88</v>
      </c>
      <c r="D16" s="160" t="s">
        <v>273</v>
      </c>
      <c r="E16" s="490"/>
    </row>
    <row r="17" spans="1:5" s="1" customFormat="1" ht="182.25" customHeight="1" x14ac:dyDescent="0.25">
      <c r="A17" s="137">
        <v>6</v>
      </c>
      <c r="B17" s="36" t="s">
        <v>8</v>
      </c>
      <c r="C17" s="174" t="s">
        <v>474</v>
      </c>
      <c r="D17" s="160" t="s">
        <v>274</v>
      </c>
      <c r="E17" s="322" t="s">
        <v>475</v>
      </c>
    </row>
    <row r="18" spans="1:5" s="1" customFormat="1" ht="153" x14ac:dyDescent="0.25">
      <c r="A18" s="137">
        <v>7</v>
      </c>
      <c r="B18" s="36" t="s">
        <v>67</v>
      </c>
      <c r="C18" s="174" t="s">
        <v>89</v>
      </c>
      <c r="D18" s="160" t="s">
        <v>476</v>
      </c>
      <c r="E18" s="190" t="s">
        <v>292</v>
      </c>
    </row>
    <row r="19" spans="1:5" s="1" customFormat="1" ht="128.25" customHeight="1" x14ac:dyDescent="0.25">
      <c r="A19" s="170">
        <v>8</v>
      </c>
      <c r="B19" s="37" t="s">
        <v>9</v>
      </c>
      <c r="C19" s="175" t="s">
        <v>191</v>
      </c>
      <c r="D19" s="178" t="s">
        <v>275</v>
      </c>
      <c r="E19" s="179" t="s">
        <v>244</v>
      </c>
    </row>
    <row r="20" spans="1:5" s="1" customFormat="1" ht="15" customHeight="1" x14ac:dyDescent="0.25">
      <c r="A20" s="494" t="s">
        <v>11</v>
      </c>
      <c r="B20" s="495"/>
      <c r="C20" s="495"/>
      <c r="D20" s="495"/>
      <c r="E20" s="496"/>
    </row>
    <row r="21" spans="1:5" s="1" customFormat="1" ht="230.25" customHeight="1" x14ac:dyDescent="0.25">
      <c r="A21" s="504">
        <v>9</v>
      </c>
      <c r="B21" s="506" t="s">
        <v>68</v>
      </c>
      <c r="C21" s="173" t="s">
        <v>189</v>
      </c>
      <c r="D21" s="177" t="s">
        <v>276</v>
      </c>
      <c r="E21" s="162" t="s">
        <v>257</v>
      </c>
    </row>
    <row r="22" spans="1:5" s="1" customFormat="1" ht="51.75" customHeight="1" x14ac:dyDescent="0.25">
      <c r="A22" s="505"/>
      <c r="B22" s="507"/>
      <c r="C22" s="510" t="s">
        <v>249</v>
      </c>
      <c r="D22" s="511"/>
      <c r="E22" s="512"/>
    </row>
    <row r="23" spans="1:5" s="1" customFormat="1" ht="165.75" x14ac:dyDescent="0.25">
      <c r="A23" s="163">
        <v>10</v>
      </c>
      <c r="B23" s="36" t="s">
        <v>12</v>
      </c>
      <c r="C23" s="174" t="s">
        <v>90</v>
      </c>
      <c r="D23" s="188" t="s">
        <v>277</v>
      </c>
      <c r="E23" s="164" t="s">
        <v>258</v>
      </c>
    </row>
    <row r="24" spans="1:5" s="1" customFormat="1" ht="97.5" customHeight="1" x14ac:dyDescent="0.25">
      <c r="A24" s="163">
        <v>11</v>
      </c>
      <c r="B24" s="36" t="s">
        <v>69</v>
      </c>
      <c r="C24" s="174" t="s">
        <v>192</v>
      </c>
      <c r="D24" s="188" t="s">
        <v>277</v>
      </c>
      <c r="E24" s="513" t="s">
        <v>259</v>
      </c>
    </row>
    <row r="25" spans="1:5" s="1" customFormat="1" ht="108.75" customHeight="1" x14ac:dyDescent="0.25">
      <c r="A25" s="163">
        <v>12</v>
      </c>
      <c r="B25" s="36" t="s">
        <v>70</v>
      </c>
      <c r="C25" s="174" t="s">
        <v>193</v>
      </c>
      <c r="D25" s="61" t="s">
        <v>277</v>
      </c>
      <c r="E25" s="514"/>
    </row>
    <row r="26" spans="1:5" s="1" customFormat="1" ht="140.25" x14ac:dyDescent="0.25">
      <c r="A26" s="163">
        <v>13</v>
      </c>
      <c r="B26" s="36" t="s">
        <v>52</v>
      </c>
      <c r="C26" s="174" t="s">
        <v>194</v>
      </c>
      <c r="D26" s="160" t="s">
        <v>278</v>
      </c>
      <c r="E26" s="164" t="s">
        <v>260</v>
      </c>
    </row>
    <row r="27" spans="1:5" s="1" customFormat="1" ht="137.25" customHeight="1" x14ac:dyDescent="0.25">
      <c r="A27" s="163">
        <v>14</v>
      </c>
      <c r="B27" s="36" t="s">
        <v>71</v>
      </c>
      <c r="C27" s="174" t="s">
        <v>89</v>
      </c>
      <c r="D27" s="160" t="s">
        <v>476</v>
      </c>
      <c r="E27" s="190" t="s">
        <v>256</v>
      </c>
    </row>
    <row r="28" spans="1:5" s="1" customFormat="1" ht="189.75" customHeight="1" x14ac:dyDescent="0.25">
      <c r="A28" s="165">
        <v>15</v>
      </c>
      <c r="B28" s="37" t="s">
        <v>72</v>
      </c>
      <c r="C28" s="175" t="s">
        <v>254</v>
      </c>
      <c r="D28" s="178" t="s">
        <v>279</v>
      </c>
      <c r="E28" s="171" t="s">
        <v>262</v>
      </c>
    </row>
    <row r="29" spans="1:5" s="1" customFormat="1" ht="15" customHeight="1" x14ac:dyDescent="0.25">
      <c r="A29" s="494" t="s">
        <v>15</v>
      </c>
      <c r="B29" s="495"/>
      <c r="C29" s="495"/>
      <c r="D29" s="495"/>
      <c r="E29" s="496"/>
    </row>
    <row r="30" spans="1:5" s="1" customFormat="1" ht="150.75" customHeight="1" x14ac:dyDescent="0.25">
      <c r="A30" s="161">
        <v>16</v>
      </c>
      <c r="B30" s="172" t="s">
        <v>16</v>
      </c>
      <c r="C30" s="173" t="s">
        <v>195</v>
      </c>
      <c r="D30" s="189" t="s">
        <v>280</v>
      </c>
      <c r="E30" s="164" t="s">
        <v>261</v>
      </c>
    </row>
    <row r="31" spans="1:5" s="1" customFormat="1" ht="158.25" customHeight="1" x14ac:dyDescent="0.25">
      <c r="A31" s="163">
        <v>17</v>
      </c>
      <c r="B31" s="36" t="s">
        <v>17</v>
      </c>
      <c r="C31" s="174" t="s">
        <v>192</v>
      </c>
      <c r="D31" s="61" t="s">
        <v>280</v>
      </c>
      <c r="E31" s="164" t="s">
        <v>261</v>
      </c>
    </row>
    <row r="32" spans="1:5" s="1" customFormat="1" ht="156" customHeight="1" x14ac:dyDescent="0.25">
      <c r="A32" s="163">
        <v>18</v>
      </c>
      <c r="B32" s="36" t="s">
        <v>18</v>
      </c>
      <c r="C32" s="174" t="s">
        <v>192</v>
      </c>
      <c r="D32" s="61" t="s">
        <v>281</v>
      </c>
      <c r="E32" s="164" t="s">
        <v>261</v>
      </c>
    </row>
    <row r="33" spans="1:5" s="1" customFormat="1" ht="231.75" customHeight="1" x14ac:dyDescent="0.25">
      <c r="A33" s="163">
        <v>19</v>
      </c>
      <c r="B33" s="36" t="s">
        <v>73</v>
      </c>
      <c r="C33" s="174" t="s">
        <v>189</v>
      </c>
      <c r="D33" s="160" t="s">
        <v>282</v>
      </c>
      <c r="E33" s="164" t="s">
        <v>257</v>
      </c>
    </row>
    <row r="34" spans="1:5" s="1" customFormat="1" ht="258" customHeight="1" x14ac:dyDescent="0.25">
      <c r="A34" s="165">
        <v>20</v>
      </c>
      <c r="B34" s="37" t="s">
        <v>13</v>
      </c>
      <c r="C34" s="175" t="s">
        <v>254</v>
      </c>
      <c r="D34" s="178" t="s">
        <v>279</v>
      </c>
      <c r="E34" s="171" t="s">
        <v>262</v>
      </c>
    </row>
    <row r="35" spans="1:5" s="1" customFormat="1" ht="20.25" customHeight="1" x14ac:dyDescent="0.25">
      <c r="A35" s="494" t="s">
        <v>20</v>
      </c>
      <c r="B35" s="495"/>
      <c r="C35" s="495"/>
      <c r="D35" s="495"/>
      <c r="E35" s="496"/>
    </row>
    <row r="36" spans="1:5" s="1" customFormat="1" ht="148.5" customHeight="1" x14ac:dyDescent="0.25">
      <c r="A36" s="169">
        <v>21</v>
      </c>
      <c r="B36" s="182" t="s">
        <v>20</v>
      </c>
      <c r="C36" s="176" t="s">
        <v>190</v>
      </c>
      <c r="D36" s="184" t="s">
        <v>283</v>
      </c>
      <c r="E36" s="183" t="s">
        <v>246</v>
      </c>
    </row>
    <row r="37" spans="1:5" s="1" customFormat="1" x14ac:dyDescent="0.25">
      <c r="A37" s="494" t="s">
        <v>22</v>
      </c>
      <c r="B37" s="495"/>
      <c r="C37" s="495"/>
      <c r="D37" s="495"/>
      <c r="E37" s="496"/>
    </row>
    <row r="38" spans="1:5" s="1" customFormat="1" ht="105.75" customHeight="1" x14ac:dyDescent="0.25">
      <c r="A38" s="161">
        <v>22</v>
      </c>
      <c r="B38" s="172" t="s">
        <v>23</v>
      </c>
      <c r="C38" s="173" t="s">
        <v>198</v>
      </c>
      <c r="D38" s="189" t="s">
        <v>284</v>
      </c>
      <c r="E38" s="489" t="s">
        <v>255</v>
      </c>
    </row>
    <row r="39" spans="1:5" s="1" customFormat="1" ht="99.75" customHeight="1" x14ac:dyDescent="0.25">
      <c r="A39" s="163">
        <v>23</v>
      </c>
      <c r="B39" s="36" t="s">
        <v>24</v>
      </c>
      <c r="C39" s="181" t="s">
        <v>200</v>
      </c>
      <c r="D39" s="508" t="s">
        <v>284</v>
      </c>
      <c r="E39" s="490"/>
    </row>
    <row r="40" spans="1:5" s="1" customFormat="1" ht="92.25" customHeight="1" x14ac:dyDescent="0.25">
      <c r="A40" s="163">
        <v>24</v>
      </c>
      <c r="B40" s="36" t="s">
        <v>25</v>
      </c>
      <c r="C40" s="174" t="s">
        <v>199</v>
      </c>
      <c r="D40" s="509"/>
      <c r="E40" s="490"/>
    </row>
    <row r="41" spans="1:5" s="1" customFormat="1" ht="90" customHeight="1" x14ac:dyDescent="0.25">
      <c r="A41" s="163">
        <v>25</v>
      </c>
      <c r="B41" s="36" t="s">
        <v>26</v>
      </c>
      <c r="C41" s="174" t="s">
        <v>198</v>
      </c>
      <c r="D41" s="486" t="s">
        <v>284</v>
      </c>
      <c r="E41" s="489" t="s">
        <v>255</v>
      </c>
    </row>
    <row r="42" spans="1:5" s="1" customFormat="1" ht="90" customHeight="1" x14ac:dyDescent="0.25">
      <c r="A42" s="163">
        <v>26</v>
      </c>
      <c r="B42" s="36" t="s">
        <v>57</v>
      </c>
      <c r="C42" s="174" t="s">
        <v>196</v>
      </c>
      <c r="D42" s="487"/>
      <c r="E42" s="490"/>
    </row>
    <row r="43" spans="1:5" s="1" customFormat="1" ht="75.75" customHeight="1" x14ac:dyDescent="0.25">
      <c r="A43" s="165">
        <v>27</v>
      </c>
      <c r="B43" s="37" t="s">
        <v>58</v>
      </c>
      <c r="C43" s="175" t="s">
        <v>197</v>
      </c>
      <c r="D43" s="488"/>
      <c r="E43" s="491"/>
    </row>
    <row r="44" spans="1:5" s="1" customFormat="1" ht="18" customHeight="1" x14ac:dyDescent="0.25">
      <c r="A44" s="166"/>
      <c r="B44" s="167"/>
      <c r="C44" s="168"/>
    </row>
  </sheetData>
  <mergeCells count="26">
    <mergeCell ref="A21:A22"/>
    <mergeCell ref="E12:E14"/>
    <mergeCell ref="A20:E20"/>
    <mergeCell ref="B21:B22"/>
    <mergeCell ref="D39:D40"/>
    <mergeCell ref="C22:E22"/>
    <mergeCell ref="A35:E35"/>
    <mergeCell ref="A37:E37"/>
    <mergeCell ref="E24:E25"/>
    <mergeCell ref="E15:E16"/>
    <mergeCell ref="A3:E3"/>
    <mergeCell ref="D41:D43"/>
    <mergeCell ref="E41:E43"/>
    <mergeCell ref="E38:E40"/>
    <mergeCell ref="A2:E2"/>
    <mergeCell ref="A6:E6"/>
    <mergeCell ref="A5:E5"/>
    <mergeCell ref="A29:E29"/>
    <mergeCell ref="A11:E11"/>
    <mergeCell ref="D9:D10"/>
    <mergeCell ref="E9:E10"/>
    <mergeCell ref="A9:A10"/>
    <mergeCell ref="B9:B10"/>
    <mergeCell ref="C9:C10"/>
    <mergeCell ref="A4:E4"/>
    <mergeCell ref="A7:E7"/>
  </mergeCells>
  <pageMargins left="0.7" right="0.7" top="0.75" bottom="0.75" header="0.3" footer="0.3"/>
  <pageSetup scale="98" orientation="landscape" verticalDpi="300" r:id="rId1"/>
  <headerFooter>
    <oddFooter>&amp;L&amp;P&amp;CFINAL 2011 Results&amp;RAugust 31,2012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80"/>
  <sheetViews>
    <sheetView showGridLines="0" view="pageBreakPreview" zoomScaleNormal="100" zoomScaleSheetLayoutView="100" workbookViewId="0">
      <selection activeCell="E25" sqref="E25"/>
    </sheetView>
  </sheetViews>
  <sheetFormatPr defaultRowHeight="15" x14ac:dyDescent="0.25"/>
  <cols>
    <col min="1" max="1" width="1.140625" style="100" customWidth="1"/>
    <col min="2" max="2" width="73.85546875" style="140" customWidth="1"/>
    <col min="3" max="3" width="10.5703125" style="1" customWidth="1"/>
  </cols>
  <sheetData>
    <row r="1" spans="1:5" s="100" customFormat="1" ht="12" customHeight="1" x14ac:dyDescent="0.25">
      <c r="B1" s="140"/>
      <c r="C1" s="1"/>
    </row>
    <row r="2" spans="1:5" x14ac:dyDescent="0.25">
      <c r="B2" s="367" t="s">
        <v>186</v>
      </c>
      <c r="C2" s="367"/>
      <c r="E2" s="118"/>
    </row>
    <row r="3" spans="1:5" s="75" customFormat="1" ht="6" customHeight="1" x14ac:dyDescent="0.25">
      <c r="A3" s="100"/>
      <c r="B3" s="140"/>
      <c r="C3" s="1"/>
    </row>
    <row r="4" spans="1:5" x14ac:dyDescent="0.25">
      <c r="B4" s="139" t="s">
        <v>188</v>
      </c>
      <c r="C4" s="81" t="s">
        <v>187</v>
      </c>
    </row>
    <row r="5" spans="1:5" x14ac:dyDescent="0.25">
      <c r="B5" s="141" t="s">
        <v>91</v>
      </c>
      <c r="C5" s="142" t="s">
        <v>92</v>
      </c>
    </row>
    <row r="6" spans="1:5" x14ac:dyDescent="0.25">
      <c r="B6" s="143" t="s">
        <v>93</v>
      </c>
      <c r="C6" s="144" t="s">
        <v>92</v>
      </c>
    </row>
    <row r="7" spans="1:5" x14ac:dyDescent="0.25">
      <c r="B7" s="143" t="s">
        <v>94</v>
      </c>
      <c r="C7" s="144" t="s">
        <v>92</v>
      </c>
    </row>
    <row r="8" spans="1:5" x14ac:dyDescent="0.25">
      <c r="B8" s="143" t="s">
        <v>95</v>
      </c>
      <c r="C8" s="144" t="s">
        <v>92</v>
      </c>
    </row>
    <row r="9" spans="1:5" x14ac:dyDescent="0.25">
      <c r="B9" s="143" t="s">
        <v>96</v>
      </c>
      <c r="C9" s="144" t="s">
        <v>92</v>
      </c>
    </row>
    <row r="10" spans="1:5" x14ac:dyDescent="0.25">
      <c r="B10" s="143" t="s">
        <v>97</v>
      </c>
      <c r="C10" s="144" t="s">
        <v>92</v>
      </c>
    </row>
    <row r="11" spans="1:5" x14ac:dyDescent="0.25">
      <c r="B11" s="143" t="s">
        <v>98</v>
      </c>
      <c r="C11" s="144" t="s">
        <v>92</v>
      </c>
    </row>
    <row r="12" spans="1:5" x14ac:dyDescent="0.25">
      <c r="B12" s="143" t="s">
        <v>99</v>
      </c>
      <c r="C12" s="144" t="s">
        <v>92</v>
      </c>
    </row>
    <row r="13" spans="1:5" x14ac:dyDescent="0.25">
      <c r="B13" s="143" t="s">
        <v>100</v>
      </c>
      <c r="C13" s="144" t="s">
        <v>92</v>
      </c>
    </row>
    <row r="14" spans="1:5" x14ac:dyDescent="0.25">
      <c r="B14" s="143" t="s">
        <v>101</v>
      </c>
      <c r="C14" s="144" t="s">
        <v>92</v>
      </c>
    </row>
    <row r="15" spans="1:5" x14ac:dyDescent="0.25">
      <c r="B15" s="143" t="s">
        <v>102</v>
      </c>
      <c r="C15" s="144" t="s">
        <v>92</v>
      </c>
    </row>
    <row r="16" spans="1:5" x14ac:dyDescent="0.25">
      <c r="B16" s="143" t="s">
        <v>103</v>
      </c>
      <c r="C16" s="144" t="s">
        <v>92</v>
      </c>
    </row>
    <row r="17" spans="2:3" x14ac:dyDescent="0.25">
      <c r="B17" s="143" t="s">
        <v>104</v>
      </c>
      <c r="C17" s="144" t="s">
        <v>92</v>
      </c>
    </row>
    <row r="18" spans="2:3" x14ac:dyDescent="0.25">
      <c r="B18" s="143" t="s">
        <v>105</v>
      </c>
      <c r="C18" s="144" t="s">
        <v>92</v>
      </c>
    </row>
    <row r="19" spans="2:3" x14ac:dyDescent="0.25">
      <c r="B19" s="143" t="s">
        <v>106</v>
      </c>
      <c r="C19" s="144" t="s">
        <v>92</v>
      </c>
    </row>
    <row r="20" spans="2:3" x14ac:dyDescent="0.25">
      <c r="B20" s="143" t="s">
        <v>107</v>
      </c>
      <c r="C20" s="144" t="s">
        <v>92</v>
      </c>
    </row>
    <row r="21" spans="2:3" x14ac:dyDescent="0.25">
      <c r="B21" s="143" t="s">
        <v>108</v>
      </c>
      <c r="C21" s="144" t="s">
        <v>92</v>
      </c>
    </row>
    <row r="22" spans="2:3" x14ac:dyDescent="0.25">
      <c r="B22" s="143" t="s">
        <v>109</v>
      </c>
      <c r="C22" s="144" t="s">
        <v>92</v>
      </c>
    </row>
    <row r="23" spans="2:3" x14ac:dyDescent="0.25">
      <c r="B23" s="143" t="s">
        <v>110</v>
      </c>
      <c r="C23" s="144" t="s">
        <v>92</v>
      </c>
    </row>
    <row r="24" spans="2:3" x14ac:dyDescent="0.25">
      <c r="B24" s="143" t="s">
        <v>111</v>
      </c>
      <c r="C24" s="144" t="s">
        <v>92</v>
      </c>
    </row>
    <row r="25" spans="2:3" x14ac:dyDescent="0.25">
      <c r="B25" s="143" t="s">
        <v>112</v>
      </c>
      <c r="C25" s="144" t="s">
        <v>92</v>
      </c>
    </row>
    <row r="26" spans="2:3" x14ac:dyDescent="0.25">
      <c r="B26" s="143" t="s">
        <v>113</v>
      </c>
      <c r="C26" s="144" t="s">
        <v>92</v>
      </c>
    </row>
    <row r="27" spans="2:3" x14ac:dyDescent="0.25">
      <c r="B27" s="143" t="s">
        <v>114</v>
      </c>
      <c r="C27" s="144" t="s">
        <v>92</v>
      </c>
    </row>
    <row r="28" spans="2:3" ht="30" x14ac:dyDescent="0.25">
      <c r="B28" s="143" t="s">
        <v>115</v>
      </c>
      <c r="C28" s="144" t="s">
        <v>92</v>
      </c>
    </row>
    <row r="29" spans="2:3" x14ac:dyDescent="0.25">
      <c r="B29" s="143" t="s">
        <v>116</v>
      </c>
      <c r="C29" s="144" t="s">
        <v>92</v>
      </c>
    </row>
    <row r="30" spans="2:3" x14ac:dyDescent="0.25">
      <c r="B30" s="143" t="s">
        <v>117</v>
      </c>
      <c r="C30" s="144" t="s">
        <v>92</v>
      </c>
    </row>
    <row r="31" spans="2:3" x14ac:dyDescent="0.25">
      <c r="B31" s="143" t="s">
        <v>118</v>
      </c>
      <c r="C31" s="144" t="s">
        <v>92</v>
      </c>
    </row>
    <row r="32" spans="2:3" x14ac:dyDescent="0.25">
      <c r="B32" s="143" t="s">
        <v>119</v>
      </c>
      <c r="C32" s="144" t="s">
        <v>92</v>
      </c>
    </row>
    <row r="33" spans="2:3" x14ac:dyDescent="0.25">
      <c r="B33" s="143" t="s">
        <v>120</v>
      </c>
      <c r="C33" s="144" t="s">
        <v>92</v>
      </c>
    </row>
    <row r="34" spans="2:3" x14ac:dyDescent="0.25">
      <c r="B34" s="143" t="s">
        <v>121</v>
      </c>
      <c r="C34" s="144" t="s">
        <v>92</v>
      </c>
    </row>
    <row r="35" spans="2:3" x14ac:dyDescent="0.25">
      <c r="B35" s="143" t="s">
        <v>122</v>
      </c>
      <c r="C35" s="144" t="s">
        <v>92</v>
      </c>
    </row>
    <row r="36" spans="2:3" x14ac:dyDescent="0.25">
      <c r="B36" s="143" t="s">
        <v>123</v>
      </c>
      <c r="C36" s="144" t="s">
        <v>92</v>
      </c>
    </row>
    <row r="37" spans="2:3" x14ac:dyDescent="0.25">
      <c r="B37" s="143" t="s">
        <v>124</v>
      </c>
      <c r="C37" s="144" t="s">
        <v>92</v>
      </c>
    </row>
    <row r="38" spans="2:3" x14ac:dyDescent="0.25">
      <c r="B38" s="143" t="s">
        <v>125</v>
      </c>
      <c r="C38" s="144" t="s">
        <v>92</v>
      </c>
    </row>
    <row r="39" spans="2:3" x14ac:dyDescent="0.25">
      <c r="B39" s="143" t="s">
        <v>126</v>
      </c>
      <c r="C39" s="145" t="s">
        <v>126</v>
      </c>
    </row>
    <row r="40" spans="2:3" x14ac:dyDescent="0.25">
      <c r="B40" s="143" t="s">
        <v>127</v>
      </c>
      <c r="C40" s="144" t="s">
        <v>92</v>
      </c>
    </row>
    <row r="41" spans="2:3" x14ac:dyDescent="0.25">
      <c r="B41" s="143" t="s">
        <v>128</v>
      </c>
      <c r="C41" s="145" t="s">
        <v>126</v>
      </c>
    </row>
    <row r="42" spans="2:3" x14ac:dyDescent="0.25">
      <c r="B42" s="143" t="s">
        <v>129</v>
      </c>
      <c r="C42" s="144" t="s">
        <v>92</v>
      </c>
    </row>
    <row r="43" spans="2:3" x14ac:dyDescent="0.25">
      <c r="B43" s="143" t="s">
        <v>130</v>
      </c>
      <c r="C43" s="144" t="s">
        <v>92</v>
      </c>
    </row>
    <row r="44" spans="2:3" x14ac:dyDescent="0.25">
      <c r="B44" s="143" t="s">
        <v>131</v>
      </c>
      <c r="C44" s="144" t="s">
        <v>92</v>
      </c>
    </row>
    <row r="45" spans="2:3" ht="30" x14ac:dyDescent="0.25">
      <c r="B45" s="143" t="s">
        <v>132</v>
      </c>
      <c r="C45" s="144" t="s">
        <v>92</v>
      </c>
    </row>
    <row r="46" spans="2:3" x14ac:dyDescent="0.25">
      <c r="B46" s="143" t="s">
        <v>133</v>
      </c>
      <c r="C46" s="144" t="s">
        <v>92</v>
      </c>
    </row>
    <row r="47" spans="2:3" x14ac:dyDescent="0.25">
      <c r="B47" s="143" t="s">
        <v>134</v>
      </c>
      <c r="C47" s="144" t="s">
        <v>92</v>
      </c>
    </row>
    <row r="48" spans="2:3" x14ac:dyDescent="0.25">
      <c r="B48" s="143" t="s">
        <v>135</v>
      </c>
      <c r="C48" s="144" t="s">
        <v>92</v>
      </c>
    </row>
    <row r="49" spans="2:3" x14ac:dyDescent="0.25">
      <c r="B49" s="143" t="s">
        <v>136</v>
      </c>
      <c r="C49" s="145" t="s">
        <v>126</v>
      </c>
    </row>
    <row r="50" spans="2:3" x14ac:dyDescent="0.25">
      <c r="B50" s="143" t="s">
        <v>137</v>
      </c>
      <c r="C50" s="144" t="s">
        <v>92</v>
      </c>
    </row>
    <row r="51" spans="2:3" x14ac:dyDescent="0.25">
      <c r="B51" s="143" t="s">
        <v>138</v>
      </c>
      <c r="C51" s="145" t="s">
        <v>126</v>
      </c>
    </row>
    <row r="52" spans="2:3" x14ac:dyDescent="0.25">
      <c r="B52" s="143" t="s">
        <v>139</v>
      </c>
      <c r="C52" s="144" t="s">
        <v>92</v>
      </c>
    </row>
    <row r="53" spans="2:3" x14ac:dyDescent="0.25">
      <c r="B53" s="143" t="s">
        <v>140</v>
      </c>
      <c r="C53" s="144" t="s">
        <v>92</v>
      </c>
    </row>
    <row r="54" spans="2:3" x14ac:dyDescent="0.25">
      <c r="B54" s="143" t="s">
        <v>141</v>
      </c>
      <c r="C54" s="144" t="s">
        <v>92</v>
      </c>
    </row>
    <row r="55" spans="2:3" x14ac:dyDescent="0.25">
      <c r="B55" s="143" t="s">
        <v>142</v>
      </c>
      <c r="C55" s="144" t="s">
        <v>92</v>
      </c>
    </row>
    <row r="56" spans="2:3" x14ac:dyDescent="0.25">
      <c r="B56" s="143" t="s">
        <v>143</v>
      </c>
      <c r="C56" s="144" t="s">
        <v>92</v>
      </c>
    </row>
    <row r="57" spans="2:3" x14ac:dyDescent="0.25">
      <c r="B57" s="143" t="s">
        <v>144</v>
      </c>
      <c r="C57" s="144" t="s">
        <v>92</v>
      </c>
    </row>
    <row r="58" spans="2:3" x14ac:dyDescent="0.25">
      <c r="B58" s="143" t="s">
        <v>145</v>
      </c>
      <c r="C58" s="144" t="s">
        <v>92</v>
      </c>
    </row>
    <row r="59" spans="2:3" x14ac:dyDescent="0.25">
      <c r="B59" s="143" t="s">
        <v>146</v>
      </c>
      <c r="C59" s="144" t="s">
        <v>92</v>
      </c>
    </row>
    <row r="60" spans="2:3" x14ac:dyDescent="0.25">
      <c r="B60" s="143" t="s">
        <v>147</v>
      </c>
      <c r="C60" s="144" t="s">
        <v>92</v>
      </c>
    </row>
    <row r="61" spans="2:3" x14ac:dyDescent="0.25">
      <c r="B61" s="143" t="s">
        <v>148</v>
      </c>
      <c r="C61" s="144" t="s">
        <v>92</v>
      </c>
    </row>
    <row r="62" spans="2:3" x14ac:dyDescent="0.25">
      <c r="B62" s="143" t="s">
        <v>149</v>
      </c>
      <c r="C62" s="144" t="s">
        <v>92</v>
      </c>
    </row>
    <row r="63" spans="2:3" x14ac:dyDescent="0.25">
      <c r="B63" s="143" t="s">
        <v>150</v>
      </c>
      <c r="C63" s="144" t="s">
        <v>92</v>
      </c>
    </row>
    <row r="64" spans="2:3" x14ac:dyDescent="0.25">
      <c r="B64" s="143" t="s">
        <v>151</v>
      </c>
      <c r="C64" s="144" t="s">
        <v>92</v>
      </c>
    </row>
    <row r="65" spans="2:3" ht="30" x14ac:dyDescent="0.25">
      <c r="B65" s="143" t="s">
        <v>152</v>
      </c>
      <c r="C65" s="144" t="s">
        <v>92</v>
      </c>
    </row>
    <row r="66" spans="2:3" x14ac:dyDescent="0.25">
      <c r="B66" s="143" t="s">
        <v>153</v>
      </c>
      <c r="C66" s="144" t="s">
        <v>92</v>
      </c>
    </row>
    <row r="67" spans="2:3" x14ac:dyDescent="0.25">
      <c r="B67" s="143" t="s">
        <v>154</v>
      </c>
      <c r="C67" s="144" t="s">
        <v>92</v>
      </c>
    </row>
    <row r="68" spans="2:3" x14ac:dyDescent="0.25">
      <c r="B68" s="143" t="s">
        <v>155</v>
      </c>
      <c r="C68" s="144" t="s">
        <v>92</v>
      </c>
    </row>
    <row r="69" spans="2:3" x14ac:dyDescent="0.25">
      <c r="B69" s="143" t="s">
        <v>156</v>
      </c>
      <c r="C69" s="144" t="s">
        <v>92</v>
      </c>
    </row>
    <row r="70" spans="2:3" x14ac:dyDescent="0.25">
      <c r="B70" s="143" t="s">
        <v>157</v>
      </c>
      <c r="C70" s="144" t="s">
        <v>92</v>
      </c>
    </row>
    <row r="71" spans="2:3" x14ac:dyDescent="0.25">
      <c r="B71" s="143" t="s">
        <v>158</v>
      </c>
      <c r="C71" s="144" t="s">
        <v>92</v>
      </c>
    </row>
    <row r="72" spans="2:3" x14ac:dyDescent="0.25">
      <c r="B72" s="143" t="s">
        <v>159</v>
      </c>
      <c r="C72" s="144" t="s">
        <v>92</v>
      </c>
    </row>
    <row r="73" spans="2:3" x14ac:dyDescent="0.25">
      <c r="B73" s="143" t="s">
        <v>160</v>
      </c>
      <c r="C73" s="144" t="s">
        <v>92</v>
      </c>
    </row>
    <row r="74" spans="2:3" x14ac:dyDescent="0.25">
      <c r="B74" s="143" t="s">
        <v>161</v>
      </c>
      <c r="C74" s="144" t="s">
        <v>92</v>
      </c>
    </row>
    <row r="75" spans="2:3" x14ac:dyDescent="0.25">
      <c r="B75" s="143" t="s">
        <v>162</v>
      </c>
      <c r="C75" s="144" t="s">
        <v>92</v>
      </c>
    </row>
    <row r="76" spans="2:3" x14ac:dyDescent="0.25">
      <c r="B76" s="143" t="s">
        <v>163</v>
      </c>
      <c r="C76" s="145" t="s">
        <v>126</v>
      </c>
    </row>
    <row r="77" spans="2:3" x14ac:dyDescent="0.25">
      <c r="B77" s="143" t="s">
        <v>164</v>
      </c>
      <c r="C77" s="144" t="s">
        <v>92</v>
      </c>
    </row>
    <row r="78" spans="2:3" x14ac:dyDescent="0.25">
      <c r="B78" s="143" t="s">
        <v>165</v>
      </c>
      <c r="C78" s="144" t="s">
        <v>92</v>
      </c>
    </row>
    <row r="79" spans="2:3" x14ac:dyDescent="0.25">
      <c r="B79" s="143" t="s">
        <v>166</v>
      </c>
      <c r="C79" s="144" t="s">
        <v>92</v>
      </c>
    </row>
    <row r="80" spans="2:3" x14ac:dyDescent="0.25">
      <c r="B80" s="143" t="s">
        <v>167</v>
      </c>
      <c r="C80" s="145" t="s">
        <v>126</v>
      </c>
    </row>
    <row r="81" spans="2:3" x14ac:dyDescent="0.25">
      <c r="B81" s="143" t="s">
        <v>168</v>
      </c>
      <c r="C81" s="144" t="s">
        <v>92</v>
      </c>
    </row>
    <row r="82" spans="2:3" x14ac:dyDescent="0.25">
      <c r="B82" s="143" t="s">
        <v>169</v>
      </c>
      <c r="C82" s="144" t="s">
        <v>92</v>
      </c>
    </row>
    <row r="83" spans="2:3" x14ac:dyDescent="0.25">
      <c r="B83" s="143" t="s">
        <v>170</v>
      </c>
      <c r="C83" s="144" t="s">
        <v>92</v>
      </c>
    </row>
    <row r="84" spans="2:3" x14ac:dyDescent="0.25">
      <c r="B84" s="143" t="s">
        <v>171</v>
      </c>
      <c r="C84" s="144" t="s">
        <v>92</v>
      </c>
    </row>
    <row r="85" spans="2:3" x14ac:dyDescent="0.25">
      <c r="B85" s="143" t="s">
        <v>172</v>
      </c>
      <c r="C85" s="145" t="s">
        <v>126</v>
      </c>
    </row>
    <row r="86" spans="2:3" x14ac:dyDescent="0.25">
      <c r="B86" s="143" t="s">
        <v>173</v>
      </c>
      <c r="C86" s="144" t="s">
        <v>92</v>
      </c>
    </row>
    <row r="87" spans="2:3" x14ac:dyDescent="0.25">
      <c r="B87" s="143" t="s">
        <v>174</v>
      </c>
      <c r="C87" s="145" t="s">
        <v>126</v>
      </c>
    </row>
    <row r="88" spans="2:3" x14ac:dyDescent="0.25">
      <c r="B88" s="143" t="s">
        <v>175</v>
      </c>
      <c r="C88" s="144" t="s">
        <v>92</v>
      </c>
    </row>
    <row r="89" spans="2:3" x14ac:dyDescent="0.25">
      <c r="B89" s="143" t="s">
        <v>176</v>
      </c>
      <c r="C89" s="144" t="s">
        <v>92</v>
      </c>
    </row>
    <row r="90" spans="2:3" x14ac:dyDescent="0.25">
      <c r="B90" s="143" t="s">
        <v>177</v>
      </c>
      <c r="C90" s="144" t="s">
        <v>92</v>
      </c>
    </row>
    <row r="91" spans="2:3" x14ac:dyDescent="0.25">
      <c r="B91" s="143" t="s">
        <v>178</v>
      </c>
      <c r="C91" s="144" t="s">
        <v>92</v>
      </c>
    </row>
    <row r="92" spans="2:3" x14ac:dyDescent="0.25">
      <c r="B92" s="143" t="s">
        <v>179</v>
      </c>
      <c r="C92" s="144" t="s">
        <v>92</v>
      </c>
    </row>
    <row r="93" spans="2:3" x14ac:dyDescent="0.25">
      <c r="B93" s="143" t="s">
        <v>180</v>
      </c>
      <c r="C93" s="144" t="s">
        <v>92</v>
      </c>
    </row>
    <row r="94" spans="2:3" x14ac:dyDescent="0.25">
      <c r="B94" s="143" t="s">
        <v>181</v>
      </c>
      <c r="C94" s="144" t="s">
        <v>92</v>
      </c>
    </row>
    <row r="95" spans="2:3" x14ac:dyDescent="0.25">
      <c r="B95" s="143" t="s">
        <v>182</v>
      </c>
      <c r="C95" s="145" t="s">
        <v>126</v>
      </c>
    </row>
    <row r="96" spans="2:3" x14ac:dyDescent="0.25">
      <c r="B96" s="143" t="s">
        <v>183</v>
      </c>
      <c r="C96" s="144" t="s">
        <v>92</v>
      </c>
    </row>
    <row r="97" spans="2:3" x14ac:dyDescent="0.25">
      <c r="B97" s="143" t="s">
        <v>184</v>
      </c>
      <c r="C97" s="144" t="s">
        <v>92</v>
      </c>
    </row>
    <row r="98" spans="2:3" x14ac:dyDescent="0.25">
      <c r="B98" s="146" t="s">
        <v>185</v>
      </c>
      <c r="C98" s="147" t="s">
        <v>126</v>
      </c>
    </row>
    <row r="100" spans="2:3" x14ac:dyDescent="0.25">
      <c r="B100" s="367" t="s">
        <v>387</v>
      </c>
      <c r="C100" s="367"/>
    </row>
    <row r="101" spans="2:3" ht="30" customHeight="1" x14ac:dyDescent="0.25">
      <c r="B101" s="515" t="s">
        <v>467</v>
      </c>
      <c r="C101" s="515"/>
    </row>
    <row r="102" spans="2:3" s="118" customFormat="1" ht="14.25" customHeight="1" x14ac:dyDescent="0.25">
      <c r="B102" s="393"/>
      <c r="C102" s="393"/>
    </row>
    <row r="103" spans="2:3" x14ac:dyDescent="0.25">
      <c r="B103" s="312" t="s">
        <v>388</v>
      </c>
      <c r="C103" s="313" t="s">
        <v>389</v>
      </c>
    </row>
    <row r="104" spans="2:3" x14ac:dyDescent="0.25">
      <c r="B104" s="141" t="s">
        <v>390</v>
      </c>
      <c r="C104" s="314">
        <v>2.2072403063999012E-3</v>
      </c>
    </row>
    <row r="105" spans="2:3" x14ac:dyDescent="0.25">
      <c r="B105" s="143" t="s">
        <v>391</v>
      </c>
      <c r="C105" s="315">
        <v>2.6544360425626284E-4</v>
      </c>
    </row>
    <row r="106" spans="2:3" x14ac:dyDescent="0.25">
      <c r="B106" s="143" t="s">
        <v>392</v>
      </c>
      <c r="C106" s="315">
        <v>2.5451621761569021E-4</v>
      </c>
    </row>
    <row r="107" spans="2:3" x14ac:dyDescent="0.25">
      <c r="B107" s="143" t="s">
        <v>393</v>
      </c>
      <c r="C107" s="315">
        <v>6.4604327428134318E-3</v>
      </c>
    </row>
    <row r="108" spans="2:3" x14ac:dyDescent="0.25">
      <c r="B108" s="143" t="s">
        <v>394</v>
      </c>
      <c r="C108" s="315">
        <v>1.9785186698313209E-3</v>
      </c>
    </row>
    <row r="109" spans="2:3" x14ac:dyDescent="0.25">
      <c r="B109" s="143" t="s">
        <v>395</v>
      </c>
      <c r="C109" s="315">
        <v>7.2552606216053266E-3</v>
      </c>
    </row>
    <row r="110" spans="2:3" x14ac:dyDescent="0.25">
      <c r="B110" s="143" t="s">
        <v>396</v>
      </c>
      <c r="C110" s="315">
        <v>1.375669674357778E-2</v>
      </c>
    </row>
    <row r="111" spans="2:3" x14ac:dyDescent="0.25">
      <c r="B111" s="143" t="s">
        <v>397</v>
      </c>
      <c r="C111" s="315">
        <v>9.5775175862093456E-3</v>
      </c>
    </row>
    <row r="112" spans="2:3" x14ac:dyDescent="0.25">
      <c r="B112" s="143" t="s">
        <v>398</v>
      </c>
      <c r="C112" s="315">
        <v>5.1100366224049159E-3</v>
      </c>
    </row>
    <row r="113" spans="2:3" x14ac:dyDescent="0.25">
      <c r="B113" s="143" t="s">
        <v>399</v>
      </c>
      <c r="C113" s="315">
        <v>1.1292196018523875E-3</v>
      </c>
    </row>
    <row r="114" spans="2:3" x14ac:dyDescent="0.25">
      <c r="B114" s="143" t="s">
        <v>400</v>
      </c>
      <c r="C114" s="315">
        <v>3.7856664428812393E-4</v>
      </c>
    </row>
    <row r="115" spans="2:3" x14ac:dyDescent="0.25">
      <c r="B115" s="143" t="s">
        <v>401</v>
      </c>
      <c r="C115" s="315">
        <v>2.8577564909433306E-3</v>
      </c>
    </row>
    <row r="116" spans="2:3" x14ac:dyDescent="0.25">
      <c r="B116" s="143" t="s">
        <v>402</v>
      </c>
      <c r="C116" s="315">
        <v>4.9421339762300653E-4</v>
      </c>
    </row>
    <row r="117" spans="2:3" x14ac:dyDescent="0.25">
      <c r="B117" s="143" t="s">
        <v>403</v>
      </c>
      <c r="C117" s="315">
        <v>2.2695398624495533E-3</v>
      </c>
    </row>
    <row r="118" spans="2:3" x14ac:dyDescent="0.25">
      <c r="B118" s="143" t="s">
        <v>404</v>
      </c>
      <c r="C118" s="315">
        <v>3.9264862886934669E-2</v>
      </c>
    </row>
    <row r="119" spans="2:3" x14ac:dyDescent="0.25">
      <c r="B119" s="143" t="s">
        <v>405</v>
      </c>
      <c r="C119" s="315">
        <v>5.7665818808011384E-3</v>
      </c>
    </row>
    <row r="120" spans="2:3" x14ac:dyDescent="0.25">
      <c r="B120" s="143" t="s">
        <v>406</v>
      </c>
      <c r="C120" s="315">
        <v>1.5542262594422512E-2</v>
      </c>
    </row>
    <row r="121" spans="2:3" x14ac:dyDescent="0.25">
      <c r="B121" s="143" t="s">
        <v>407</v>
      </c>
      <c r="C121" s="315">
        <v>3.5350607245395261E-3</v>
      </c>
    </row>
    <row r="122" spans="2:3" x14ac:dyDescent="0.25">
      <c r="B122" s="143" t="s">
        <v>408</v>
      </c>
      <c r="C122" s="315">
        <v>8.2131047294371296E-4</v>
      </c>
    </row>
    <row r="123" spans="2:3" x14ac:dyDescent="0.25">
      <c r="B123" s="143" t="s">
        <v>409</v>
      </c>
      <c r="C123" s="315">
        <v>6.538897858341255E-3</v>
      </c>
    </row>
    <row r="124" spans="2:3" x14ac:dyDescent="0.25">
      <c r="B124" s="143" t="s">
        <v>410</v>
      </c>
      <c r="C124" s="315">
        <v>3.4980698626719486E-3</v>
      </c>
    </row>
    <row r="125" spans="2:3" x14ac:dyDescent="0.25">
      <c r="B125" s="143" t="s">
        <v>411</v>
      </c>
      <c r="C125" s="315">
        <v>2.1248070021754714E-4</v>
      </c>
    </row>
    <row r="126" spans="2:3" x14ac:dyDescent="0.25">
      <c r="B126" s="143" t="s">
        <v>412</v>
      </c>
      <c r="C126" s="315">
        <v>9.9471426564592329E-4</v>
      </c>
    </row>
    <row r="127" spans="2:3" x14ac:dyDescent="0.25">
      <c r="B127" s="143" t="s">
        <v>413</v>
      </c>
      <c r="C127" s="315">
        <v>1.0275840351909283E-2</v>
      </c>
    </row>
    <row r="128" spans="2:3" x14ac:dyDescent="0.25">
      <c r="B128" s="143" t="s">
        <v>414</v>
      </c>
      <c r="C128" s="315">
        <v>2.2791944515585844E-3</v>
      </c>
    </row>
    <row r="129" spans="2:3" x14ac:dyDescent="0.25">
      <c r="B129" s="143" t="s">
        <v>415</v>
      </c>
      <c r="C129" s="315">
        <v>8.9832627056114309E-3</v>
      </c>
    </row>
    <row r="130" spans="2:3" x14ac:dyDescent="0.25">
      <c r="B130" s="143" t="s">
        <v>416</v>
      </c>
      <c r="C130" s="315">
        <v>4.2440866574297662E-3</v>
      </c>
    </row>
    <row r="131" spans="2:3" x14ac:dyDescent="0.25">
      <c r="B131" s="143" t="s">
        <v>417</v>
      </c>
      <c r="C131" s="315">
        <v>5.4747498869762634E-3</v>
      </c>
    </row>
    <row r="132" spans="2:3" x14ac:dyDescent="0.25">
      <c r="B132" s="143" t="s">
        <v>418</v>
      </c>
      <c r="C132" s="315">
        <v>6.6735090495061372E-4</v>
      </c>
    </row>
    <row r="133" spans="2:3" x14ac:dyDescent="0.25">
      <c r="B133" s="143" t="s">
        <v>419</v>
      </c>
      <c r="C133" s="315">
        <v>4.0428501039927484E-2</v>
      </c>
    </row>
    <row r="134" spans="2:3" x14ac:dyDescent="0.25">
      <c r="B134" s="143" t="s">
        <v>420</v>
      </c>
      <c r="C134" s="315">
        <v>3.8959893236253912E-4</v>
      </c>
    </row>
    <row r="135" spans="2:3" x14ac:dyDescent="0.25">
      <c r="B135" s="143" t="s">
        <v>421</v>
      </c>
      <c r="C135" s="315">
        <v>1.3938446616183968E-3</v>
      </c>
    </row>
    <row r="136" spans="2:3" x14ac:dyDescent="0.25">
      <c r="B136" s="143" t="s">
        <v>422</v>
      </c>
      <c r="C136" s="315">
        <v>2.818021690166201E-2</v>
      </c>
    </row>
    <row r="137" spans="2:3" x14ac:dyDescent="0.25">
      <c r="B137" s="143" t="s">
        <v>423</v>
      </c>
      <c r="C137" s="315">
        <v>0.299787926772626</v>
      </c>
    </row>
    <row r="138" spans="2:3" x14ac:dyDescent="0.25">
      <c r="B138" s="143" t="s">
        <v>424</v>
      </c>
      <c r="C138" s="315">
        <v>5.595383703157078E-2</v>
      </c>
    </row>
    <row r="139" spans="2:3" x14ac:dyDescent="0.25">
      <c r="B139" s="143" t="s">
        <v>425</v>
      </c>
      <c r="C139" s="315">
        <v>3.9509347823804067E-3</v>
      </c>
    </row>
    <row r="140" spans="2:3" x14ac:dyDescent="0.25">
      <c r="B140" s="143" t="s">
        <v>426</v>
      </c>
      <c r="C140" s="315">
        <v>2.8562286297694611E-4</v>
      </c>
    </row>
    <row r="141" spans="2:3" x14ac:dyDescent="0.25">
      <c r="B141" s="143" t="s">
        <v>427</v>
      </c>
      <c r="C141" s="315">
        <v>9.8919097547938719E-4</v>
      </c>
    </row>
    <row r="142" spans="2:3" x14ac:dyDescent="0.25">
      <c r="B142" s="143" t="s">
        <v>428</v>
      </c>
      <c r="C142" s="315">
        <v>5.0137634313544678E-3</v>
      </c>
    </row>
    <row r="143" spans="2:3" x14ac:dyDescent="0.25">
      <c r="B143" s="143" t="s">
        <v>429</v>
      </c>
      <c r="C143" s="315">
        <v>1.6310110633284559E-2</v>
      </c>
    </row>
    <row r="144" spans="2:3" x14ac:dyDescent="0.25">
      <c r="B144" s="143" t="s">
        <v>430</v>
      </c>
      <c r="C144" s="315">
        <v>1.9067936126029442E-3</v>
      </c>
    </row>
    <row r="145" spans="2:3" x14ac:dyDescent="0.25">
      <c r="B145" s="143" t="s">
        <v>431</v>
      </c>
      <c r="C145" s="315">
        <v>2.0465623782524598E-3</v>
      </c>
    </row>
    <row r="146" spans="2:3" x14ac:dyDescent="0.25">
      <c r="B146" s="143" t="s">
        <v>432</v>
      </c>
      <c r="C146" s="315">
        <v>2.7308269355732401E-2</v>
      </c>
    </row>
    <row r="147" spans="2:3" x14ac:dyDescent="0.25">
      <c r="B147" s="143" t="s">
        <v>433</v>
      </c>
      <c r="C147" s="315">
        <v>1.4596361097924133E-3</v>
      </c>
    </row>
    <row r="148" spans="2:3" x14ac:dyDescent="0.25">
      <c r="B148" s="143" t="s">
        <v>434</v>
      </c>
      <c r="C148" s="315">
        <v>1.1955012769947885E-3</v>
      </c>
    </row>
    <row r="149" spans="2:3" x14ac:dyDescent="0.25">
      <c r="B149" s="143" t="s">
        <v>435</v>
      </c>
      <c r="C149" s="315">
        <v>5.695487056009068E-3</v>
      </c>
    </row>
    <row r="150" spans="2:3" x14ac:dyDescent="0.25">
      <c r="B150" s="143" t="s">
        <v>436</v>
      </c>
      <c r="C150" s="315">
        <v>6.6065259639828565E-3</v>
      </c>
    </row>
    <row r="151" spans="2:3" x14ac:dyDescent="0.25">
      <c r="B151" s="143" t="s">
        <v>437</v>
      </c>
      <c r="C151" s="315">
        <v>9.9445435748961499E-3</v>
      </c>
    </row>
    <row r="152" spans="2:3" x14ac:dyDescent="0.25">
      <c r="B152" s="143" t="s">
        <v>438</v>
      </c>
      <c r="C152" s="315">
        <v>1.5857796221421981E-3</v>
      </c>
    </row>
    <row r="153" spans="2:3" x14ac:dyDescent="0.25">
      <c r="B153" s="143" t="s">
        <v>439</v>
      </c>
      <c r="C153" s="315">
        <v>3.495199040959563E-3</v>
      </c>
    </row>
    <row r="154" spans="2:3" x14ac:dyDescent="0.25">
      <c r="B154" s="143" t="s">
        <v>440</v>
      </c>
      <c r="C154" s="315">
        <v>5.3327744085732041E-3</v>
      </c>
    </row>
    <row r="155" spans="2:3" x14ac:dyDescent="0.25">
      <c r="B155" s="143" t="s">
        <v>441</v>
      </c>
      <c r="C155" s="315">
        <v>1.0614081482514623E-3</v>
      </c>
    </row>
    <row r="156" spans="2:3" x14ac:dyDescent="0.25">
      <c r="B156" s="143" t="s">
        <v>442</v>
      </c>
      <c r="C156" s="315">
        <v>1.4631531912425149E-2</v>
      </c>
    </row>
    <row r="157" spans="2:3" x14ac:dyDescent="0.25">
      <c r="B157" s="143" t="s">
        <v>443</v>
      </c>
      <c r="C157" s="315">
        <v>2.1201395249678973E-3</v>
      </c>
    </row>
    <row r="158" spans="2:3" x14ac:dyDescent="0.25">
      <c r="B158" s="143" t="s">
        <v>444</v>
      </c>
      <c r="C158" s="315">
        <v>2.7223368034325584E-3</v>
      </c>
    </row>
    <row r="159" spans="2:3" x14ac:dyDescent="0.25">
      <c r="B159" s="143" t="s">
        <v>445</v>
      </c>
      <c r="C159" s="315">
        <v>1.2283015412762929E-2</v>
      </c>
    </row>
    <row r="160" spans="2:3" x14ac:dyDescent="0.25">
      <c r="B160" s="143" t="s">
        <v>446</v>
      </c>
      <c r="C160" s="315">
        <v>1.9742178906643881E-3</v>
      </c>
    </row>
    <row r="161" spans="2:3" x14ac:dyDescent="0.25">
      <c r="B161" s="143" t="s">
        <v>447</v>
      </c>
      <c r="C161" s="315">
        <v>8.5920707094179764E-4</v>
      </c>
    </row>
    <row r="162" spans="2:3" x14ac:dyDescent="0.25">
      <c r="B162" s="143" t="s">
        <v>448</v>
      </c>
      <c r="C162" s="315">
        <v>7.132338247334038E-3</v>
      </c>
    </row>
    <row r="163" spans="2:3" x14ac:dyDescent="0.25">
      <c r="B163" s="143" t="s">
        <v>449</v>
      </c>
      <c r="C163" s="315">
        <v>6.638337811854407E-2</v>
      </c>
    </row>
    <row r="164" spans="2:3" x14ac:dyDescent="0.25">
      <c r="B164" s="143" t="s">
        <v>450</v>
      </c>
      <c r="C164" s="315">
        <v>8.6874787619667174E-3</v>
      </c>
    </row>
    <row r="165" spans="2:3" x14ac:dyDescent="0.25">
      <c r="B165" s="143" t="s">
        <v>451</v>
      </c>
      <c r="C165" s="315">
        <v>7.7516874594541266E-4</v>
      </c>
    </row>
    <row r="166" spans="2:3" x14ac:dyDescent="0.25">
      <c r="B166" s="143" t="s">
        <v>452</v>
      </c>
      <c r="C166" s="315">
        <v>1.1201282611704468E-3</v>
      </c>
    </row>
    <row r="167" spans="2:3" x14ac:dyDescent="0.25">
      <c r="B167" s="143" t="s">
        <v>453</v>
      </c>
      <c r="C167" s="315">
        <v>8.4050467674374888E-4</v>
      </c>
    </row>
    <row r="168" spans="2:3" x14ac:dyDescent="0.25">
      <c r="B168" s="143" t="s">
        <v>454</v>
      </c>
      <c r="C168" s="315">
        <v>2.9393367907312421E-3</v>
      </c>
    </row>
    <row r="169" spans="2:3" x14ac:dyDescent="0.25">
      <c r="B169" s="143" t="s">
        <v>455</v>
      </c>
      <c r="C169" s="315">
        <v>8.7381028658200868E-3</v>
      </c>
    </row>
    <row r="170" spans="2:3" x14ac:dyDescent="0.25">
      <c r="B170" s="143" t="s">
        <v>456</v>
      </c>
      <c r="C170" s="315">
        <v>1.2797399586120608E-3</v>
      </c>
    </row>
    <row r="171" spans="2:3" x14ac:dyDescent="0.25">
      <c r="B171" s="143" t="s">
        <v>457</v>
      </c>
      <c r="C171" s="315">
        <v>0.12797924684951881</v>
      </c>
    </row>
    <row r="172" spans="2:3" x14ac:dyDescent="0.25">
      <c r="B172" s="143" t="s">
        <v>458</v>
      </c>
      <c r="C172" s="315">
        <v>2.3525019215773622E-2</v>
      </c>
    </row>
    <row r="173" spans="2:3" x14ac:dyDescent="0.25">
      <c r="B173" s="143" t="s">
        <v>459</v>
      </c>
      <c r="C173" s="315">
        <v>1.799242181556322E-3</v>
      </c>
    </row>
    <row r="174" spans="2:3" x14ac:dyDescent="0.25">
      <c r="B174" s="143" t="s">
        <v>460</v>
      </c>
      <c r="C174" s="315">
        <v>1.0018810469759051E-2</v>
      </c>
    </row>
    <row r="175" spans="2:3" x14ac:dyDescent="0.25">
      <c r="B175" s="143" t="s">
        <v>461</v>
      </c>
      <c r="C175" s="315">
        <v>3.8788956574489233E-3</v>
      </c>
    </row>
    <row r="176" spans="2:3" x14ac:dyDescent="0.25">
      <c r="B176" s="143" t="s">
        <v>462</v>
      </c>
      <c r="C176" s="315">
        <v>6.324479623273238E-4</v>
      </c>
    </row>
    <row r="177" spans="2:3" x14ac:dyDescent="0.25">
      <c r="B177" s="143" t="s">
        <v>463</v>
      </c>
      <c r="C177" s="315">
        <v>6.532857746246321E-4</v>
      </c>
    </row>
    <row r="178" spans="2:3" x14ac:dyDescent="0.25">
      <c r="B178" s="143" t="s">
        <v>464</v>
      </c>
      <c r="C178" s="315">
        <v>5.4114625918074482E-3</v>
      </c>
    </row>
    <row r="179" spans="2:3" x14ac:dyDescent="0.25">
      <c r="B179" s="143" t="s">
        <v>465</v>
      </c>
      <c r="C179" s="315">
        <v>8.6508718812876063E-3</v>
      </c>
    </row>
    <row r="180" spans="2:3" x14ac:dyDescent="0.25">
      <c r="B180" s="146" t="s">
        <v>466</v>
      </c>
      <c r="C180" s="316">
        <v>2.5483784835767954E-3</v>
      </c>
    </row>
  </sheetData>
  <mergeCells count="3">
    <mergeCell ref="B2:C2"/>
    <mergeCell ref="B100:C100"/>
    <mergeCell ref="B101:C102"/>
  </mergeCells>
  <pageMargins left="0.7" right="0.7" top="0.75" bottom="0.75" header="0.3" footer="0.3"/>
  <pageSetup orientation="portrait" verticalDpi="300" r:id="rId1"/>
  <headerFooter>
    <oddFooter>&amp;L&amp;P&amp;CFINAL 2011 Results&amp;RAugust 31,2012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view="pageBreakPreview" zoomScale="115" zoomScaleNormal="85" zoomScaleSheetLayoutView="115" workbookViewId="0">
      <selection activeCell="J9" sqref="J9"/>
    </sheetView>
  </sheetViews>
  <sheetFormatPr defaultRowHeight="15" x14ac:dyDescent="0.25"/>
  <sheetData>
    <row r="1" spans="1:8" ht="21.75" customHeight="1" x14ac:dyDescent="0.25">
      <c r="A1" s="517" t="s">
        <v>293</v>
      </c>
      <c r="B1" s="517"/>
      <c r="C1" s="517"/>
      <c r="D1" s="517"/>
      <c r="E1" s="517"/>
      <c r="F1" s="517"/>
      <c r="G1" s="517"/>
      <c r="H1" s="517"/>
    </row>
    <row r="2" spans="1:8" x14ac:dyDescent="0.25">
      <c r="A2" s="225"/>
      <c r="B2" s="225"/>
      <c r="C2" s="225"/>
      <c r="D2" s="12"/>
      <c r="E2" s="12"/>
      <c r="F2" s="12"/>
      <c r="G2" s="12"/>
      <c r="H2" s="12"/>
    </row>
    <row r="3" spans="1:8" ht="42.75" customHeight="1" x14ac:dyDescent="0.25">
      <c r="A3" s="516" t="s">
        <v>294</v>
      </c>
      <c r="B3" s="516"/>
      <c r="C3" s="516"/>
      <c r="D3" s="516"/>
      <c r="E3" s="516"/>
      <c r="F3" s="516"/>
      <c r="G3" s="516"/>
      <c r="H3" s="516"/>
    </row>
    <row r="4" spans="1:8" ht="45.75" customHeight="1" x14ac:dyDescent="0.25">
      <c r="A4" s="516" t="s">
        <v>295</v>
      </c>
      <c r="B4" s="516"/>
      <c r="C4" s="516"/>
      <c r="D4" s="516"/>
      <c r="E4" s="516"/>
      <c r="F4" s="516"/>
      <c r="G4" s="516"/>
      <c r="H4" s="516"/>
    </row>
    <row r="5" spans="1:8" ht="38.25" customHeight="1" x14ac:dyDescent="0.25">
      <c r="A5" s="516" t="s">
        <v>296</v>
      </c>
      <c r="B5" s="516"/>
      <c r="C5" s="516"/>
      <c r="D5" s="516"/>
      <c r="E5" s="516"/>
      <c r="F5" s="516"/>
      <c r="G5" s="516"/>
      <c r="H5" s="516"/>
    </row>
    <row r="6" spans="1:8" ht="32.25" customHeight="1" x14ac:dyDescent="0.25">
      <c r="A6" s="515" t="s">
        <v>384</v>
      </c>
      <c r="B6" s="515"/>
      <c r="C6" s="515"/>
      <c r="D6" s="515"/>
      <c r="E6" s="515"/>
      <c r="F6" s="515"/>
      <c r="G6" s="515"/>
      <c r="H6" s="515"/>
    </row>
    <row r="7" spans="1:8" ht="34.5" customHeight="1" x14ac:dyDescent="0.25">
      <c r="A7" s="516" t="s">
        <v>297</v>
      </c>
      <c r="B7" s="516"/>
      <c r="C7" s="516"/>
      <c r="D7" s="516"/>
      <c r="E7" s="516"/>
      <c r="F7" s="516"/>
      <c r="G7" s="516"/>
      <c r="H7" s="516"/>
    </row>
    <row r="8" spans="1:8" ht="32.25" customHeight="1" x14ac:dyDescent="0.25">
      <c r="A8" s="515" t="s">
        <v>298</v>
      </c>
      <c r="B8" s="515"/>
      <c r="C8" s="515"/>
      <c r="D8" s="515"/>
      <c r="E8" s="515"/>
      <c r="F8" s="515"/>
      <c r="G8" s="515"/>
      <c r="H8" s="515"/>
    </row>
    <row r="9" spans="1:8" ht="34.5" customHeight="1" x14ac:dyDescent="0.25">
      <c r="A9" s="516" t="s">
        <v>386</v>
      </c>
      <c r="B9" s="516"/>
      <c r="C9" s="516"/>
      <c r="D9" s="516"/>
      <c r="E9" s="516"/>
      <c r="F9" s="516"/>
      <c r="G9" s="516"/>
      <c r="H9" s="516"/>
    </row>
    <row r="10" spans="1:8" ht="35.25" customHeight="1" x14ac:dyDescent="0.25">
      <c r="A10" s="516" t="s">
        <v>299</v>
      </c>
      <c r="B10" s="516"/>
      <c r="C10" s="516"/>
      <c r="D10" s="516"/>
      <c r="E10" s="516"/>
      <c r="F10" s="516"/>
      <c r="G10" s="516"/>
      <c r="H10" s="516"/>
    </row>
    <row r="11" spans="1:8" ht="35.25" customHeight="1" x14ac:dyDescent="0.25">
      <c r="A11" s="516" t="s">
        <v>300</v>
      </c>
      <c r="B11" s="516"/>
      <c r="C11" s="516"/>
      <c r="D11" s="516"/>
      <c r="E11" s="516"/>
      <c r="F11" s="516"/>
      <c r="G11" s="516"/>
      <c r="H11" s="516"/>
    </row>
    <row r="12" spans="1:8" ht="30" customHeight="1" x14ac:dyDescent="0.25">
      <c r="A12" s="516" t="s">
        <v>301</v>
      </c>
      <c r="B12" s="516"/>
      <c r="C12" s="516"/>
      <c r="D12" s="516"/>
      <c r="E12" s="516"/>
      <c r="F12" s="516"/>
      <c r="G12" s="516"/>
      <c r="H12" s="516"/>
    </row>
    <row r="13" spans="1:8" ht="31.5" customHeight="1" x14ac:dyDescent="0.25">
      <c r="A13" s="515" t="s">
        <v>385</v>
      </c>
      <c r="B13" s="515"/>
      <c r="C13" s="515"/>
      <c r="D13" s="515"/>
      <c r="E13" s="515"/>
      <c r="F13" s="515"/>
      <c r="G13" s="515"/>
      <c r="H13" s="515"/>
    </row>
    <row r="14" spans="1:8" ht="30.75" customHeight="1" x14ac:dyDescent="0.25">
      <c r="A14" s="515" t="s">
        <v>303</v>
      </c>
      <c r="B14" s="515"/>
      <c r="C14" s="515"/>
      <c r="D14" s="515"/>
      <c r="E14" s="515"/>
      <c r="F14" s="515"/>
      <c r="G14" s="515"/>
      <c r="H14" s="515"/>
    </row>
    <row r="15" spans="1:8" ht="42" customHeight="1" x14ac:dyDescent="0.25">
      <c r="A15" s="515" t="s">
        <v>383</v>
      </c>
      <c r="B15" s="515"/>
      <c r="C15" s="515"/>
      <c r="D15" s="515"/>
      <c r="E15" s="515"/>
      <c r="F15" s="515"/>
      <c r="G15" s="515"/>
      <c r="H15" s="515"/>
    </row>
    <row r="16" spans="1:8" ht="32.25" customHeight="1" x14ac:dyDescent="0.25">
      <c r="A16" s="516" t="s">
        <v>302</v>
      </c>
      <c r="B16" s="516"/>
      <c r="C16" s="516"/>
      <c r="D16" s="516"/>
      <c r="E16" s="516"/>
      <c r="F16" s="516"/>
      <c r="G16" s="516"/>
      <c r="H16" s="516"/>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ageMargins left="0.7" right="0.7" top="0.75" bottom="0.75" header="0.3" footer="0.3"/>
  <pageSetup orientation="portrait" verticalDpi="300" r:id="rId1"/>
  <headerFooter>
    <oddFooter>&amp;L&amp;P&amp;CFINAL 2011 Results&amp;RAugust 31,2012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Message</vt:lpstr>
      <vt:lpstr>TOC</vt:lpstr>
      <vt:lpstr>Summary</vt:lpstr>
      <vt:lpstr>2.3 Results Participation - LDC</vt:lpstr>
      <vt:lpstr>2.5.1 Evaluation Findings</vt:lpstr>
      <vt:lpstr>2.5.2 Results - LDC</vt:lpstr>
      <vt:lpstr>3.1.1 Summary - LDC</vt:lpstr>
      <vt:lpstr>Provincial - Participation</vt:lpstr>
      <vt:lpstr>Provincial - Results</vt:lpstr>
      <vt:lpstr>Provincial - Progress Summary</vt:lpstr>
      <vt:lpstr>Methodology</vt:lpstr>
      <vt:lpstr>Reference Tables</vt:lpstr>
      <vt:lpstr>Glossary</vt:lpstr>
      <vt:lpstr>Methodology!Print_Area</vt:lpstr>
      <vt:lpstr>'Provincial - Progress Summary'!Print_Area</vt:lpstr>
      <vt:lpstr>'Provincial - Results'!Print_Area</vt:lpstr>
      <vt:lpstr>Summary!Print_Area</vt:lpstr>
      <vt:lpstr>'2.5.1 Evaluation Findings'!Print_Titles</vt:lpstr>
      <vt:lpstr>'2.5.2 Results - LDC'!Print_Titles</vt:lpstr>
      <vt:lpstr>Methodology!Print_Titles</vt:lpstr>
      <vt:lpstr>'Provincial - Results'!Print_Titles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Chase, Mike</cp:lastModifiedBy>
  <cp:lastPrinted>2012-08-31T19:06:39Z</cp:lastPrinted>
  <dcterms:created xsi:type="dcterms:W3CDTF">2012-03-05T18:56:04Z</dcterms:created>
  <dcterms:modified xsi:type="dcterms:W3CDTF">2013-01-03T21:28:18Z</dcterms:modified>
</cp:coreProperties>
</file>