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3020" windowHeight="13740"/>
  </bookViews>
  <sheets>
    <sheet name="Sheet1" sheetId="1" r:id="rId1"/>
  </sheets>
  <calcPr calcId="145621" iterate="1"/>
</workbook>
</file>

<file path=xl/calcChain.xml><?xml version="1.0" encoding="utf-8"?>
<calcChain xmlns="http://schemas.openxmlformats.org/spreadsheetml/2006/main">
  <c r="H24" i="1" l="1"/>
  <c r="K24" i="1" s="1"/>
  <c r="G24" i="1"/>
  <c r="J24" i="1" s="1"/>
  <c r="H22" i="1"/>
  <c r="K22" i="1" s="1"/>
  <c r="G22" i="1"/>
  <c r="H26" i="1"/>
  <c r="K26" i="1" s="1"/>
  <c r="G26" i="1"/>
  <c r="J26" i="1" s="1"/>
  <c r="H25" i="1"/>
  <c r="K25" i="1" s="1"/>
  <c r="G25" i="1"/>
  <c r="J25" i="1" s="1"/>
  <c r="H23" i="1"/>
  <c r="K23" i="1" s="1"/>
  <c r="G23" i="1"/>
  <c r="J23" i="1" s="1"/>
  <c r="H21" i="1"/>
  <c r="K21" i="1" s="1"/>
  <c r="G21" i="1"/>
  <c r="J21" i="1" s="1"/>
  <c r="E27" i="1"/>
  <c r="D27" i="1"/>
  <c r="C27" i="1"/>
  <c r="J22" i="1"/>
  <c r="K10" i="1"/>
  <c r="K9" i="1"/>
  <c r="K7" i="1"/>
  <c r="L24" i="1" l="1"/>
  <c r="L22" i="1"/>
  <c r="L26" i="1"/>
  <c r="L25" i="1"/>
  <c r="L23" i="1"/>
  <c r="K27" i="1"/>
  <c r="J27" i="1"/>
  <c r="L21" i="1"/>
  <c r="E11" i="1"/>
  <c r="D11" i="1"/>
  <c r="C11" i="1"/>
  <c r="J10" i="1"/>
  <c r="L10" i="1" s="1"/>
  <c r="J9" i="1"/>
  <c r="K8" i="1"/>
  <c r="J8" i="1"/>
  <c r="J7" i="1"/>
  <c r="K6" i="1"/>
  <c r="J6" i="1"/>
  <c r="K5" i="1"/>
  <c r="J5" i="1"/>
  <c r="L6" i="1" l="1"/>
  <c r="L8" i="1"/>
  <c r="L27" i="1"/>
  <c r="L7" i="1"/>
  <c r="L9" i="1"/>
  <c r="J11" i="1"/>
  <c r="L5" i="1"/>
  <c r="K11" i="1"/>
  <c r="L11" i="1" l="1"/>
  <c r="L13" i="1" s="1"/>
</calcChain>
</file>

<file path=xl/sharedStrings.xml><?xml version="1.0" encoding="utf-8"?>
<sst xmlns="http://schemas.openxmlformats.org/spreadsheetml/2006/main" count="57" uniqueCount="27">
  <si>
    <r>
      <t xml:space="preserve">Chapleau PUC Rate Design - </t>
    </r>
    <r>
      <rPr>
        <i/>
        <sz val="12"/>
        <color theme="1"/>
        <rFont val="Calibri"/>
        <family val="2"/>
        <scheme val="minor"/>
      </rPr>
      <t>EB-2011-0322</t>
    </r>
  </si>
  <si>
    <t>Billing Units</t>
  </si>
  <si>
    <t>Unit Charge</t>
  </si>
  <si>
    <t>Revenues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</si>
  <si>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</si>
  <si>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</si>
  <si>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</si>
  <si>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</si>
  <si>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</si>
  <si>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</si>
  <si>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</si>
  <si>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</si>
  <si>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Cust/Conn</t>
  </si>
  <si>
    <t>kWH</t>
  </si>
  <si>
    <t>kW</t>
  </si>
  <si>
    <t>Fixed</t>
  </si>
  <si>
    <t>Variable</t>
  </si>
  <si>
    <t>Total</t>
  </si>
  <si>
    <t>Residential</t>
  </si>
  <si>
    <t>GS&lt;50kW</t>
  </si>
  <si>
    <t>GS&gt;50 kW</t>
  </si>
  <si>
    <t>USL</t>
  </si>
  <si>
    <t>Sentinel</t>
  </si>
  <si>
    <t>Street</t>
  </si>
  <si>
    <t>Total Dist Revenue</t>
  </si>
  <si>
    <t>Mitigation Deferral</t>
  </si>
  <si>
    <t>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</si>
</sst>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&quot;$&quot;#,##0.00"/>
    <numFmt numFmtId="165" formatCode="0.00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0" fillId="0" borderId="2" xfId="0" applyNumberFormat="1" applyBorder="1"/>
    <xf numFmtId="166" fontId="0" fillId="0" borderId="2" xfId="0" applyNumberFormat="1" applyBorder="1"/>
    <xf numFmtId="166" fontId="0" fillId="0" borderId="0" xfId="0" applyNumberFormat="1" applyBorder="1"/>
    <xf numFmtId="3" fontId="0" fillId="0" borderId="0" xfId="0" applyNumberFormat="1" applyBorder="1"/>
    <xf numFmtId="44" fontId="0" fillId="0" borderId="0" xfId="1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L11" sqref="L11"/>
    </sheetView>
  </sheetViews>
  <sheetFormatPr defaultRowHeight="15" x14ac:dyDescent="0.25"/>
  <cols>
    <col min="1" max="1" width="3.7109375" style="1" customWidth="1"/>
    <col min="2" max="2" width="20.7109375" customWidth="1"/>
    <col min="3" max="3" width="10" customWidth="1"/>
    <col min="4" max="4" width="10.28515625" customWidth="1"/>
    <col min="6" max="6" width="1.7109375" customWidth="1"/>
    <col min="8" max="8" width="11.5703125" bestFit="1" customWidth="1"/>
    <col min="9" max="9" width="1.7109375" customWidth="1"/>
    <col min="11" max="11" width="11.5703125" customWidth="1"/>
    <col min="12" max="12" width="12.7109375" customWidth="1"/>
  </cols>
  <sheetData>
    <row r="1" spans="1:12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C2" s="14" t="s">
        <v>1</v>
      </c>
      <c r="D2" s="14"/>
      <c r="E2" s="14"/>
      <c r="G2" s="14" t="s">
        <v>2</v>
      </c>
      <c r="H2" s="14"/>
      <c r="J2" s="14" t="s">
        <v>3</v>
      </c>
      <c r="K2" s="14"/>
      <c r="L2" s="14"/>
    </row>
    <row r="3" spans="1:12" x14ac:dyDescent="0.25">
      <c r="C3" s="2" t="s">
        <v>4</v>
      </c>
      <c r="D3" s="2" t="s">
        <v>5</v>
      </c>
      <c r="E3" s="2" t="s">
        <v>6</v>
      </c>
      <c r="G3" s="2" t="s">
        <v>7</v>
      </c>
      <c r="H3" s="2" t="s">
        <v>8</v>
      </c>
      <c r="J3" s="2" t="s">
        <v>9</v>
      </c>
      <c r="K3" s="2" t="s">
        <v>10</v>
      </c>
      <c r="L3" s="2" t="s">
        <v>11</v>
      </c>
    </row>
    <row r="4" spans="1:12" s="3" customFormat="1" x14ac:dyDescent="0.25">
      <c r="C4" s="3" t="s">
        <v>12</v>
      </c>
      <c r="D4" s="3" t="s">
        <v>13</v>
      </c>
      <c r="E4" s="3" t="s">
        <v>14</v>
      </c>
      <c r="G4" s="3" t="s">
        <v>15</v>
      </c>
      <c r="H4" s="3" t="s">
        <v>16</v>
      </c>
      <c r="J4" s="3" t="s">
        <v>15</v>
      </c>
      <c r="K4" s="3" t="s">
        <v>16</v>
      </c>
      <c r="L4" s="3" t="s">
        <v>17</v>
      </c>
    </row>
    <row r="5" spans="1:12" x14ac:dyDescent="0.25">
      <c r="A5" s="1">
        <v>1</v>
      </c>
      <c r="B5" t="s">
        <v>18</v>
      </c>
      <c r="C5" s="4">
        <v>1133</v>
      </c>
      <c r="D5" s="4">
        <v>14448113</v>
      </c>
      <c r="E5" s="4"/>
      <c r="G5" s="5">
        <v>20.149999999999999</v>
      </c>
      <c r="H5" s="6">
        <v>1.35E-2</v>
      </c>
      <c r="J5" s="7">
        <f>+C5*G5*12</f>
        <v>273959.39999999997</v>
      </c>
      <c r="K5" s="7">
        <f>+D5*H5</f>
        <v>195049.52549999999</v>
      </c>
      <c r="L5" s="7">
        <f>+J5+K5</f>
        <v>469008.92549999995</v>
      </c>
    </row>
    <row r="6" spans="1:12" x14ac:dyDescent="0.25">
      <c r="A6" s="1">
        <v>2</v>
      </c>
      <c r="B6" t="s">
        <v>19</v>
      </c>
      <c r="C6" s="4">
        <v>161</v>
      </c>
      <c r="D6" s="4">
        <v>5209322</v>
      </c>
      <c r="E6" s="4"/>
      <c r="G6" s="5">
        <v>31.79</v>
      </c>
      <c r="H6" s="6">
        <v>1.7399999999999999E-2</v>
      </c>
      <c r="J6" s="7">
        <f t="shared" ref="J6:J10" si="0">+C6*G6*12</f>
        <v>61418.28</v>
      </c>
      <c r="K6" s="7">
        <f>+D6*H6</f>
        <v>90642.202799999999</v>
      </c>
      <c r="L6" s="7">
        <f t="shared" ref="L6:L10" si="1">+J6+K6</f>
        <v>152060.4828</v>
      </c>
    </row>
    <row r="7" spans="1:12" x14ac:dyDescent="0.25">
      <c r="A7" s="1">
        <v>3</v>
      </c>
      <c r="B7" t="s">
        <v>20</v>
      </c>
      <c r="C7" s="4">
        <v>14</v>
      </c>
      <c r="D7" s="4">
        <v>7592321</v>
      </c>
      <c r="E7" s="4">
        <v>19360</v>
      </c>
      <c r="G7" s="5">
        <v>188.72</v>
      </c>
      <c r="H7" s="6">
        <v>3.6404999999999998</v>
      </c>
      <c r="J7" s="7">
        <f t="shared" si="0"/>
        <v>31704.959999999999</v>
      </c>
      <c r="K7" s="7">
        <f>+E7*H7</f>
        <v>70480.08</v>
      </c>
      <c r="L7" s="7">
        <f t="shared" si="1"/>
        <v>102185.04000000001</v>
      </c>
    </row>
    <row r="8" spans="1:12" x14ac:dyDescent="0.25">
      <c r="A8" s="1">
        <v>4</v>
      </c>
      <c r="B8" t="s">
        <v>21</v>
      </c>
      <c r="C8" s="4">
        <v>6</v>
      </c>
      <c r="D8" s="4">
        <v>7209</v>
      </c>
      <c r="E8" s="4"/>
      <c r="G8" s="5">
        <v>20.149999999999999</v>
      </c>
      <c r="H8" s="6">
        <v>3.2599999999999997E-2</v>
      </c>
      <c r="J8" s="7">
        <f t="shared" si="0"/>
        <v>1450.8</v>
      </c>
      <c r="K8" s="7">
        <f>+D8*H8</f>
        <v>235.01339999999999</v>
      </c>
      <c r="L8" s="7">
        <f t="shared" si="1"/>
        <v>1685.8134</v>
      </c>
    </row>
    <row r="9" spans="1:12" x14ac:dyDescent="0.25">
      <c r="A9" s="1">
        <v>5</v>
      </c>
      <c r="B9" t="s">
        <v>22</v>
      </c>
      <c r="C9" s="4">
        <v>23</v>
      </c>
      <c r="D9" s="4">
        <v>25718</v>
      </c>
      <c r="E9" s="4">
        <v>66</v>
      </c>
      <c r="G9" s="5">
        <v>4.41</v>
      </c>
      <c r="H9" s="6">
        <v>8.6067</v>
      </c>
      <c r="J9" s="7">
        <f t="shared" si="0"/>
        <v>1217.1600000000001</v>
      </c>
      <c r="K9" s="7">
        <f>+E9*H9</f>
        <v>568.04219999999998</v>
      </c>
      <c r="L9" s="7">
        <f t="shared" si="1"/>
        <v>1785.2022000000002</v>
      </c>
    </row>
    <row r="10" spans="1:12" x14ac:dyDescent="0.25">
      <c r="A10" s="1">
        <v>6</v>
      </c>
      <c r="B10" t="s">
        <v>23</v>
      </c>
      <c r="C10" s="4">
        <v>341</v>
      </c>
      <c r="D10" s="4">
        <v>292061</v>
      </c>
      <c r="E10" s="4">
        <v>773</v>
      </c>
      <c r="G10" s="5">
        <v>3.5</v>
      </c>
      <c r="H10" s="6">
        <v>14.412000000000001</v>
      </c>
      <c r="J10" s="7">
        <f t="shared" si="0"/>
        <v>14322</v>
      </c>
      <c r="K10" s="7">
        <f>+E10*H10</f>
        <v>11140.476000000001</v>
      </c>
      <c r="L10" s="7">
        <f t="shared" si="1"/>
        <v>25462.476000000002</v>
      </c>
    </row>
    <row r="11" spans="1:12" x14ac:dyDescent="0.25">
      <c r="A11" s="1">
        <v>7</v>
      </c>
      <c r="B11" t="s">
        <v>24</v>
      </c>
      <c r="C11" s="8">
        <f>SUM(C5:C10)</f>
        <v>1678</v>
      </c>
      <c r="D11" s="8">
        <f t="shared" ref="D11:E11" si="2">SUM(D5:D10)</f>
        <v>27574744</v>
      </c>
      <c r="E11" s="8">
        <f t="shared" si="2"/>
        <v>20199</v>
      </c>
      <c r="G11" s="5"/>
      <c r="H11" s="6"/>
      <c r="J11" s="9">
        <f>SUM(J5:J10)</f>
        <v>384072.59999999992</v>
      </c>
      <c r="K11" s="9">
        <f t="shared" ref="K11:L11" si="3">SUM(K5:K10)</f>
        <v>368115.33990000002</v>
      </c>
      <c r="L11" s="9">
        <f t="shared" si="3"/>
        <v>752187.93990000011</v>
      </c>
    </row>
    <row r="12" spans="1:12" x14ac:dyDescent="0.25">
      <c r="A12" s="1">
        <v>8</v>
      </c>
      <c r="B12" t="s">
        <v>25</v>
      </c>
      <c r="C12" s="4"/>
      <c r="D12" s="4"/>
      <c r="E12" s="4"/>
      <c r="G12" s="5"/>
      <c r="H12" s="6"/>
      <c r="J12" s="7"/>
      <c r="K12" s="7"/>
      <c r="L12" s="7">
        <v>55401</v>
      </c>
    </row>
    <row r="13" spans="1:12" x14ac:dyDescent="0.25">
      <c r="A13" s="1">
        <v>9</v>
      </c>
      <c r="B13" t="s">
        <v>26</v>
      </c>
      <c r="C13" s="11"/>
      <c r="D13" s="11"/>
      <c r="E13" s="11"/>
      <c r="G13" s="5"/>
      <c r="H13" s="6"/>
      <c r="J13" s="10"/>
      <c r="K13" s="10"/>
      <c r="L13" s="9">
        <f>+L11+L12</f>
        <v>807588.93990000011</v>
      </c>
    </row>
    <row r="15" spans="1:12" x14ac:dyDescent="0.25">
      <c r="L15" s="12"/>
    </row>
    <row r="17" spans="1:12" x14ac:dyDescent="0.25">
      <c r="G17" s="7"/>
    </row>
    <row r="18" spans="1:12" x14ac:dyDescent="0.25">
      <c r="C18" s="14" t="s">
        <v>1</v>
      </c>
      <c r="D18" s="14"/>
      <c r="E18" s="14"/>
      <c r="G18" s="14" t="s">
        <v>2</v>
      </c>
      <c r="H18" s="14"/>
      <c r="J18" s="14" t="s">
        <v>3</v>
      </c>
      <c r="K18" s="14"/>
      <c r="L18" s="14"/>
    </row>
    <row r="19" spans="1:12" x14ac:dyDescent="0.25">
      <c r="C19" s="2" t="s">
        <v>4</v>
      </c>
      <c r="D19" s="2" t="s">
        <v>5</v>
      </c>
      <c r="E19" s="2" t="s">
        <v>6</v>
      </c>
      <c r="G19" s="2" t="s">
        <v>7</v>
      </c>
      <c r="H19" s="2" t="s">
        <v>8</v>
      </c>
      <c r="J19" s="2" t="s">
        <v>9</v>
      </c>
      <c r="K19" s="2" t="s">
        <v>10</v>
      </c>
      <c r="L19" s="2" t="s">
        <v>11</v>
      </c>
    </row>
    <row r="20" spans="1:12" x14ac:dyDescent="0.25">
      <c r="A20" s="3"/>
      <c r="B20" s="3"/>
      <c r="C20" s="3" t="s">
        <v>12</v>
      </c>
      <c r="D20" s="3" t="s">
        <v>13</v>
      </c>
      <c r="E20" s="3" t="s">
        <v>14</v>
      </c>
      <c r="F20" s="3"/>
      <c r="G20" s="3" t="s">
        <v>15</v>
      </c>
      <c r="H20" s="3" t="s">
        <v>16</v>
      </c>
      <c r="I20" s="3"/>
      <c r="J20" s="3" t="s">
        <v>15</v>
      </c>
      <c r="K20" s="3" t="s">
        <v>16</v>
      </c>
      <c r="L20" s="3" t="s">
        <v>17</v>
      </c>
    </row>
    <row r="21" spans="1:12" x14ac:dyDescent="0.25">
      <c r="A21" s="1">
        <v>1</v>
      </c>
      <c r="B21" t="s">
        <v>18</v>
      </c>
      <c r="C21" s="4">
        <v>1133</v>
      </c>
      <c r="D21" s="4">
        <v>14448113</v>
      </c>
      <c r="E21" s="4"/>
      <c r="G21" s="5">
        <f>23.37-20.15</f>
        <v>3.2200000000000024</v>
      </c>
      <c r="H21" s="6">
        <f>0.0135-0.0135</f>
        <v>0</v>
      </c>
      <c r="J21" s="7">
        <f>+C21*G21*12</f>
        <v>43779.120000000039</v>
      </c>
      <c r="K21" s="7">
        <f>+D21*H21</f>
        <v>0</v>
      </c>
      <c r="L21" s="7">
        <f>+J21+K21</f>
        <v>43779.120000000039</v>
      </c>
    </row>
    <row r="22" spans="1:12" x14ac:dyDescent="0.25">
      <c r="A22" s="1">
        <v>2</v>
      </c>
      <c r="B22" t="s">
        <v>19</v>
      </c>
      <c r="C22" s="4">
        <v>161</v>
      </c>
      <c r="D22" s="4">
        <v>5209322</v>
      </c>
      <c r="E22" s="4"/>
      <c r="G22" s="5">
        <f>34.19-31.79</f>
        <v>2.3999999999999986</v>
      </c>
      <c r="H22" s="6">
        <f>0.0174-0.0174</f>
        <v>0</v>
      </c>
      <c r="J22" s="7">
        <f t="shared" ref="J22:J26" si="4">+C22*G22*12</f>
        <v>4636.7999999999975</v>
      </c>
      <c r="K22" s="7">
        <f>+D22*H22</f>
        <v>0</v>
      </c>
      <c r="L22" s="7">
        <f t="shared" ref="L22:L26" si="5">+J22+K22</f>
        <v>4636.7999999999975</v>
      </c>
    </row>
    <row r="23" spans="1:12" x14ac:dyDescent="0.25">
      <c r="A23" s="1">
        <v>3</v>
      </c>
      <c r="B23" t="s">
        <v>20</v>
      </c>
      <c r="C23" s="4">
        <v>14</v>
      </c>
      <c r="D23" s="4">
        <v>7592321</v>
      </c>
      <c r="E23" s="4">
        <v>19360</v>
      </c>
      <c r="G23" s="5">
        <f>188.72-188.72</f>
        <v>0</v>
      </c>
      <c r="H23" s="6">
        <f>3.5111-3.6405</f>
        <v>-0.12939999999999996</v>
      </c>
      <c r="J23" s="7">
        <f t="shared" si="4"/>
        <v>0</v>
      </c>
      <c r="K23" s="7">
        <f>+E23*H23</f>
        <v>-2505.1839999999993</v>
      </c>
      <c r="L23" s="7">
        <f t="shared" si="5"/>
        <v>-2505.1839999999993</v>
      </c>
    </row>
    <row r="24" spans="1:12" x14ac:dyDescent="0.25">
      <c r="A24" s="1">
        <v>4</v>
      </c>
      <c r="B24" t="s">
        <v>21</v>
      </c>
      <c r="C24" s="4">
        <v>6</v>
      </c>
      <c r="D24" s="4">
        <v>7209</v>
      </c>
      <c r="E24" s="4"/>
      <c r="G24" s="5">
        <f>24.28-20.15</f>
        <v>4.1300000000000026</v>
      </c>
      <c r="H24" s="6">
        <f>0.0326-0.0326</f>
        <v>0</v>
      </c>
      <c r="J24" s="7">
        <f t="shared" si="4"/>
        <v>297.36000000000018</v>
      </c>
      <c r="K24" s="7">
        <f>+D24*H24</f>
        <v>0</v>
      </c>
      <c r="L24" s="7">
        <f t="shared" si="5"/>
        <v>297.36000000000018</v>
      </c>
    </row>
    <row r="25" spans="1:12" x14ac:dyDescent="0.25">
      <c r="A25" s="1">
        <v>5</v>
      </c>
      <c r="B25" t="s">
        <v>22</v>
      </c>
      <c r="C25" s="4">
        <v>23</v>
      </c>
      <c r="D25" s="4">
        <v>25718</v>
      </c>
      <c r="E25" s="4">
        <v>66</v>
      </c>
      <c r="G25" s="5">
        <f>8.8-4.41</f>
        <v>4.3900000000000006</v>
      </c>
      <c r="H25" s="6">
        <f>13.4067-8.6067</f>
        <v>4.8000000000000007</v>
      </c>
      <c r="J25" s="7">
        <f t="shared" si="4"/>
        <v>1211.6400000000001</v>
      </c>
      <c r="K25" s="7">
        <f>+E25*H25</f>
        <v>316.80000000000007</v>
      </c>
      <c r="L25" s="7">
        <f t="shared" si="5"/>
        <v>1528.44</v>
      </c>
    </row>
    <row r="26" spans="1:12" x14ac:dyDescent="0.25">
      <c r="A26" s="1">
        <v>6</v>
      </c>
      <c r="B26" t="s">
        <v>23</v>
      </c>
      <c r="C26" s="4">
        <v>341</v>
      </c>
      <c r="D26" s="4">
        <v>292061</v>
      </c>
      <c r="E26" s="4">
        <v>773</v>
      </c>
      <c r="G26" s="5">
        <f>4.31-3.5</f>
        <v>0.80999999999999961</v>
      </c>
      <c r="H26" s="6">
        <f>20.039-14.412</f>
        <v>5.6270000000000007</v>
      </c>
      <c r="J26" s="7">
        <f t="shared" si="4"/>
        <v>3314.5199999999986</v>
      </c>
      <c r="K26" s="7">
        <f>+E26*H26</f>
        <v>4349.6710000000003</v>
      </c>
      <c r="L26" s="7">
        <f t="shared" si="5"/>
        <v>7664.1909999999989</v>
      </c>
    </row>
    <row r="27" spans="1:12" x14ac:dyDescent="0.25">
      <c r="A27" s="1">
        <v>7</v>
      </c>
      <c r="B27" t="s">
        <v>24</v>
      </c>
      <c r="C27" s="8">
        <f>SUM(C21:C26)</f>
        <v>1678</v>
      </c>
      <c r="D27" s="8">
        <f t="shared" ref="D27:E27" si="6">SUM(D21:D26)</f>
        <v>27574744</v>
      </c>
      <c r="E27" s="8">
        <f t="shared" si="6"/>
        <v>20199</v>
      </c>
      <c r="G27" s="5"/>
      <c r="H27" s="6"/>
      <c r="J27" s="9">
        <f>SUM(J21:J26)</f>
        <v>53239.440000000031</v>
      </c>
      <c r="K27" s="9">
        <f t="shared" ref="K27:L27" si="7">SUM(K21:K26)</f>
        <v>2161.2870000000012</v>
      </c>
      <c r="L27" s="9">
        <f t="shared" si="7"/>
        <v>55400.727000000035</v>
      </c>
    </row>
    <row r="28" spans="1:12" x14ac:dyDescent="0.25">
      <c r="A28" s="1">
        <v>8</v>
      </c>
      <c r="B28" t="s">
        <v>25</v>
      </c>
      <c r="C28" s="4"/>
      <c r="D28" s="4"/>
      <c r="E28" s="4"/>
      <c r="G28" s="5"/>
      <c r="H28" s="6"/>
      <c r="J28" s="7"/>
      <c r="K28" s="7"/>
      <c r="L28" s="7"/>
    </row>
    <row r="29" spans="1:12" x14ac:dyDescent="0.25">
      <c r="A29" s="1">
        <v>9</v>
      </c>
      <c r="B29" t="s">
        <v>26</v>
      </c>
      <c r="C29" s="11"/>
      <c r="D29" s="11"/>
      <c r="E29" s="11"/>
      <c r="G29" s="5"/>
      <c r="H29" s="6"/>
      <c r="J29" s="10"/>
      <c r="K29" s="10"/>
      <c r="L29" s="9"/>
    </row>
  </sheetData>
  <mergeCells count="7">
    <mergeCell ref="A1:L1"/>
    <mergeCell ref="C2:E2"/>
    <mergeCell ref="G2:H2"/>
    <mergeCell ref="J2:L2"/>
    <mergeCell ref="C18:E18"/>
    <mergeCell ref="G18:H18"/>
    <mergeCell ref="J18:L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 Clark</dc:creator>
  <cp:lastModifiedBy>Susi Vogt</cp:lastModifiedBy>
  <dcterms:created xsi:type="dcterms:W3CDTF">2012-12-21T15:32:49Z</dcterms:created>
  <dcterms:modified xsi:type="dcterms:W3CDTF">2013-01-11T15:17:26Z</dcterms:modified>
</cp:coreProperties>
</file>