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240" yWindow="90" windowWidth="19320" windowHeight="7110" tabRatio="837" activeTab="5"/>
  </bookViews>
  <sheets>
    <sheet name="Message" sheetId="16" r:id="rId1"/>
    <sheet name="TOC" sheetId="18" r:id="rId2"/>
    <sheet name="Summary" sheetId="10" r:id="rId3"/>
    <sheet name="2.3 Results Participation - LDC" sheetId="6" r:id="rId4"/>
    <sheet name="2.5.1 Evaluation Findings" sheetId="2" r:id="rId5"/>
    <sheet name="2.5.2 Results - LDC" sheetId="1" r:id="rId6"/>
    <sheet name="3.1.1 Summary - LDC" sheetId="3" r:id="rId7"/>
    <sheet name="Provincial - Participation" sheetId="7" r:id="rId8"/>
    <sheet name="Provincial - Results" sheetId="13" r:id="rId9"/>
    <sheet name="Provincial - Progress Summary" sheetId="14" r:id="rId10"/>
    <sheet name="Methodology" sheetId="11" r:id="rId11"/>
    <sheet name="Reference Tables" sheetId="12" r:id="rId12"/>
    <sheet name="Glossary" sheetId="17" r:id="rId13"/>
  </sheets>
  <externalReferences>
    <externalReference r:id="rId14"/>
  </externalReferences>
  <definedNames>
    <definedName name="_xlnm.Print_Area" localSheetId="10">Methodology!$A$1:$E$44</definedName>
    <definedName name="_xlnm.Print_Area" localSheetId="9">'Provincial - Progress Summary'!$A$1:$G$35</definedName>
    <definedName name="_xlnm.Print_Area" localSheetId="8">'Provincial - Results'!$A$1:$O$47</definedName>
    <definedName name="_xlnm.Print_Area" localSheetId="2">Summary!$A$1:$I$45</definedName>
    <definedName name="_xlnm.Print_Titles" localSheetId="4">'2.5.1 Evaluation Findings'!$3:$3</definedName>
    <definedName name="_xlnm.Print_Titles" localSheetId="5">'2.5.2 Results - LDC'!$A:$C</definedName>
    <definedName name="_xlnm.Print_Titles" localSheetId="10">Methodology!$9:$10</definedName>
    <definedName name="_xlnm.Print_Titles" localSheetId="8">'Provincial - Results'!$B:$C</definedName>
  </definedNames>
  <calcPr calcId="145621"/>
</workbook>
</file>

<file path=xl/calcChain.xml><?xml version="1.0" encoding="utf-8"?>
<calcChain xmlns="http://schemas.openxmlformats.org/spreadsheetml/2006/main">
  <c r="C21" i="14" l="1"/>
  <c r="D31" i="13" l="1"/>
  <c r="D37" i="13"/>
  <c r="E35" i="13" l="1"/>
  <c r="D35" i="13"/>
  <c r="E34" i="13"/>
  <c r="D34" i="13"/>
  <c r="E33" i="13"/>
  <c r="D33" i="13"/>
  <c r="E29" i="13"/>
  <c r="D29" i="13"/>
  <c r="E27" i="13"/>
  <c r="D27" i="13"/>
  <c r="B15" i="7" l="1"/>
  <c r="H6" i="10"/>
  <c r="H37" i="10" l="1"/>
  <c r="H45" i="10"/>
  <c r="H33" i="10"/>
  <c r="H42" i="10"/>
  <c r="H38" i="10"/>
  <c r="H34" i="10"/>
  <c r="H43" i="10"/>
  <c r="H39" i="10"/>
  <c r="H35" i="10"/>
  <c r="H44" i="10"/>
  <c r="H40" i="10"/>
  <c r="H36" i="10"/>
  <c r="H41" i="10"/>
  <c r="F21" i="3" l="1"/>
  <c r="E11" i="3"/>
  <c r="E13" i="3" s="1"/>
  <c r="G5" i="10" s="1"/>
  <c r="G24" i="14"/>
  <c r="G23" i="14"/>
  <c r="G22" i="14"/>
  <c r="F13" i="14"/>
  <c r="F15" i="14" s="1"/>
  <c r="M10" i="13"/>
  <c r="L10" i="13"/>
  <c r="K10" i="13"/>
  <c r="J10" i="13"/>
  <c r="G10" i="13"/>
  <c r="F10" i="13"/>
  <c r="M9" i="13"/>
  <c r="L9" i="13"/>
  <c r="K9" i="13"/>
  <c r="J9" i="13"/>
  <c r="G9" i="13"/>
  <c r="F9" i="13"/>
  <c r="M8" i="13"/>
  <c r="L8" i="13"/>
  <c r="K8" i="13"/>
  <c r="J8" i="13"/>
  <c r="G8" i="13"/>
  <c r="F8" i="13"/>
  <c r="M7" i="13"/>
  <c r="L7" i="13"/>
  <c r="K7" i="13"/>
  <c r="J7" i="13"/>
  <c r="G7" i="13"/>
  <c r="F7" i="13"/>
  <c r="M6" i="13"/>
  <c r="L6" i="13"/>
  <c r="K6" i="13"/>
  <c r="J6" i="13"/>
  <c r="G6" i="13"/>
  <c r="F6" i="13"/>
  <c r="G11" i="13" l="1"/>
  <c r="F11" i="13"/>
  <c r="M11" i="13"/>
  <c r="L11" i="13"/>
  <c r="K11" i="13"/>
  <c r="G21" i="14" s="1"/>
  <c r="G25" i="14" s="1"/>
  <c r="G27" i="14" s="1"/>
  <c r="J11" i="13"/>
  <c r="F25" i="3"/>
  <c r="F27" i="3" s="1"/>
  <c r="G6" i="10" s="1"/>
  <c r="G8" i="1"/>
  <c r="J8" i="1"/>
  <c r="K8" i="1"/>
  <c r="L8" i="1"/>
  <c r="M8" i="1"/>
  <c r="F8" i="1"/>
  <c r="G10" i="1"/>
  <c r="J10" i="1"/>
  <c r="K10" i="1"/>
  <c r="L10" i="1"/>
  <c r="M10" i="1"/>
  <c r="F10" i="1"/>
  <c r="G7" i="1"/>
  <c r="J7" i="1"/>
  <c r="K7" i="1"/>
  <c r="L7" i="1"/>
  <c r="M7" i="1"/>
  <c r="F7" i="1"/>
  <c r="G9" i="1"/>
  <c r="J9" i="1"/>
  <c r="K9" i="1"/>
  <c r="L9" i="1"/>
  <c r="M9" i="1"/>
  <c r="F9" i="1"/>
  <c r="K6" i="1"/>
  <c r="L6" i="1"/>
  <c r="M6" i="1"/>
  <c r="J6" i="1"/>
  <c r="G6" i="1"/>
  <c r="F6" i="1"/>
  <c r="M11" i="1" l="1"/>
  <c r="J11" i="1"/>
  <c r="G11" i="1"/>
  <c r="K11" i="1"/>
  <c r="F6" i="10" s="1"/>
  <c r="F11" i="1"/>
  <c r="L11" i="1"/>
  <c r="H5" i="10" l="1"/>
  <c r="F45" i="10" s="1"/>
  <c r="F5" i="10"/>
  <c r="F36" i="10" l="1"/>
  <c r="F33" i="10"/>
  <c r="F42" i="10"/>
  <c r="F38" i="10"/>
  <c r="F34" i="10"/>
  <c r="F39" i="10"/>
  <c r="F37" i="10"/>
  <c r="F41" i="10"/>
  <c r="F40" i="10"/>
  <c r="F35" i="10"/>
  <c r="F44" i="10"/>
  <c r="F43" i="10"/>
</calcChain>
</file>

<file path=xl/sharedStrings.xml><?xml version="1.0" encoding="utf-8"?>
<sst xmlns="http://schemas.openxmlformats.org/spreadsheetml/2006/main" count="1093" uniqueCount="514">
  <si>
    <t>#</t>
  </si>
  <si>
    <t>Initiative</t>
  </si>
  <si>
    <t>Consumer Program</t>
  </si>
  <si>
    <t>Appliance Retirement</t>
  </si>
  <si>
    <t>Appliance Exchange</t>
  </si>
  <si>
    <t>HVAC Incentives</t>
  </si>
  <si>
    <t>Conservation Instant Coupon Booklet</t>
  </si>
  <si>
    <t>Bi-Annual Retailer Event</t>
  </si>
  <si>
    <t>Retailer Co-op</t>
  </si>
  <si>
    <t>Residential New Construction</t>
  </si>
  <si>
    <t>Consumer Program Total</t>
  </si>
  <si>
    <t>Business Program</t>
  </si>
  <si>
    <t>Direct Installed Lighting</t>
  </si>
  <si>
    <t>Demand Response 3</t>
  </si>
  <si>
    <t>Business Program Total</t>
  </si>
  <si>
    <t>Industrial Program</t>
  </si>
  <si>
    <t>Process &amp; System Upgrades</t>
  </si>
  <si>
    <t>Monitoring &amp; Targeting</t>
  </si>
  <si>
    <t>Energy Manager</t>
  </si>
  <si>
    <t>Industrial Program Total</t>
  </si>
  <si>
    <t>Home Assistance Program</t>
  </si>
  <si>
    <t>Home Assistance Program Total</t>
  </si>
  <si>
    <t>Pre-2011 Programs completed in 2011</t>
  </si>
  <si>
    <t>Electricity Retrofit Incentive Program</t>
  </si>
  <si>
    <t>High Performance New Construction</t>
  </si>
  <si>
    <t>Toronto Comprehensive</t>
  </si>
  <si>
    <t>Multifamily Energy Efficiency Rebates</t>
  </si>
  <si>
    <t>Pre-2011 Programs completed in 2011 Total</t>
  </si>
  <si>
    <t>Implementation Period</t>
  </si>
  <si>
    <t>Annual</t>
  </si>
  <si>
    <t>Cumulative</t>
  </si>
  <si>
    <t xml:space="preserve">2011-2014 </t>
  </si>
  <si>
    <t xml:space="preserve">Verified Portion of Cumulative Energy Target Achieved (%):  </t>
  </si>
  <si>
    <t>2011 - Verified</t>
  </si>
  <si>
    <t>Verified Net Cumulative Energy Savings 2011-2014:</t>
  </si>
  <si>
    <t>Program-to-Date: Net Annual Peak Demand Savings (kW) in 2014</t>
  </si>
  <si>
    <t>Program-to-Date: 2011-2014 Net Cumulative Energy Savings (kWh)</t>
  </si>
  <si>
    <t>Gross Savings</t>
  </si>
  <si>
    <t>Net Savings</t>
  </si>
  <si>
    <t>Contribution to Targets</t>
  </si>
  <si>
    <t>Incremental Peak Demand Savings (kW)</t>
  </si>
  <si>
    <t>Incremental Energy Savings (kWh)</t>
  </si>
  <si>
    <t>Program</t>
  </si>
  <si>
    <t>Total OPA Contracted Province-Wide CDM Programs</t>
  </si>
  <si>
    <t>Activity Unit</t>
  </si>
  <si>
    <t>Uptake/ Participation Units</t>
  </si>
  <si>
    <t>Appliances</t>
  </si>
  <si>
    <t>Equipment</t>
  </si>
  <si>
    <t>Devices</t>
  </si>
  <si>
    <t>Houses</t>
  </si>
  <si>
    <t>Projects</t>
  </si>
  <si>
    <t>Buildings</t>
  </si>
  <si>
    <t>Energy Audit</t>
  </si>
  <si>
    <t>Audits</t>
  </si>
  <si>
    <t>Facilities</t>
  </si>
  <si>
    <t>Managers</t>
  </si>
  <si>
    <t>Pre 2011 Programs Completed in 2011</t>
  </si>
  <si>
    <t>Data Centre Incentive Program</t>
  </si>
  <si>
    <t>EnWin Green Suites</t>
  </si>
  <si>
    <t>LDC Milestone submitted for 2011</t>
  </si>
  <si>
    <t>-%</t>
  </si>
  <si>
    <t>Variance</t>
  </si>
  <si>
    <t>  </t>
  </si>
  <si>
    <t>Verified Net Annual Peak Demand Savings in 2014:</t>
  </si>
  <si>
    <t>2014 Annual CDM Capacity Target</t>
  </si>
  <si>
    <t>2011-2014 Cumulative CDM Energy Target:</t>
  </si>
  <si>
    <t>Verified Portion of Energy Target Achieved - 2011 (%):</t>
  </si>
  <si>
    <t>Residential Demand Response</t>
  </si>
  <si>
    <t>Efficiency: Equipment Replacement</t>
  </si>
  <si>
    <t>Existing Building Commissioning Incentive</t>
  </si>
  <si>
    <t>New Construction and Major Renovation Incentive</t>
  </si>
  <si>
    <t>Commercial Demand Response (part of the Residential program schedule)</t>
  </si>
  <si>
    <t>Demand Response 3 (part of the Industrial program schedule)</t>
  </si>
  <si>
    <t>Efficiency: Equipment Replacement Incentive (part of the C&amp;I program schedule)</t>
  </si>
  <si>
    <t>Homes</t>
  </si>
  <si>
    <t xml:space="preserve">Verified Net Annual Peak Demand Savings Persisting in 2014:  </t>
  </si>
  <si>
    <t xml:space="preserve">Verified Portion of Peak Demand Savings Target Achieved in 2014(%):  </t>
  </si>
  <si>
    <t>Summary - Provincial Progress</t>
  </si>
  <si>
    <t xml:space="preserve">Verified Peak Demand Savings Target Achieved - 2011 (%):  </t>
  </si>
  <si>
    <t>Table 5: Summarized Program Results</t>
  </si>
  <si>
    <t>Table 6: Net Peak Demand Savings at the End User Level (MW)</t>
  </si>
  <si>
    <t>Table 7: Net Energy Savings at the End User Level (GWh)</t>
  </si>
  <si>
    <t>Progress Towards CDM Targets</t>
  </si>
  <si>
    <t xml:space="preserve">LDC: </t>
  </si>
  <si>
    <t>Direct Install Lighting</t>
  </si>
  <si>
    <t>Includes both retail and home pickup stream; Retail stream allocated based on average of 2008 &amp; 2009 residential throughput; Home pickup stream directly attributed by postal code or customer selection</t>
  </si>
  <si>
    <t>Results directly attributed to LDC based on customer postal code</t>
  </si>
  <si>
    <t>LDC-coded coupons directly attributed to LDC; Otherwise results are allocated based on average of 2008 &amp; 2009 residential throughput</t>
  </si>
  <si>
    <t>Results are allocated based on average of 2008 &amp; 2009 residential throughput</t>
  </si>
  <si>
    <t>Results are directly attributed to LDC based on data provided to OPA through project completion reports and continuing participant lists</t>
  </si>
  <si>
    <t>Results are directly attributed to LDC based on the LDC specified on the work order</t>
  </si>
  <si>
    <t>Agribusiness - Cattle Farm</t>
  </si>
  <si>
    <t>C&amp;I</t>
  </si>
  <si>
    <t>Agribusiness - Dairy Farm</t>
  </si>
  <si>
    <t>Agribusiness - Greenhouse</t>
  </si>
  <si>
    <t>Agribusiness - Other</t>
  </si>
  <si>
    <t>Agribusiness - Other,Mixed-Use - Office/Retail</t>
  </si>
  <si>
    <t>Agribusiness - Other,Office,Retail,Warehouse</t>
  </si>
  <si>
    <t>Agribusiness - Other,Office,Warehouse</t>
  </si>
  <si>
    <t>Agribusiness - Poultry</t>
  </si>
  <si>
    <t>Agribusiness - Poultry,Hospitality - Motel</t>
  </si>
  <si>
    <t>Agribusiness - Swine</t>
  </si>
  <si>
    <t>Convenience Store</t>
  </si>
  <si>
    <t>Education - College / Trade School</t>
  </si>
  <si>
    <t>Education - College / Trade School,Multi-Residential - Condominium</t>
  </si>
  <si>
    <t>Education - College / Trade School,Multi-Residential - Rental Apartment</t>
  </si>
  <si>
    <t>Education - College / Trade School,Retail</t>
  </si>
  <si>
    <t>Education - Primary School</t>
  </si>
  <si>
    <t>Education - Primary School,Education - Secondary School</t>
  </si>
  <si>
    <t>Education - Primary School,Multi-Residential - Rental Apartment</t>
  </si>
  <si>
    <t>Education - Primary School,Not-for-Profit</t>
  </si>
  <si>
    <t>Education - Secondary School</t>
  </si>
  <si>
    <t>Education - University</t>
  </si>
  <si>
    <t>Education - University,Office</t>
  </si>
  <si>
    <t>Hospital/Healthcare - Clinic</t>
  </si>
  <si>
    <t>Hospital/Healthcare - Clinic,Hospital/Healthcare - Long-term Care,Hospital/Healthcare - Medical Building</t>
  </si>
  <si>
    <t>Hospital/Healthcare - Clinic,Industrial</t>
  </si>
  <si>
    <t>Hospital/Healthcare - Clinic,Retail</t>
  </si>
  <si>
    <t>Hospital/Healthcare - Long-term Care</t>
  </si>
  <si>
    <t>Hospital/Healthcare - Long-term Care,Hospital/Healthcare - Medical Building</t>
  </si>
  <si>
    <t>Hospital/Healthcare - Medical Building</t>
  </si>
  <si>
    <t>Hospital/Healthcare - Medical Building,Mixed-Use - Office/Retail</t>
  </si>
  <si>
    <t>Hospital/Healthcare - Medical Building,Mixed-Use - Office/Retail,Office</t>
  </si>
  <si>
    <t>Hospitality - Hotel</t>
  </si>
  <si>
    <t>Hospitality - Hotel,Restaurant - Dining</t>
  </si>
  <si>
    <t>Hospitality - Motel</t>
  </si>
  <si>
    <t>Industrial</t>
  </si>
  <si>
    <t>Mixed-Use - Office/Retail</t>
  </si>
  <si>
    <t>Mixed-Use - Office/Retail,Industrial</t>
  </si>
  <si>
    <t>Mixed-Use - Office/Retail,Mixed-Use - Other</t>
  </si>
  <si>
    <t>Mixed-Use - Office/Retail,Mixed-Use - Other,Not-for-Profit,Warehouse</t>
  </si>
  <si>
    <t>Mixed-Use - Office/Retail,Mixed-Use - Residential/Retail</t>
  </si>
  <si>
    <t>Mixed-Use - Office/Retail,Office,Restaurant - Dining,Restaurant - Quick Serve,Retail,Warehouse</t>
  </si>
  <si>
    <t>Mixed-Use - Office/Retail,Office,Warehouse</t>
  </si>
  <si>
    <t>Mixed-Use - Office/Retail,Retail</t>
  </si>
  <si>
    <t>Mixed-Use - Office/Retail,Warehouse</t>
  </si>
  <si>
    <t>Mixed-Use - Office/Retail,Warehouse,Industrial</t>
  </si>
  <si>
    <t>Mixed-Use - Other</t>
  </si>
  <si>
    <t>Mixed-Use - Other,Industrial</t>
  </si>
  <si>
    <t>Mixed-Use - Other,Not-for-Profit,Office</t>
  </si>
  <si>
    <t>Mixed-Use - Other,Office</t>
  </si>
  <si>
    <t>Mixed-Use - Other,Other: Please specify</t>
  </si>
  <si>
    <t>Mixed-Use - Other,Retail,Warehouse</t>
  </si>
  <si>
    <t>Mixed-Use - Other,Warehouse</t>
  </si>
  <si>
    <t>Mixed-Use - Residential/Retail</t>
  </si>
  <si>
    <t>Mixed-Use - Residential/Retail,Multi-Residential - Condominium</t>
  </si>
  <si>
    <t>Mixed-Use - Residential/Retail,Multi-Residential - Rental Apartment</t>
  </si>
  <si>
    <t>Mixed-Use - Residential/Retail,Retail</t>
  </si>
  <si>
    <t>Multi-Residential - Condominium</t>
  </si>
  <si>
    <t>Multi-Residential - Condominium,Multi-Residential - Rental Apartment</t>
  </si>
  <si>
    <t>Multi-Residential - Condominium,Other: Please specify</t>
  </si>
  <si>
    <t>Multi-Residential - Rental Apartment</t>
  </si>
  <si>
    <t>Multi-Residential - Rental Apartment,Multi-Residential - Social Housing Provider,Not-for-Profit</t>
  </si>
  <si>
    <t>Multi-Residential - Rental Apartment,Not-for-Profit</t>
  </si>
  <si>
    <t>Multi-Residential - Rental Apartment,Warehouse</t>
  </si>
  <si>
    <t>Multi-Residential - Social Housing Provider</t>
  </si>
  <si>
    <t>Multi-Residential - Social Housing Provider,Industrial</t>
  </si>
  <si>
    <t>Multi-Residential - Social Housing Provider,Not-for-Profit</t>
  </si>
  <si>
    <t>Not-for-Profit</t>
  </si>
  <si>
    <t>Not-for-Profit,Office</t>
  </si>
  <si>
    <t>Not-for-Profit,Other: Please specify</t>
  </si>
  <si>
    <t>Not-for-Profit,Warehouse</t>
  </si>
  <si>
    <t>Office</t>
  </si>
  <si>
    <t>Office,Industrial</t>
  </si>
  <si>
    <t>Office,Other: Please specify</t>
  </si>
  <si>
    <t>Office,Other: Please specify,Warehouse</t>
  </si>
  <si>
    <t>Office,Restaurant - Dining</t>
  </si>
  <si>
    <t>Office,Restaurant - Dining,Industrial</t>
  </si>
  <si>
    <t>Office,Retail</t>
  </si>
  <si>
    <t>Office,Retail,Industrial</t>
  </si>
  <si>
    <t>Office,Retail,Warehouse</t>
  </si>
  <si>
    <t>Office,Warehouse</t>
  </si>
  <si>
    <t>Office,Warehouse,Industrial</t>
  </si>
  <si>
    <t>Other: Please specify</t>
  </si>
  <si>
    <t>Other: Please specify,Industrial</t>
  </si>
  <si>
    <t>Other: Please specify,Retail</t>
  </si>
  <si>
    <t>Other: Please specify,Warehouse</t>
  </si>
  <si>
    <t>Restaurant - Dining</t>
  </si>
  <si>
    <t>Restaurant - Dining,Retail</t>
  </si>
  <si>
    <t>Restaurant - Quick Serve</t>
  </si>
  <si>
    <t>Restaurant - Quick Serve,Retail</t>
  </si>
  <si>
    <t>Retail</t>
  </si>
  <si>
    <t>Retail,Industrial</t>
  </si>
  <si>
    <t>Retail,Warehouse</t>
  </si>
  <si>
    <t>Warehouse</t>
  </si>
  <si>
    <t>Warehouse,Industrial</t>
  </si>
  <si>
    <t>ERII Sector (C&amp;I vs. Industrial Mapping)</t>
  </si>
  <si>
    <t>Sector</t>
  </si>
  <si>
    <t>Building Type</t>
  </si>
  <si>
    <t>Results are directly attributed to LDC based on LDC identified at the facility level in the saveONenergy CRM; Projects in the Application Status: "Post-Stage Submission" are included (excluding "Payment denied by LDC"); Please see "Reference Tables" tab for Building type to Sector mapping</t>
  </si>
  <si>
    <t>Results are directly attributed to LDC based on LDC identified in the application; Initiative was not evaluated in 2011, reported results are presented with forecast assumptions as per the business case.</t>
  </si>
  <si>
    <t>Results are directly attributed to LDC based on LDC identified in application in the saveONenergy CRM system; Initiative was not evaluated in 2011, reported results are presented with forecast assumptions as per the business case.</t>
  </si>
  <si>
    <t>Results are directly attributed to LDC based on LDC identified in the application; Initiative was not evaluated, no completed projects in 2011.</t>
  </si>
  <si>
    <t>Results are directly attributed to LDC based on LDC identified in the application; Initiative was not evaluated, reported results are presented with reported assumptions (as per evaluated results in 2010 and consultation with OPA-LDC Work Groups)</t>
  </si>
  <si>
    <t>No resource savings results determined in 2011; Projects are directly attributed to LDC based on LDC identified in the application</t>
  </si>
  <si>
    <t>Results are directly attributed to LDC based on LDC identified in application in the saveONenergy CRM system; Initiative was not evaluated, no completed projects in 2011.</t>
  </si>
  <si>
    <t>Program run exclusively in PowerStream Inc. service territory; Initiative was not evaluated in 2011, assumptions as per 2009 evaluation</t>
  </si>
  <si>
    <t>Program run exclusively in ENWIN Utilities Ltd. service territory; Initiative was not evaluated in 2011, assumptions as per 2010 evaluation</t>
  </si>
  <si>
    <t>Results are directly attributed to LDC based on LDC identified in the application; Initiative was not evaluated in 2011, assumptions as per 2010 evaluation</t>
  </si>
  <si>
    <t>Program run exclusively in Toronto Hydro-Electric System Limited service territory; Initiative was not evaluated in 2011, assumptions as per 2010 evaluation</t>
  </si>
  <si>
    <t>Results are directly attributed to LDC based on customer data provided to the OPA from Enbridge; Initiative was not evaluated in 2011, assumptions as per 2010 evaluation</t>
  </si>
  <si>
    <t>Assumes demand response resources have a persistence of 1 year</t>
  </si>
  <si>
    <t>Net Cumulative Energy Savings (GWh)</t>
  </si>
  <si>
    <t xml:space="preserve"> - </t>
  </si>
  <si>
    <t>Achievement by Sector</t>
  </si>
  <si>
    <t>Comparison: Your Achievement vs. LDC Community Achievement</t>
  </si>
  <si>
    <t># of LDCs (Peak Demand Savings Achievement)</t>
  </si>
  <si>
    <t>Your Progress</t>
  </si>
  <si>
    <t># of LDCs (Energy Savings Achievement)</t>
  </si>
  <si>
    <t>n/a</t>
  </si>
  <si>
    <t>Peak Demand Savings</t>
  </si>
  <si>
    <t>Energy Savings</t>
  </si>
  <si>
    <t>METHODOLOGY</t>
  </si>
  <si>
    <t>0-5%</t>
  </si>
  <si>
    <t>5-10%</t>
  </si>
  <si>
    <t>10-15%</t>
  </si>
  <si>
    <t>15-20%</t>
  </si>
  <si>
    <t>20-25%</t>
  </si>
  <si>
    <t>25-30%</t>
  </si>
  <si>
    <t>30-35%</t>
  </si>
  <si>
    <t>35-40%</t>
  </si>
  <si>
    <t>40-45%</t>
  </si>
  <si>
    <t>45-50%</t>
  </si>
  <si>
    <t>50-55%</t>
  </si>
  <si>
    <t>55-60%</t>
  </si>
  <si>
    <t>&gt;60%</t>
  </si>
  <si>
    <t>The following graphs assume that demand response resources remain in your territory until 2014 (aligns with Scenario 2)</t>
  </si>
  <si>
    <t>Scenario 1: % of Target Achieved</t>
  </si>
  <si>
    <t>Scenario 2: % of Target Achieved</t>
  </si>
  <si>
    <r>
      <rPr>
        <b/>
        <sz val="9"/>
        <color theme="1"/>
        <rFont val="Calibri"/>
        <family val="2"/>
        <scheme val="minor"/>
      </rPr>
      <t xml:space="preserve">Scenario 2 </t>
    </r>
    <r>
      <rPr>
        <sz val="9"/>
        <color theme="1"/>
        <rFont val="Calibri"/>
        <family val="2"/>
        <scheme val="minor"/>
      </rPr>
      <t>= Assumes that demand response resources remain in your territory until 2014</t>
    </r>
  </si>
  <si>
    <r>
      <rPr>
        <b/>
        <sz val="9"/>
        <color theme="1"/>
        <rFont val="Calibri"/>
        <family val="2"/>
        <scheme val="minor"/>
      </rPr>
      <t>Scenario 1</t>
    </r>
    <r>
      <rPr>
        <sz val="9"/>
        <color theme="1"/>
        <rFont val="Calibri"/>
        <family val="2"/>
        <scheme val="minor"/>
      </rPr>
      <t xml:space="preserve"> = Assumes that demand resource resources have a persistence of 1 year</t>
    </r>
  </si>
  <si>
    <t xml:space="preserve">Message from the Vice President: </t>
  </si>
  <si>
    <r>
      <t>Efficiency: Equipment Replacement Incentive (part of the C&amp;I program schedule)</t>
    </r>
    <r>
      <rPr>
        <vertAlign val="superscript"/>
        <sz val="10"/>
        <color theme="1"/>
        <rFont val="Calibri"/>
        <family val="2"/>
        <scheme val="minor"/>
      </rPr>
      <t>1</t>
    </r>
  </si>
  <si>
    <r>
      <t>Process &amp; System Upgrades</t>
    </r>
    <r>
      <rPr>
        <vertAlign val="superscript"/>
        <sz val="10"/>
        <color theme="1"/>
        <rFont val="Calibri"/>
        <family val="2"/>
        <scheme val="minor"/>
      </rPr>
      <t>2</t>
    </r>
  </si>
  <si>
    <r>
      <t>Monitoring &amp; Targeting</t>
    </r>
    <r>
      <rPr>
        <vertAlign val="superscript"/>
        <sz val="10"/>
        <color theme="1"/>
        <rFont val="Calibri"/>
        <family val="2"/>
        <scheme val="minor"/>
      </rPr>
      <t>2</t>
    </r>
  </si>
  <si>
    <r>
      <t>Energy Manager</t>
    </r>
    <r>
      <rPr>
        <vertAlign val="superscript"/>
        <sz val="10"/>
        <color theme="1"/>
        <rFont val="Calibri"/>
        <family val="2"/>
        <scheme val="minor"/>
      </rPr>
      <t>2 3</t>
    </r>
  </si>
  <si>
    <r>
      <rPr>
        <i/>
        <vertAlign val="superscript"/>
        <sz val="10"/>
        <color theme="1"/>
        <rFont val="Calibri"/>
        <family val="2"/>
        <scheme val="minor"/>
      </rPr>
      <t>2</t>
    </r>
    <r>
      <rPr>
        <i/>
        <sz val="10"/>
        <color theme="1"/>
        <rFont val="Calibri"/>
        <family val="2"/>
        <scheme val="minor"/>
      </rPr>
      <t>Results are based on completed incentive projects (see "Methodology" tab for more information)</t>
    </r>
  </si>
  <si>
    <t>Table P1: Province-Wide Participation</t>
  </si>
  <si>
    <t>Table P2: Province-Wide Results</t>
  </si>
  <si>
    <t>Table P3: Province-Wide Net Peak Demand Savings at the End User Level (MW)</t>
  </si>
  <si>
    <t>Table P4: Province-Wide Net Energy Savings at the End-User Level (GWh)</t>
  </si>
  <si>
    <t>Attributing Savings to LDCs</t>
  </si>
  <si>
    <t>Calculating Resource Savings</t>
  </si>
  <si>
    <t>Savings 'start' Date</t>
  </si>
  <si>
    <r>
      <rPr>
        <b/>
        <sz val="10"/>
        <color theme="1"/>
        <rFont val="Calibri"/>
        <family val="2"/>
        <scheme val="minor"/>
      </rPr>
      <t>Peak demand and energy savings</t>
    </r>
    <r>
      <rPr>
        <sz val="10"/>
        <color theme="1"/>
        <rFont val="Calibri"/>
        <family val="2"/>
        <scheme val="minor"/>
      </rPr>
      <t xml:space="preserve"> are determined using a measure level per unit assumption multiplied by the uptake in the market (gross) taking into account net-to-gross factors such as free-ridership and spillover (net) at the measure level. </t>
    </r>
  </si>
  <si>
    <r>
      <rPr>
        <b/>
        <sz val="10"/>
        <color theme="1"/>
        <rFont val="Calibri"/>
        <family val="2"/>
        <scheme val="minor"/>
      </rPr>
      <t>Peak demand and energy savings</t>
    </r>
    <r>
      <rPr>
        <sz val="10"/>
        <color theme="1"/>
        <rFont val="Calibri"/>
        <family val="2"/>
        <scheme val="minor"/>
      </rPr>
      <t xml:space="preserve"> are determined using the verified measure level per unit assumption multiplied by the uptake in the market (gross) taking into account net-to-gross factors such as free-ridership and spillover (net) at the measure level. </t>
    </r>
  </si>
  <si>
    <r>
      <rPr>
        <b/>
        <sz val="10"/>
        <color theme="1"/>
        <rFont val="Calibri"/>
        <family val="2"/>
        <scheme val="minor"/>
      </rPr>
      <t>Peak demand and energy savings</t>
    </r>
    <r>
      <rPr>
        <sz val="10"/>
        <color theme="1"/>
        <rFont val="Calibri"/>
        <family val="2"/>
        <scheme val="minor"/>
      </rPr>
      <t xml:space="preserve"> are determined using the measure level per unit assumption multiplied by the uptake of each measure (gross) taking into account net-to-gross factors such as free-ridership and spillover (net) at the measure level. </t>
    </r>
  </si>
  <si>
    <t>Incremental 
2011</t>
  </si>
  <si>
    <t>Net Annual Peak Demand Savings (MW)</t>
  </si>
  <si>
    <r>
      <rPr>
        <b/>
        <sz val="10"/>
        <color theme="1"/>
        <rFont val="Calibri"/>
        <family val="2"/>
        <scheme val="minor"/>
      </rPr>
      <t xml:space="preserve">Additional Note: </t>
    </r>
    <r>
      <rPr>
        <sz val="10"/>
        <color theme="1"/>
        <rFont val="Calibri"/>
        <family val="2"/>
        <scheme val="minor"/>
      </rPr>
      <t>project counts were derived by filtering out "Application Status" = "Post-Project Submission - Payment denied by LDC" and only including projects with an "Actual Project Completion Date" in 2011 and pulling both the "Application Name" field followed by the "Building Address 1" field from the Post Stage Retrofit Report and finally performing a count of the Building Addresses.</t>
    </r>
  </si>
  <si>
    <t>Products</t>
  </si>
  <si>
    <r>
      <t>Products</t>
    </r>
    <r>
      <rPr>
        <vertAlign val="superscript"/>
        <sz val="10"/>
        <color theme="1"/>
        <rFont val="Calibri"/>
        <family val="2"/>
        <scheme val="minor"/>
      </rPr>
      <t>4</t>
    </r>
  </si>
  <si>
    <r>
      <t>Products</t>
    </r>
    <r>
      <rPr>
        <vertAlign val="superscript"/>
        <sz val="10"/>
        <color theme="1"/>
        <rFont val="Calibri"/>
        <family val="2"/>
        <scheme val="minor"/>
      </rPr>
      <t>5</t>
    </r>
  </si>
  <si>
    <r>
      <rPr>
        <i/>
        <vertAlign val="superscript"/>
        <sz val="10"/>
        <color theme="1"/>
        <rFont val="Calibri"/>
        <family val="2"/>
        <scheme val="minor"/>
      </rPr>
      <t>5</t>
    </r>
    <r>
      <rPr>
        <i/>
        <sz val="10"/>
        <color theme="1"/>
        <rFont val="Calibri"/>
        <family val="2"/>
        <scheme val="minor"/>
      </rPr>
      <t xml:space="preserve"> 369,446 valid coupons redeemed</t>
    </r>
  </si>
  <si>
    <t>Results are attributed to LDCs based on the total contracted megawatts at the contributor level as of December 31st, applying the provincial ex ante to contracted ratio (ex ante estimate/contracted megawatts); Ex post energy savings are attributed to the LDC based on their proportion of the total contracted megawatts at the contributor level.</t>
  </si>
  <si>
    <r>
      <rPr>
        <b/>
        <sz val="10"/>
        <color theme="1"/>
        <rFont val="Calibri"/>
        <family val="2"/>
        <scheme val="minor"/>
      </rPr>
      <t>Peak demand and energy savings</t>
    </r>
    <r>
      <rPr>
        <sz val="10"/>
        <color theme="1"/>
        <rFont val="Calibri"/>
        <family val="2"/>
        <scheme val="minor"/>
      </rPr>
      <t xml:space="preserve">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r>
      <rPr>
        <b/>
        <sz val="10"/>
        <color theme="1"/>
        <rFont val="Calibri"/>
        <family val="2"/>
        <scheme val="minor"/>
      </rPr>
      <t>If energy savings are not available,</t>
    </r>
    <r>
      <rPr>
        <sz val="10"/>
        <color theme="1"/>
        <rFont val="Calibri"/>
        <family val="2"/>
        <scheme val="minor"/>
      </rPr>
      <t xml:space="preserve"> an estimate is made based on the kWh to kW ratio in the provincial results from the 2010 evaluated results (http://www.powerauthority.on.ca/evaluation-measurement-and-verification/evaluation-reports). </t>
    </r>
  </si>
  <si>
    <r>
      <rPr>
        <b/>
        <sz val="10"/>
        <rFont val="Calibri"/>
        <family val="2"/>
        <scheme val="minor"/>
      </rPr>
      <t xml:space="preserve">Peak demand savings </t>
    </r>
    <r>
      <rPr>
        <sz val="10"/>
        <rFont val="Calibri"/>
        <family val="2"/>
        <scheme val="minor"/>
      </rPr>
      <t xml:space="preserve">are based on an ex ante estimate assuming a 1 in 10 weather year and represents the "insurance value" of the initiative. </t>
    </r>
    <r>
      <rPr>
        <b/>
        <sz val="10"/>
        <rFont val="Calibri"/>
        <family val="2"/>
        <scheme val="minor"/>
      </rPr>
      <t xml:space="preserve">Energy savings </t>
    </r>
    <r>
      <rPr>
        <sz val="10"/>
        <rFont val="Calibri"/>
        <family val="2"/>
        <scheme val="minor"/>
      </rPr>
      <t>are based on an ex post estimate which reflects the savings that occurred as a result of activations in the year.</t>
    </r>
    <r>
      <rPr>
        <b/>
        <sz val="10"/>
        <rFont val="Calibri"/>
        <family val="2"/>
        <scheme val="minor"/>
      </rPr>
      <t xml:space="preserve"> </t>
    </r>
    <r>
      <rPr>
        <sz val="10"/>
        <rFont val="Calibri"/>
        <family val="2"/>
        <scheme val="minor"/>
      </rPr>
      <t xml:space="preserve">Savings are assumed to </t>
    </r>
    <r>
      <rPr>
        <b/>
        <sz val="10"/>
        <rFont val="Calibri"/>
        <family val="2"/>
        <scheme val="minor"/>
      </rPr>
      <t xml:space="preserve">persist </t>
    </r>
    <r>
      <rPr>
        <sz val="10"/>
        <rFont val="Calibri"/>
        <family val="2"/>
        <scheme val="minor"/>
      </rPr>
      <t xml:space="preserve">for only 1 year, reflecting that savings will only occur if the resource is activated. </t>
    </r>
  </si>
  <si>
    <r>
      <rPr>
        <b/>
        <sz val="10"/>
        <color theme="1"/>
        <rFont val="Calibri"/>
        <family val="2"/>
        <scheme val="minor"/>
      </rPr>
      <t xml:space="preserve">Peak demand and energy savings </t>
    </r>
    <r>
      <rPr>
        <sz val="10"/>
        <color theme="1"/>
        <rFont val="Calibri"/>
        <family val="2"/>
        <scheme val="minor"/>
      </rPr>
      <t xml:space="preserve">are determined by the total savings for a given project as reported in the iCON CRM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 </t>
    </r>
    <r>
      <rPr>
        <sz val="11"/>
        <color theme="1"/>
        <rFont val="Calibri"/>
        <family val="2"/>
        <scheme val="minor"/>
      </rPr>
      <t/>
    </r>
  </si>
  <si>
    <r>
      <rPr>
        <b/>
        <sz val="10"/>
        <color theme="1"/>
        <rFont val="Calibri"/>
        <family val="2"/>
        <scheme val="minor"/>
      </rPr>
      <t xml:space="preserve">Peak demand and energy savings </t>
    </r>
    <r>
      <rPr>
        <sz val="10"/>
        <color theme="1"/>
        <rFont val="Calibri"/>
        <family val="2"/>
        <scheme val="minor"/>
      </rPr>
      <t xml:space="preserve">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 </t>
    </r>
  </si>
  <si>
    <r>
      <rPr>
        <b/>
        <sz val="10"/>
        <color theme="1"/>
        <rFont val="Calibri"/>
        <family val="2"/>
        <scheme val="minor"/>
      </rPr>
      <t xml:space="preserve">Peak demand and energy savings </t>
    </r>
    <r>
      <rPr>
        <sz val="10"/>
        <color theme="1"/>
        <rFont val="Calibri"/>
        <family val="2"/>
        <scheme val="minor"/>
      </rPr>
      <t xml:space="preserve">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</si>
  <si>
    <r>
      <rPr>
        <b/>
        <sz val="10"/>
        <color theme="1"/>
        <rFont val="Calibri"/>
        <family val="2"/>
        <scheme val="minor"/>
      </rPr>
      <t xml:space="preserve">Peak demand and energy savings </t>
    </r>
    <r>
      <rPr>
        <sz val="10"/>
        <color theme="1"/>
        <rFont val="Calibri"/>
        <family val="2"/>
        <scheme val="minor"/>
      </rPr>
      <t xml:space="preserve">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</si>
  <si>
    <r>
      <rPr>
        <b/>
        <sz val="10"/>
        <color theme="1"/>
        <rFont val="Calibri"/>
        <family val="2"/>
        <scheme val="minor"/>
      </rPr>
      <t xml:space="preserve">Peak demand and energy savings </t>
    </r>
    <r>
      <rPr>
        <sz val="10"/>
        <color theme="1"/>
        <rFont val="Calibri"/>
        <family val="2"/>
        <scheme val="minor"/>
      </rPr>
      <t xml:space="preserve">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</si>
  <si>
    <r>
      <rPr>
        <b/>
        <sz val="10"/>
        <color theme="1"/>
        <rFont val="Calibri"/>
        <family val="2"/>
        <scheme val="minor"/>
      </rPr>
      <t xml:space="preserve">Peak demand savings </t>
    </r>
    <r>
      <rPr>
        <sz val="10"/>
        <color theme="1"/>
        <rFont val="Calibri"/>
        <family val="2"/>
        <scheme val="minor"/>
      </rPr>
      <t xml:space="preserve">are ex ante estimates based on the load reduction capability that can be expected for the purposes of planning. The ex ante estimates factor in both scheduled non-performances (i.e. maintenance) and historical performance. </t>
    </r>
    <r>
      <rPr>
        <b/>
        <sz val="10"/>
        <color theme="1"/>
        <rFont val="Calibri"/>
        <family val="2"/>
        <scheme val="minor"/>
      </rPr>
      <t xml:space="preserve">Energy savings </t>
    </r>
    <r>
      <rPr>
        <sz val="10"/>
        <color theme="1"/>
        <rFont val="Calibri"/>
        <family val="2"/>
        <scheme val="minor"/>
      </rPr>
      <t xml:space="preserve">are based on an ex post estimate which reflects the savings that actually occurred as a results of activations in the year.  Savings are assumed to persist for 1 year, reflecting that savings will not occur if the resource is not activated and additional costs are incurred to activate the resource. </t>
    </r>
  </si>
  <si>
    <r>
      <t>Projects</t>
    </r>
    <r>
      <rPr>
        <vertAlign val="superscript"/>
        <sz val="10"/>
        <color theme="1"/>
        <rFont val="Calibri"/>
        <family val="2"/>
        <scheme val="minor"/>
      </rPr>
      <t>2</t>
    </r>
  </si>
  <si>
    <r>
      <t>Projects</t>
    </r>
    <r>
      <rPr>
        <vertAlign val="superscript"/>
        <sz val="10"/>
        <color theme="1"/>
        <rFont val="Calibri"/>
        <family val="2"/>
        <scheme val="minor"/>
      </rPr>
      <t>3</t>
    </r>
    <r>
      <rPr>
        <sz val="11"/>
        <color theme="1"/>
        <rFont val="Calibri"/>
        <family val="2"/>
        <scheme val="minor"/>
      </rPr>
      <t/>
    </r>
  </si>
  <si>
    <r>
      <t>Managers</t>
    </r>
    <r>
      <rPr>
        <vertAlign val="superscript"/>
        <sz val="10"/>
        <color theme="1"/>
        <rFont val="Calibri"/>
        <family val="2"/>
        <scheme val="minor"/>
      </rPr>
      <t>2 3</t>
    </r>
  </si>
  <si>
    <t>Realization Rate</t>
  </si>
  <si>
    <t>Net-to-Gross Ratio</t>
  </si>
  <si>
    <t>OPA-Contracted Province-Wide CDM Programs FINAL 2011 Results</t>
  </si>
  <si>
    <t>FINAL 2011 Progress to Targets</t>
  </si>
  <si>
    <t>Savings are considered to begin in the year the appliance is picked up.</t>
  </si>
  <si>
    <t xml:space="preserve">Savings are considered to begin in the year that the exchange event occurred </t>
  </si>
  <si>
    <t xml:space="preserve">Savings are considered to begin in the year that the installation occurred </t>
  </si>
  <si>
    <t>Savings are considered to begin in the year in which the event occurs.</t>
  </si>
  <si>
    <t>Savings are considered to begin in the year of the home visit and installation date.</t>
  </si>
  <si>
    <t>Savings are considered to begin in the year of the project completion date.</t>
  </si>
  <si>
    <t xml:space="preserve">Savings are considered to begin in the year of the actual project completion date on the iCON CRM system. </t>
  </si>
  <si>
    <t>Savings are considered to begin in the year of the actual project completion date.</t>
  </si>
  <si>
    <t xml:space="preserve">Savings are considered to begin in the year of the audit date. </t>
  </si>
  <si>
    <t>Savings are considered to begin in the year in which the contributor signed up to participate in demand response.</t>
  </si>
  <si>
    <t xml:space="preserve">Savings are considered to begin in the year in which the incentive project was completed. </t>
  </si>
  <si>
    <t>Savings are considered to begin in the year in which the project was completed by the energy manager. If no date is specified the savings will begin the year of the Quarterly Report submitted by the energy manager.</t>
  </si>
  <si>
    <t>Savings are considered to begin in the year of the actual project completion date on the iCON CRM system.</t>
  </si>
  <si>
    <t>Savings are considered to begin in the year in which the measures were installed.</t>
  </si>
  <si>
    <t xml:space="preserve">Savings are considered to begin in the year in which a project was completed. </t>
  </si>
  <si>
    <t>EQUATIONS:</t>
  </si>
  <si>
    <r>
      <t xml:space="preserve">PRESCRIPTIVE MEASURES/PROJECTS:
Gross Savings = </t>
    </r>
    <r>
      <rPr>
        <sz val="10"/>
        <rFont val="Calibri"/>
        <family val="2"/>
        <scheme val="minor"/>
      </rPr>
      <t>Activity * Per Unit Assumption</t>
    </r>
    <r>
      <rPr>
        <b/>
        <sz val="10"/>
        <rFont val="Calibri"/>
        <family val="2"/>
        <scheme val="minor"/>
      </rPr>
      <t xml:space="preserve">
Net Savings = </t>
    </r>
    <r>
      <rPr>
        <sz val="10"/>
        <rFont val="Calibri"/>
        <family val="2"/>
        <scheme val="minor"/>
      </rPr>
      <t>Gross Savings * Net-to-Gross Ratio
All savings are annualized (i.e. the savings are the same regardless of time of year a project was completed or measure installed)</t>
    </r>
  </si>
  <si>
    <r>
      <t xml:space="preserve">ENGINEERED/CUSTOM PROJECTS: 
Gross Savings = </t>
    </r>
    <r>
      <rPr>
        <sz val="10"/>
        <rFont val="Calibri"/>
        <family val="2"/>
        <scheme val="minor"/>
      </rPr>
      <t>Reported Savings * Realization Rate</t>
    </r>
    <r>
      <rPr>
        <b/>
        <sz val="10"/>
        <rFont val="Calibri"/>
        <family val="2"/>
        <scheme val="minor"/>
      </rPr>
      <t xml:space="preserve">
Net Savings = </t>
    </r>
    <r>
      <rPr>
        <sz val="10"/>
        <rFont val="Calibri"/>
        <family val="2"/>
        <scheme val="minor"/>
      </rPr>
      <t>Gross Savings * Net-to-Gross Ratio
All savings are annualized (i.e. the savings are the same regardless of time of year a project was completed or measure installed)</t>
    </r>
  </si>
  <si>
    <r>
      <t xml:space="preserve">DEMAND RESPONSE: 
Peak Demand: Gross Savings = Net Savings = </t>
    </r>
    <r>
      <rPr>
        <sz val="10"/>
        <rFont val="Calibri"/>
        <family val="2"/>
        <scheme val="minor"/>
      </rPr>
      <t xml:space="preserve">contracted MW at contributor level * Provincial contracted to ex ante ratio
</t>
    </r>
    <r>
      <rPr>
        <b/>
        <sz val="10"/>
        <rFont val="Calibri"/>
        <family val="2"/>
        <scheme val="minor"/>
      </rPr>
      <t>Energy: Gross Savings = Net Savings =</t>
    </r>
    <r>
      <rPr>
        <sz val="10"/>
        <rFont val="Calibri"/>
        <family val="2"/>
        <scheme val="minor"/>
      </rPr>
      <t xml:space="preserve"> provincial ex post energy savings * LDC proportion of total provincial contracted MW 
All savings are annualized (i.e. the savings are the same regardless of the time of year a participant began offering DR)</t>
    </r>
  </si>
  <si>
    <t>*</t>
  </si>
  <si>
    <t>Careful attention in the 2012 evaluation will be made for standard CFLs since it is believed that the market has largely been transformed.</t>
  </si>
  <si>
    <t>Overall net-to-gross ratios in the low 70’s represent an improvement over the 2009 and 2010 ERIP program where net-to-gross ratios were in the low 60’s and low 50’s, respectively.</t>
  </si>
  <si>
    <r>
      <rPr>
        <b/>
        <sz val="10"/>
        <rFont val="Calibri"/>
        <family val="2"/>
        <scheme val="minor"/>
      </rPr>
      <t xml:space="preserve">Peak demand savings </t>
    </r>
    <r>
      <rPr>
        <sz val="10"/>
        <rFont val="Calibri"/>
        <family val="2"/>
        <scheme val="minor"/>
      </rPr>
      <t xml:space="preserve">are based on an ex ante estimate assuming a 1 in 10 weather year and represents the "insurance value" of the initiative. </t>
    </r>
    <r>
      <rPr>
        <b/>
        <sz val="10"/>
        <rFont val="Calibri"/>
        <family val="2"/>
        <scheme val="minor"/>
      </rPr>
      <t xml:space="preserve">Energy savings </t>
    </r>
    <r>
      <rPr>
        <sz val="10"/>
        <rFont val="Calibri"/>
        <family val="2"/>
        <scheme val="minor"/>
      </rPr>
      <t xml:space="preserve">are based on an ex post estimate which reflects the savings that occurred as a result of activations in the year and accounts for any “snapback” in energy consumption experienced after the event. Savings are assumed to </t>
    </r>
    <r>
      <rPr>
        <b/>
        <sz val="10"/>
        <rFont val="Calibri"/>
        <family val="2"/>
        <scheme val="minor"/>
      </rPr>
      <t xml:space="preserve">persist </t>
    </r>
    <r>
      <rPr>
        <sz val="10"/>
        <rFont val="Calibri"/>
        <family val="2"/>
        <scheme val="minor"/>
      </rPr>
      <t>for only 1 year, reflecting that savings will only occur if the resource is activated.</t>
    </r>
  </si>
  <si>
    <t xml:space="preserve"> Reporting Glossary</t>
  </si>
  <si>
    <r>
      <t>Annual:</t>
    </r>
    <r>
      <rPr>
        <sz val="10"/>
        <color theme="1"/>
        <rFont val="Calibri"/>
        <family val="2"/>
        <scheme val="minor"/>
      </rPr>
      <t xml:space="preserve"> the peak demand or energy savings that occur in a given year (includes resource savings from new program activity in a given year and resource savings persisting from previous years).</t>
    </r>
  </si>
  <si>
    <r>
      <t xml:space="preserve">Cumulative Energy Savings: </t>
    </r>
    <r>
      <rPr>
        <sz val="10"/>
        <color theme="1"/>
        <rFont val="Calibri"/>
        <family val="2"/>
        <scheme val="minor"/>
      </rPr>
      <t>represents the sum of the annual energy savings that accrue over a defined period (in the context of this report the defined period is 2011 - 2014). This concept does not apply to peak demand savings.</t>
    </r>
  </si>
  <si>
    <r>
      <t>End-User Level:</t>
    </r>
    <r>
      <rPr>
        <sz val="10"/>
        <color theme="1"/>
        <rFont val="Calibri"/>
        <family val="2"/>
        <scheme val="minor"/>
      </rPr>
      <t xml:space="preserve"> resource savings in this report are measured at the customer level as opposed to the generator level (the difference being line losses). </t>
    </r>
  </si>
  <si>
    <r>
      <t>Incremental:</t>
    </r>
    <r>
      <rPr>
        <sz val="10"/>
        <color theme="1"/>
        <rFont val="Calibri"/>
        <family val="2"/>
        <scheme val="minor"/>
      </rPr>
      <t xml:space="preserve"> the new resource savings attributable to activity procured in a particular reporting period based on when the savings are considered to 'start' (please see table 5).</t>
    </r>
  </si>
  <si>
    <r>
      <rPr>
        <b/>
        <sz val="10"/>
        <color theme="1"/>
        <rFont val="Calibri"/>
        <family val="2"/>
        <scheme val="minor"/>
      </rPr>
      <t>Initiative:</t>
    </r>
    <r>
      <rPr>
        <sz val="10"/>
        <color theme="1"/>
        <rFont val="Calibri"/>
        <family val="2"/>
        <scheme val="minor"/>
      </rPr>
      <t xml:space="preserve"> a Conservation &amp; Demand Management offering focusing on a particular opportunity or customer end-use (i.e. Retrofit, Fridge &amp; Freezer Pickup).</t>
    </r>
  </si>
  <si>
    <r>
      <t xml:space="preserve">Net Energy Savings (MWh): </t>
    </r>
    <r>
      <rPr>
        <sz val="10"/>
        <color theme="1"/>
        <rFont val="Calibri"/>
        <family val="2"/>
        <scheme val="minor"/>
      </rPr>
      <t>energy savings attributable to conservation and demand management activities net of free-riders, etc.</t>
    </r>
  </si>
  <si>
    <r>
      <t>Net Peak Demand Savings (MW):</t>
    </r>
    <r>
      <rPr>
        <sz val="10"/>
        <color theme="1"/>
        <rFont val="Calibri"/>
        <family val="2"/>
        <scheme val="minor"/>
      </rPr>
      <t xml:space="preserve"> peak demand savings attributable to conservation and demand management activities net of free-riders, etc.</t>
    </r>
  </si>
  <si>
    <r>
      <t>Program:</t>
    </r>
    <r>
      <rPr>
        <sz val="10"/>
        <color theme="1"/>
        <rFont val="Calibri"/>
        <family val="2"/>
        <scheme val="minor"/>
      </rPr>
      <t xml:space="preserve"> a group of initiatives that target a particular market sector (i.e. Consumer, Industrial). </t>
    </r>
  </si>
  <si>
    <r>
      <t>Unit:</t>
    </r>
    <r>
      <rPr>
        <sz val="10"/>
        <color theme="1"/>
        <rFont val="Calibri"/>
        <family val="2"/>
        <scheme val="minor"/>
      </rPr>
      <t xml:space="preserve"> for a specific initiative the relevant type of activity acquired in the market place (i.e. appliances picked up, projects completed, coupons redeemed).</t>
    </r>
  </si>
  <si>
    <r>
      <rPr>
        <b/>
        <sz val="10"/>
        <color theme="1"/>
        <rFont val="Calibri"/>
        <family val="2"/>
        <scheme val="minor"/>
      </rPr>
      <t>Settlement Account:</t>
    </r>
    <r>
      <rPr>
        <sz val="10"/>
        <color theme="1"/>
        <rFont val="Calibri"/>
        <family val="2"/>
        <scheme val="minor"/>
      </rPr>
      <t xml:space="preserve"> the grouping of demand response facilities (contributors) into one contractual agreement</t>
    </r>
  </si>
  <si>
    <t>Unit</t>
  </si>
  <si>
    <r>
      <t> </t>
    </r>
    <r>
      <rPr>
        <sz val="10"/>
        <color theme="1"/>
        <rFont val="Calibri"/>
        <family val="2"/>
        <scheme val="minor"/>
      </rPr>
      <t>*</t>
    </r>
  </si>
  <si>
    <t> *</t>
  </si>
  <si>
    <t>Overall participation continues to decline year over year</t>
  </si>
  <si>
    <t>Participation declined 17% from 2010 (from over 67,000 units in 2010 to over 56,000 units in 2011)</t>
  </si>
  <si>
    <t>Measure Breakdown: 66% refrigerators, 30% freezers, 4% Dehumidifiers and window air conditioners</t>
  </si>
  <si>
    <t xml:space="preserve">3% of net resource savings achieved through the Retailer pick-up stream </t>
  </si>
  <si>
    <t>Measure Breakdown: 90% refrigerators, 10% freezers</t>
  </si>
  <si>
    <t>Net-to-Gross ratio for the initiative was 50%</t>
  </si>
  <si>
    <t>Measure-level free ridership ranges from 82% for the retailer pick-up stream to 49% for the home pick-up stream</t>
  </si>
  <si>
    <t>Measure-level spillover ranges from 3.7% for the retailer pick-up stream to 1.7% for the home pick-up stream</t>
  </si>
  <si>
    <t>Overall eligible units exchanged declined by 36% from 2010 (from over 5,700 units in 2010 to over 3,600 units in 2011)</t>
  </si>
  <si>
    <t>Measure Breakdown: 75% window air conditioners, 25% dehumidifiers</t>
  </si>
  <si>
    <t>Dehumidifiers and window air conditioners contributed almost equally to the net energy savings achieved</t>
  </si>
  <si>
    <t>Dehumidifiers provide more than three times the energy savings per unit than window air conditioners</t>
  </si>
  <si>
    <t>Window air conditioners contributed to 64% of the net peak demand savings achieved</t>
  </si>
  <si>
    <t>Approximately 96% of consumers reported having replaced their exchanged units (as opposed to retiring the unit)</t>
  </si>
  <si>
    <t>Net-to-Gross ratio for the initiative is consistent with previous evaluations (51.5%)</t>
  </si>
  <si>
    <t>Total air conditioner and furnace installations increased by 14% (from over 95,800 units in 2010 to over 111,500 units in 2011)</t>
  </si>
  <si>
    <t>Measure Breakdown: 64% furnaces, 10% tier 1 air conditioners (SEER 14.5) and 26% tier 2 air conditioners (SEER 15)</t>
  </si>
  <si>
    <t>Measure breakdown did not change from 2010 to 2011</t>
  </si>
  <si>
    <t>The HVAC Incentives initiative continues to deliver the majority of both the energy (45%) and demand (83%) savings in the consumer program</t>
  </si>
  <si>
    <t>Furnaces accounted for over 91% of energy savings achieved for this initiative</t>
  </si>
  <si>
    <t>Net-to-Gross ratio for the initiative was 17% higher than 2010 (from 43% in 2010 to 60% in 2011)</t>
  </si>
  <si>
    <t>Increase due in part to the removal of programmable thermostats from the program, and an increase in the net-to-gross ratio for both Furnaces and Tier 2 air conditioners (SEER 15)</t>
  </si>
  <si>
    <t>Customers redeemed nearly 210,000 coupons, translating to nearly 560,000 products</t>
  </si>
  <si>
    <t>Majority of coupons redeemed were downloadable (~40%) or LDC-branded (~35%)</t>
  </si>
  <si>
    <t>Majority of coupons redeemed were for multi-packs of standard spiral CFLs (37%), followed by multi-packs of specialty CFLs (17%)</t>
  </si>
  <si>
    <t xml:space="preserve">Per unit savings estimates and net-to-gross ratios for 2011 are based on a weighted average of 2009 and 2010 evaluation findings </t>
  </si>
  <si>
    <t>Careful attention in the 2012 evaluation will be made for standard CFLs since it is believed that the market has largely been transformed</t>
  </si>
  <si>
    <t>Customers redeemed nearly 370,000 coupons, translating to over 870,000 products</t>
  </si>
  <si>
    <t>Majority of coupons redeemed were for multi-packs of standard spiral CFLs (49%), followed by multi-packs of specialty CFLs (16%)</t>
  </si>
  <si>
    <t>Per unit savings estimates and net-to-gross ratios for 2011 are based on a weighted average of 2009 and 2010 evaluation findings</t>
  </si>
  <si>
    <t>Standard CFLs and heavy duty outdoor timers were reintroduced to the initiative in 2011 and contributed more than 64% of the initiative’s 2011 net annual energy savings</t>
  </si>
  <si>
    <t>While the volume of coupons redeemed for heavy duty outdoor timers was relatively small (less than 1%), the measure accounted for 10% of net annual savings due to high per unit savings</t>
  </si>
  <si>
    <t xml:space="preserve">Initiative was not evaluated in 2011 due to low uptake. Verified Bi-Annual Retailer Event per unit assumptions and free-ridership rates were used to calculate net resource savings </t>
  </si>
  <si>
    <t xml:space="preserve">Approximately 20,000 new devices were installed in 2011 </t>
  </si>
  <si>
    <t>99% of the new devices enrolled controlled residential central AC (CAC)</t>
  </si>
  <si>
    <t xml:space="preserve">2011 only saw 1 atypical event (in both weather and timing) that had limited participation across the province </t>
  </si>
  <si>
    <t>The ex ante impact developed through the 2009/2010 evaluations was maintained for 2011; residential CAC: 0.56 kW/device, commercial CAC: 0.64 kW/device, and Electric Water Heaters: 0.30 kW/device</t>
  </si>
  <si>
    <t>Initiative was not evaluated in 2011 due to limited uptake</t>
  </si>
  <si>
    <t xml:space="preserve">Business case assumptions were used to calculate savings </t>
  </si>
  <si>
    <t>Gross verified energy savings were boosted by lighting projects in the prescriptive and custom measure tracks</t>
  </si>
  <si>
    <t>Lighting projects overall were determined to have a realization rate of 112%; 116% when including interactive energy changes</t>
  </si>
  <si>
    <t xml:space="preserve">On average, the evaluation found high realization rates as a result of both longer operating hours and larger wattage reductions than initial assumptions </t>
  </si>
  <si>
    <t>Custom non-lighting projects suffered from process issues such as: the absence of required M&amp;V plans,  the use of inappropriate assumptions , and the lack of adherence to the M&amp;V plan</t>
  </si>
  <si>
    <t>The final realization rate for summer peak demand was 94%</t>
  </si>
  <si>
    <t>84% was a result of different methodologies used to calculate peak demand savings</t>
  </si>
  <si>
    <t>10% due to the benefits from reduced air conditioning load in lighting retrofits</t>
  </si>
  <si>
    <t>Strict eligibility requirements and improvements in the pre-approval process contributed to the improvement in net-to-gross ratios</t>
  </si>
  <si>
    <t>Though overall performance is above expectations, participation continues to decline year over year as the initiative reaches maturity</t>
  </si>
  <si>
    <t>Over 35% of the projects for 2011 included at least one CFL measure</t>
  </si>
  <si>
    <t>Resource savings from CFLs in the commercial sector only persist for the industry standard of 3 years</t>
  </si>
  <si>
    <t>Since 2009 the overall realization rate for this program has improved</t>
  </si>
  <si>
    <t>2011 evaluation recorded the highest energy realization rate to date at 89.5%</t>
  </si>
  <si>
    <t>The hours of use values were held constant from the 2010 evaluation and continue to be the main driver of energy realization rate</t>
  </si>
  <si>
    <t>Lights installed in “as needed” areas (e.g., bathrooms, storage areas) were determined to have very low realization rates due to the difference in actual energy saved vs. reported savings</t>
  </si>
  <si>
    <t>Initiative was not evaluated in 2011, no completed projects in 2011</t>
  </si>
  <si>
    <t>Initiative was not evaluated in 2011 due to low uptake</t>
  </si>
  <si>
    <t>Assumptions used are consistent with preliminary reporting based on the 2010 Evaluation findings and consultation with the C&amp;I Work Group (100% realization rate and 50% net-to-gross ratio)</t>
  </si>
  <si>
    <t>The evaluation is ongoing.  The sample size for 2011 was too small to draw reliable conclusions.</t>
  </si>
  <si>
    <t>See residential demand response (#7)</t>
  </si>
  <si>
    <r>
      <t xml:space="preserve">See </t>
    </r>
    <r>
      <rPr>
        <sz val="10"/>
        <color rgb="FF000000"/>
        <rFont val="Calibri"/>
        <family val="2"/>
        <scheme val="minor"/>
      </rPr>
      <t>Demand Response 3 (#20)</t>
    </r>
  </si>
  <si>
    <r>
      <t xml:space="preserve">See </t>
    </r>
    <r>
      <rPr>
        <sz val="10"/>
        <color rgb="FF000000"/>
        <rFont val="Calibri"/>
        <family val="2"/>
        <scheme val="minor"/>
      </rPr>
      <t>Efficiency: Equipment Replacement (#9)</t>
    </r>
  </si>
  <si>
    <t>Program performance for Tier 1 customers increased with DR-3 participants providing 75% of contracted MW for both sectors</t>
  </si>
  <si>
    <t>Industrial customers outperform commercial customers by provide 84% and 76% of contracted MW, respectively</t>
  </si>
  <si>
    <t xml:space="preserve">Program continues to diversify but still remains heavily concentrated with less than 5% of the contributors accounting for the majority (~60%) of the load reductions.   </t>
  </si>
  <si>
    <t xml:space="preserve">By increasing the number of contributors in each settlement account and implementation of the new baseline methodology the performance of the program is expected to increase </t>
  </si>
  <si>
    <t> Initiative was not evaluated in 2011 due to low uptake</t>
  </si>
  <si>
    <t xml:space="preserve">Business Case assumptions were used to calculate savings </t>
  </si>
  <si>
    <t> Initiative was not evaluated</t>
  </si>
  <si>
    <t>Net-to-Gross ratios used are consistent with the 2010 evaluation findings (multifamily buildings 99% realization rate and 62% net-to-gross ratio and C&amp;I buildings 77%  realization rate and 52% net-to-gross ratio)</t>
  </si>
  <si>
    <t>Net-to-Gross ratios used are consistent with the 2010 evaluation findings (realization rate of 100% and net-to-gross ratio of 50%)</t>
  </si>
  <si>
    <t>Net-to-Gross ratios used are consistent with the 2010 evaluation findings</t>
  </si>
  <si>
    <t>OPA Province-Wide Key Evaluation Findings</t>
  </si>
  <si>
    <t>70% of province-wide resource savings persist to 2014</t>
  </si>
  <si>
    <t>Table 3: OPA Province-Wide Evaluation Findings</t>
  </si>
  <si>
    <r>
      <rPr>
        <i/>
        <vertAlign val="superscript"/>
        <sz val="10"/>
        <color theme="1"/>
        <rFont val="Calibri"/>
        <family val="2"/>
        <scheme val="minor"/>
      </rPr>
      <t>4</t>
    </r>
    <r>
      <rPr>
        <i/>
        <sz val="10"/>
        <color theme="1"/>
        <rFont val="Calibri"/>
        <family val="2"/>
        <scheme val="minor"/>
      </rPr>
      <t xml:space="preserve"> 209,693 valid coupons redeemed</t>
    </r>
  </si>
  <si>
    <t>-</t>
  </si>
  <si>
    <r>
      <rPr>
        <b/>
        <sz val="10"/>
        <color theme="1"/>
        <rFont val="Calibri"/>
        <family val="2"/>
        <scheme val="minor"/>
      </rPr>
      <t xml:space="preserve">Spillover: </t>
    </r>
    <r>
      <rPr>
        <sz val="10"/>
        <color theme="1"/>
        <rFont val="Calibri"/>
        <family val="2"/>
        <scheme val="minor"/>
      </rPr>
      <t>Reductions in energy consumption and/or demand caused by the presence of the energy efficiency program, beyond the program-related gross savings of the participants. There can be participant and/or non-participant spillover.</t>
    </r>
  </si>
  <si>
    <r>
      <rPr>
        <b/>
        <sz val="10"/>
        <color theme="1"/>
        <rFont val="Calibri"/>
        <family val="2"/>
        <scheme val="minor"/>
      </rPr>
      <t>Free-ridership:</t>
    </r>
    <r>
      <rPr>
        <sz val="10"/>
        <color theme="1"/>
        <rFont val="Calibri"/>
        <family val="2"/>
        <scheme val="minor"/>
      </rPr>
      <t xml:space="preserve"> the percentage of participants who would have implemented the program measure or practice in the absence of the program.  </t>
    </r>
  </si>
  <si>
    <r>
      <rPr>
        <b/>
        <sz val="10"/>
        <color theme="1"/>
        <rFont val="Calibri"/>
        <family val="2"/>
        <scheme val="minor"/>
      </rPr>
      <t xml:space="preserve">Realization Rate: </t>
    </r>
    <r>
      <rPr>
        <sz val="10"/>
        <color theme="1"/>
        <rFont val="Calibri"/>
        <family val="2"/>
        <scheme val="minor"/>
      </rPr>
      <t xml:space="preserve">A comparison of observed or measured (evaluated) information to original reported savings which is used to adjust the gross savings estimates. </t>
    </r>
  </si>
  <si>
    <r>
      <t xml:space="preserve">Net-to-Gross Ratio: </t>
    </r>
    <r>
      <rPr>
        <sz val="10"/>
        <color theme="1"/>
        <rFont val="Calibri"/>
        <family val="2"/>
        <scheme val="minor"/>
      </rPr>
      <t>The ratio of net savings to gross savings, which takes into account factors such as free‐ridership and spillover</t>
    </r>
  </si>
  <si>
    <t>Consumer Program Allocation Methodology</t>
  </si>
  <si>
    <t>Local Distribution Company</t>
  </si>
  <si>
    <t>Allocation</t>
  </si>
  <si>
    <t>Algoma Power Inc.</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</si>
  <si>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</si>
  <si>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</si>
  <si>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</si>
  <si>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</si>
  <si>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</si>
  <si>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</si>
  <si>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</si>
  <si>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</si>
  <si>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</si>
  <si>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</si>
  <si>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COLLUS Power Corporation</t>
  </si>
  <si>
    <t>Cooperative Hydro Embrun Inc.</t>
  </si>
  <si>
    <t>E.L.K. Energy Inc.</t>
  </si>
  <si>
    <t>Enersource Hydro Mississauga Inc.</t>
  </si>
  <si>
    <t>ENTEGRUS</t>
  </si>
  <si>
    <t>ENWIN Utilities Ltd.</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</si>
  <si>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</si>
  <si>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</si>
  <si>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</si>
  <si>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</si>
  <si>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</si>
  <si>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</si>
  <si>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</si>
  <si>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Grimsby Power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</si>
  <si>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</si>
  <si>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</si>
  <si>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</si>
  <si>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</si>
  <si>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</si>
  <si>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</si>
  <si>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</si>
  <si>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</si>
  <si>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</si>
  <si>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</si>
  <si>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Innisfil Hydro Distribution Systems Limited</t>
  </si>
  <si>
    <t>Kashechewan Power Corporation</t>
  </si>
  <si>
    <t>Kenora Hydro Electric Corporation Ltd.</t>
  </si>
  <si>
    <t>Kingston Hydro Corporation</t>
  </si>
  <si>
    <t>Kitchener-Wilmot Hydro Inc.</t>
  </si>
  <si>
    <t>Lakefront Utilities Inc.</t>
  </si>
  <si>
    <t>Lakeland Power Distribution Ltd.</t>
  </si>
  <si>
    <t>London Hydro Inc.</t>
  </si>
  <si>
    <t>Middlesex Power Distribution Corporation</t>
  </si>
  <si>
    <t>Midland Power Utility Corporation</t>
  </si>
  <si>
    <t>Milton Hydro Distribution Inc.</t>
  </si>
  <si>
    <t>Newmarket - Tay Power Distribution Ltd.</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</si>
  <si>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</si>
  <si>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</si>
  <si>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</si>
  <si>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</si>
  <si>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</si>
  <si>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</si>
  <si>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</si>
  <si>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</si>
  <si>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</si>
  <si>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</si>
  <si>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</si>
  <si>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</si>
  <si>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</si>
  <si>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</si>
  <si>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</si>
  <si>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</si>
  <si>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</si>
  <si>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</si>
  <si>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</si>
  <si>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</si>
  <si>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</si>
  <si>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</si>
  <si>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</si>
  <si>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</si>
  <si>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</si>
  <si>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</si>
  <si>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</si>
  <si>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</si>
  <si>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</si>
  <si>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</si>
  <si>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Results can be allocated based on average of 2008 &amp; 2009 residential throughput for each LDC (below) when additional information is not available. Source: OEB Yearbook Data 2008 &amp; 2009</t>
  </si>
  <si>
    <t>97% of net resource savings achieved through the home pick-up stream</t>
  </si>
  <si>
    <t xml:space="preserve">Low realization rates for engineered lighting projects due to overstated operating hour assumptions </t>
  </si>
  <si>
    <r>
      <rPr>
        <i/>
        <vertAlign val="superscript"/>
        <sz val="10"/>
        <color theme="1"/>
        <rFont val="Calibri"/>
        <family val="2"/>
        <scheme val="minor"/>
      </rPr>
      <t xml:space="preserve">3 </t>
    </r>
    <r>
      <rPr>
        <i/>
        <sz val="10"/>
        <color theme="1"/>
        <rFont val="Calibri"/>
        <family val="2"/>
        <scheme val="minor"/>
      </rPr>
      <t>Includes: Roving Energy Managers, Key Account Managers and Embedded Energy Managers if projects are completed in 2011</t>
    </r>
  </si>
  <si>
    <r>
      <rPr>
        <i/>
        <vertAlign val="superscript"/>
        <sz val="10"/>
        <color theme="1"/>
        <rFont val="Calibri"/>
        <family val="2"/>
        <scheme val="minor"/>
      </rPr>
      <t xml:space="preserve">1 </t>
    </r>
    <r>
      <rPr>
        <i/>
        <sz val="10"/>
        <color theme="1"/>
        <rFont val="Calibri"/>
        <family val="2"/>
        <scheme val="minor"/>
      </rPr>
      <t>Please see "Methodology" tab for more information regarding attributing savings to LDCs</t>
    </r>
  </si>
  <si>
    <r>
      <t>Table 1: Participation</t>
    </r>
    <r>
      <rPr>
        <b/>
        <vertAlign val="superscript"/>
        <sz val="11"/>
        <color theme="1"/>
        <rFont val="Calibri"/>
        <family val="2"/>
        <scheme val="minor"/>
      </rPr>
      <t>1</t>
    </r>
  </si>
  <si>
    <t xml:space="preserve">When postal code information is provided by customer, results are directly attributed to the LDC.  When postal code is not available, results allocated based on average of 2008 &amp; 2009 residential throughput </t>
  </si>
  <si>
    <t xml:space="preserve">When postal code information is provided by the customer, results are directly attributed. If postal code information is not available, results are allocated based on average of 2008 &amp; 2009 residential throughput. </t>
  </si>
  <si>
    <r>
      <rPr>
        <b/>
        <sz val="10"/>
        <color theme="1"/>
        <rFont val="Calibri"/>
        <family val="2"/>
        <scheme val="minor"/>
      </rPr>
      <t>Peak demand and energy savings</t>
    </r>
    <r>
      <rPr>
        <sz val="10"/>
        <color theme="1"/>
        <rFont val="Calibri"/>
        <family val="2"/>
        <scheme val="minor"/>
      </rPr>
      <t xml:space="preserve"> are determined using the verified measure level per unit assumption multiplied by the uptake in the market (gross) taking into account net-to-gross factors such as free-ridership and spillover (net) at the measure level. Initiative was not evaluated in 2011, reported results are presented with verified per unit assumptions and net-to-gross ratio from Bi-Annual Retailer Event and Conservation Instant Coupon Booklet initiatives. </t>
    </r>
  </si>
  <si>
    <r>
      <t xml:space="preserve">Savings are considered to begin in the year the device was installed and/or when a customer signed a </t>
    </r>
    <r>
      <rPr>
        <b/>
        <i/>
        <sz val="10"/>
        <color theme="1"/>
        <rFont val="Calibri"/>
        <family val="2"/>
        <scheme val="minor"/>
      </rPr>
      <t xml:space="preserve">peaksaver </t>
    </r>
    <r>
      <rPr>
        <sz val="10"/>
        <color theme="1"/>
        <rFont val="Calibri"/>
        <family val="2"/>
        <scheme val="minor"/>
      </rPr>
      <t>PLUS</t>
    </r>
    <r>
      <rPr>
        <sz val="10"/>
        <color theme="1"/>
        <rFont val="Calibri"/>
        <family val="2"/>
      </rPr>
      <t>™</t>
    </r>
    <r>
      <rPr>
        <sz val="10"/>
        <color theme="1"/>
        <rFont val="Calibri"/>
        <family val="2"/>
        <scheme val="minor"/>
      </rPr>
      <t xml:space="preserve"> participant agreement.</t>
    </r>
  </si>
  <si>
    <t>Savings are considered to begin in the year in which the coupon was redeemed.</t>
  </si>
  <si>
    <t>Table of Contents</t>
  </si>
  <si>
    <t>Summary</t>
  </si>
  <si>
    <t>2.3 Results Participation - LDC</t>
  </si>
  <si>
    <t>2.5.1 Evaluation Findings</t>
  </si>
  <si>
    <t>2.5.2 Results - LDC</t>
  </si>
  <si>
    <t>Provincial - Participation</t>
  </si>
  <si>
    <t>Provincial - Results</t>
  </si>
  <si>
    <t>Provincial - Progress Summary</t>
  </si>
  <si>
    <t>Methodology</t>
  </si>
  <si>
    <t>Reference Tables</t>
  </si>
  <si>
    <t>Glossary</t>
  </si>
  <si>
    <t xml:space="preserve">Provides a summary of the province-wide evaluation findings for each initiative and highlights which initiatives were not evaluated. </t>
  </si>
  <si>
    <t>Provides a "snapshot" of your LDC's OPA-Contracted Province-Wide Program performance in 2011: progress to target using 2 scenarios, sector breakdown and progress against the LDC community.</t>
  </si>
  <si>
    <t>3.1.1 Summary - LDC</t>
  </si>
  <si>
    <t>Provides LDC-specific initiative-level results (net and gross peak demand and energy savings, realization rates, net-to-gross ratios and how each initiative contributes to target)</t>
  </si>
  <si>
    <t>Provides province-wide initiative-level results (net and gross peak demand and energy savings, realization rates, net-to-gross ratios and how each initiative contributes to target)</t>
  </si>
  <si>
    <t>Provides a portfolio level view of achievement towards your OEB targets in 2011. Contains space to input LDC-specific progress to milestones set out in your CDM Strategy.</t>
  </si>
  <si>
    <t>Provides a portfolio level view of provincial achievement towards province-wide OEB targets in 2011.</t>
  </si>
  <si>
    <t xml:space="preserve">Provides key equations, notes and an initiative-level breakdown of: how savings are attributed to LDCs, when the savings are considered to 'start' (i.e. what period the savings are attributed to) and how the savings are calculated. </t>
  </si>
  <si>
    <r>
      <rPr>
        <b/>
        <sz val="11"/>
        <color theme="1"/>
        <rFont val="Calibri"/>
        <family val="2"/>
        <scheme val="minor"/>
      </rPr>
      <t xml:space="preserve">LDC-Specific Data: </t>
    </r>
    <r>
      <rPr>
        <sz val="11"/>
        <color theme="1"/>
        <rFont val="Calibri"/>
        <family val="2"/>
        <scheme val="minor"/>
      </rPr>
      <t>table formats, section references and table numbers align with the OEB Reporting Template</t>
    </r>
  </si>
  <si>
    <t>All results are at the end-user level (not including transmission and distribution losses)</t>
  </si>
  <si>
    <t>Provides the sector mapping used for Retrofit and the allocation methodology table used in the consumer program when customer specific information is unavailable.</t>
  </si>
  <si>
    <r>
      <rPr>
        <b/>
        <sz val="11"/>
        <color theme="1"/>
        <rFont val="Calibri"/>
        <family val="2"/>
        <scheme val="minor"/>
      </rPr>
      <t xml:space="preserve">Province-Wide Data: </t>
    </r>
    <r>
      <rPr>
        <sz val="11"/>
        <color theme="1"/>
        <rFont val="Calibri"/>
        <family val="2"/>
        <scheme val="minor"/>
      </rPr>
      <t>LDC performance in aggregate (province-wide results)</t>
    </r>
  </si>
  <si>
    <t xml:space="preserve">Results are attributed to target using current OPA reporting policies. Energy efficiency resources persist for the duration of the effective useful life. Any upcoming code changes are taken into account. Demand response resources persist for 1 year. Please see methodology tab for more detailed information. 
Yellow cells are intended for the LDC to input information to complete their OEB Reporting Template. </t>
  </si>
  <si>
    <t xml:space="preserve">Breakdown of initiative-level participation in 2011 for the province. </t>
  </si>
  <si>
    <t xml:space="preserve">Breakdown of initiative-level participation in 2011 for your LDC. </t>
  </si>
  <si>
    <t>Contains definitions for terms used throughout the report.</t>
  </si>
  <si>
    <t xml:space="preserve">The OPA is pleased to provide you with the enclosed Final 2011 Results Report. </t>
  </si>
  <si>
    <t xml:space="preserve">Despite some of the inertial challenges in 2011 with program start up, on average, year one province-wide forecasts were met and the year finished out with strong momentum which continues to build 2012. There are still challenges for LDCs of all sizes and we are committed to ensuring LDCs are successful in meeting their objectives. We look forward to further dialogue to discover opportunities to improve the current program suite with local program opportunities, best practices and successes to better reach our customers in the years to come. </t>
  </si>
  <si>
    <t xml:space="preserve">This report was developed in collaboration with the OPA-LDC Reporting and Evaluation Working Group and is designed to help populate LDC annual report templates that will be submitted to the OEB in late September. Between the draft and final reports several improvements were made to improve clarity and transparency based on feedback provided by LDCs, such as: the addition of a glossary tab, total adjustments to savings are now broken out into both the realization rate and net-to-gross ratio for both peak demand and energy savings and modifications were made to the methodology tab. We invite you to continue to provide your feedback. </t>
  </si>
  <si>
    <t>All results are now considered final for 2011.  Any additional 2011 program activity not captured will be reported in the Final 2012 Results Report. Please continue to monitor saveONenergy E-blasts for any further updates and should you have any other questions or comments please contact LDC.Support@powerauthority.on.ca.</t>
  </si>
  <si>
    <t>We appreciate your collaboration and cooperation throughout the reporting and evaluation process. We look forward to another successful year in 2012.</t>
  </si>
  <si>
    <t xml:space="preserve">Sincerely, 
Andrew Pride
</t>
  </si>
  <si>
    <r>
      <rPr>
        <i/>
        <vertAlign val="superscript"/>
        <sz val="10"/>
        <color theme="1"/>
        <rFont val="Calibri"/>
        <family val="2"/>
        <scheme val="minor"/>
      </rPr>
      <t xml:space="preserve">3 </t>
    </r>
    <r>
      <rPr>
        <i/>
        <sz val="10"/>
        <color theme="1"/>
        <rFont val="Calibri"/>
        <family val="2"/>
        <scheme val="minor"/>
      </rPr>
      <t>Includes: Roving Energy Managers, Key Account Managers and Embedded Energy Managers with completed projects</t>
    </r>
  </si>
  <si>
    <t>Welland Hydro-Electric System Corp. 2014 Annual CDM Capacity Target:</t>
  </si>
  <si>
    <t>Welland Hydro-Electric System Corp. 2011-2014 Cumulative CDM Energy Target: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</si>
</sst>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0.0_);[Red]\(0.0\)"/>
    <numFmt numFmtId="166" formatCode="#,##0.0_);[Red]\(#,##0.0\)"/>
    <numFmt numFmtId="167" formatCode="#,##0.0"/>
    <numFmt numFmtId="168" formatCode="0.0"/>
    <numFmt numFmtId="169" formatCode="0.0%"/>
  </numFmts>
  <fonts count="35" x14ac:knownFonts="1">
    <font>
      <sz val="11"/>
      <color theme="1"/>
      <name val="Calibri"/>
      <family val="2"/>
      <scheme val="minor"/>
    </font>
    <font>
      <b/>
      <sz val="11"/>
      <color theme="1"/>
      <name val="Calibri"/>
      <family val="2"/>
      <scheme val="minor"/>
    </font>
    <font>
      <b/>
      <sz val="11"/>
      <name val="Calibri"/>
      <family val="2"/>
      <scheme val="minor"/>
    </font>
    <font>
      <b/>
      <sz val="10"/>
      <name val="Calibri"/>
      <family val="2"/>
      <scheme val="minor"/>
    </font>
    <font>
      <sz val="10"/>
      <name val="Calibri"/>
      <family val="2"/>
      <scheme val="minor"/>
    </font>
    <font>
      <sz val="10"/>
      <color theme="1"/>
      <name val="Calibri"/>
      <family val="2"/>
      <scheme val="minor"/>
    </font>
    <font>
      <b/>
      <sz val="8"/>
      <color theme="1"/>
      <name val="Arial"/>
      <family val="2"/>
    </font>
    <font>
      <b/>
      <sz val="11"/>
      <color rgb="FF000000"/>
      <name val="Arial"/>
      <family val="2"/>
    </font>
    <font>
      <sz val="11"/>
      <color rgb="FF000000"/>
      <name val="Arial"/>
      <family val="2"/>
    </font>
    <font>
      <b/>
      <sz val="12"/>
      <color theme="1"/>
      <name val="Calibri"/>
      <family val="2"/>
      <scheme val="minor"/>
    </font>
    <font>
      <b/>
      <sz val="10"/>
      <color theme="1"/>
      <name val="Calibri"/>
      <family val="2"/>
      <scheme val="minor"/>
    </font>
    <font>
      <sz val="11"/>
      <color theme="1"/>
      <name val="Calibri"/>
      <family val="2"/>
      <scheme val="minor"/>
    </font>
    <font>
      <b/>
      <sz val="10"/>
      <name val="Arial"/>
      <family val="2"/>
    </font>
    <font>
      <sz val="11"/>
      <name val="Calibri"/>
      <family val="2"/>
      <scheme val="minor"/>
    </font>
    <font>
      <i/>
      <sz val="11"/>
      <color theme="1"/>
      <name val="Calibri"/>
      <family val="2"/>
      <scheme val="minor"/>
    </font>
    <font>
      <b/>
      <sz val="12"/>
      <color theme="0"/>
      <name val="Calibri"/>
      <family val="2"/>
      <scheme val="minor"/>
    </font>
    <font>
      <sz val="11"/>
      <color theme="0"/>
      <name val="Calibri"/>
      <family val="2"/>
      <scheme val="minor"/>
    </font>
    <font>
      <sz val="14"/>
      <name val="Calibri"/>
      <family val="2"/>
      <scheme val="minor"/>
    </font>
    <font>
      <b/>
      <sz val="10"/>
      <color theme="0"/>
      <name val="Calibri"/>
      <family val="2"/>
      <scheme val="minor"/>
    </font>
    <font>
      <sz val="9"/>
      <color theme="1"/>
      <name val="Calibri"/>
      <family val="2"/>
      <scheme val="minor"/>
    </font>
    <font>
      <b/>
      <sz val="9"/>
      <color theme="1"/>
      <name val="Calibri"/>
      <family val="2"/>
      <scheme val="minor"/>
    </font>
    <font>
      <vertAlign val="superscript"/>
      <sz val="10"/>
      <color theme="1"/>
      <name val="Calibri"/>
      <family val="2"/>
      <scheme val="minor"/>
    </font>
    <font>
      <i/>
      <sz val="10"/>
      <color theme="1"/>
      <name val="Calibri"/>
      <family val="2"/>
      <scheme val="minor"/>
    </font>
    <font>
      <i/>
      <vertAlign val="superscript"/>
      <sz val="10"/>
      <color theme="1"/>
      <name val="Calibri"/>
      <family val="2"/>
      <scheme val="minor"/>
    </font>
    <font>
      <b/>
      <i/>
      <sz val="10"/>
      <color theme="1"/>
      <name val="Calibri"/>
      <family val="2"/>
      <scheme val="minor"/>
    </font>
    <font>
      <sz val="10"/>
      <color theme="1"/>
      <name val="Calibri"/>
      <family val="2"/>
    </font>
    <font>
      <sz val="11"/>
      <color theme="1"/>
      <name val="Calibri"/>
      <family val="2"/>
    </font>
    <font>
      <b/>
      <sz val="11"/>
      <color rgb="FF000000"/>
      <name val="Calibri"/>
      <family val="2"/>
      <scheme val="minor"/>
    </font>
    <font>
      <b/>
      <sz val="8"/>
      <color rgb="FF000000"/>
      <name val="Arial"/>
      <family val="2"/>
    </font>
    <font>
      <sz val="10"/>
      <color rgb="FF000000"/>
      <name val="Calibri"/>
      <family val="2"/>
      <scheme val="minor"/>
    </font>
    <font>
      <b/>
      <vertAlign val="superscript"/>
      <sz val="11"/>
      <color theme="1"/>
      <name val="Calibri"/>
      <family val="2"/>
      <scheme val="minor"/>
    </font>
    <font>
      <u/>
      <sz val="11"/>
      <color theme="10"/>
      <name val="Calibri"/>
      <family val="2"/>
    </font>
    <font>
      <b/>
      <u/>
      <sz val="11"/>
      <color theme="1"/>
      <name val="Calibri"/>
      <family val="2"/>
      <scheme val="minor"/>
    </font>
    <font>
      <sz val="12"/>
      <color theme="1"/>
      <name val="Calibri"/>
      <family val="2"/>
      <scheme val="minor"/>
    </font>
    <font>
      <sz val="11"/>
      <color rgb="FF000000"/>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D8D8D8"/>
        <bgColor indexed="64"/>
      </patternFill>
    </fill>
    <fill>
      <patternFill patternType="solid">
        <fgColor rgb="FFFFFFFF"/>
        <bgColor indexed="64"/>
      </patternFill>
    </fill>
    <fill>
      <patternFill patternType="solid">
        <fgColor rgb="FFEAF1DD"/>
        <bgColor indexed="64"/>
      </patternFill>
    </fill>
    <fill>
      <patternFill patternType="solid">
        <fgColor rgb="FFE0E0E0"/>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6" tint="0.59999389629810485"/>
        <bgColor indexed="64"/>
      </patternFill>
    </fill>
  </fills>
  <borders count="72">
    <border>
      <left/>
      <right/>
      <top/>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hair">
        <color indexed="64"/>
      </top>
      <bottom/>
      <diagonal/>
    </border>
    <border>
      <left style="thin">
        <color indexed="64"/>
      </left>
      <right style="hair">
        <color indexed="64"/>
      </right>
      <top/>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right style="hair">
        <color indexed="64"/>
      </right>
      <top/>
      <bottom style="hair">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top/>
      <bottom style="hair">
        <color indexed="64"/>
      </bottom>
      <diagonal/>
    </border>
    <border>
      <left style="thin">
        <color indexed="64"/>
      </left>
      <right/>
      <top/>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diagonal/>
    </border>
    <border>
      <left/>
      <right style="hair">
        <color indexed="64"/>
      </right>
      <top/>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s>
  <cellStyleXfs count="4">
    <xf numFmtId="0" fontId="0" fillId="0" borderId="0"/>
    <xf numFmtId="164" fontId="11" fillId="0" borderId="0" applyFont="0" applyFill="0" applyBorder="0" applyAlignment="0" applyProtection="0"/>
    <xf numFmtId="9" fontId="11" fillId="0" borderId="0" applyFont="0" applyFill="0" applyBorder="0" applyAlignment="0" applyProtection="0"/>
    <xf numFmtId="0" fontId="31" fillId="0" borderId="0" applyNumberFormat="0" applyFill="0" applyBorder="0" applyAlignment="0" applyProtection="0">
      <alignment vertical="top"/>
      <protection locked="0"/>
    </xf>
  </cellStyleXfs>
  <cellXfs count="519">
    <xf numFmtId="0" fontId="0" fillId="0" borderId="0" xfId="0"/>
    <xf numFmtId="0" fontId="0" fillId="0" borderId="0" xfId="0" applyAlignment="1">
      <alignment vertical="center"/>
    </xf>
    <xf numFmtId="0" fontId="0" fillId="0" borderId="0" xfId="0" applyAlignment="1">
      <alignment horizontal="center"/>
    </xf>
    <xf numFmtId="0" fontId="0" fillId="0" borderId="0" xfId="0" applyAlignment="1">
      <alignment vertical="top"/>
    </xf>
    <xf numFmtId="0" fontId="3" fillId="4" borderId="2" xfId="0" applyNumberFormat="1" applyFont="1" applyFill="1" applyBorder="1" applyAlignment="1">
      <alignment vertical="center"/>
    </xf>
    <xf numFmtId="0" fontId="3" fillId="4" borderId="3" xfId="0" applyNumberFormat="1" applyFont="1" applyFill="1" applyBorder="1" applyAlignment="1">
      <alignment vertical="center"/>
    </xf>
    <xf numFmtId="0" fontId="4" fillId="3" borderId="19" xfId="0" applyNumberFormat="1" applyFont="1" applyFill="1" applyBorder="1" applyAlignment="1">
      <alignment vertical="top"/>
    </xf>
    <xf numFmtId="0" fontId="4" fillId="3" borderId="6" xfId="0" applyNumberFormat="1" applyFont="1" applyFill="1" applyBorder="1" applyAlignment="1">
      <alignment vertical="top"/>
    </xf>
    <xf numFmtId="0" fontId="4" fillId="3" borderId="9" xfId="0" applyNumberFormat="1" applyFont="1" applyFill="1" applyBorder="1" applyAlignment="1">
      <alignment vertical="top"/>
    </xf>
    <xf numFmtId="0" fontId="4" fillId="3" borderId="22" xfId="0" applyNumberFormat="1" applyFont="1" applyFill="1" applyBorder="1" applyAlignment="1">
      <alignment vertical="top"/>
    </xf>
    <xf numFmtId="0" fontId="4" fillId="3" borderId="18" xfId="0" applyNumberFormat="1" applyFont="1" applyFill="1" applyBorder="1" applyAlignment="1">
      <alignment vertical="top"/>
    </xf>
    <xf numFmtId="0" fontId="4" fillId="3" borderId="16" xfId="0" applyNumberFormat="1" applyFont="1" applyFill="1" applyBorder="1" applyAlignment="1">
      <alignment vertical="top"/>
    </xf>
    <xf numFmtId="0" fontId="5" fillId="0" borderId="0" xfId="0" applyFont="1"/>
    <xf numFmtId="0" fontId="0" fillId="0" borderId="0" xfId="0" applyAlignment="1"/>
    <xf numFmtId="0" fontId="4" fillId="3" borderId="13" xfId="0" applyNumberFormat="1" applyFont="1" applyFill="1" applyBorder="1" applyAlignment="1">
      <alignment vertical="top"/>
    </xf>
    <xf numFmtId="0" fontId="4" fillId="3" borderId="15" xfId="0" applyNumberFormat="1" applyFont="1" applyFill="1" applyBorder="1" applyAlignment="1">
      <alignment vertical="top"/>
    </xf>
    <xf numFmtId="0" fontId="0" fillId="0" borderId="0" xfId="0" applyFont="1" applyAlignment="1">
      <alignment vertical="center"/>
    </xf>
    <xf numFmtId="0" fontId="1" fillId="0" borderId="0" xfId="0" applyFont="1" applyAlignment="1">
      <alignment vertical="top"/>
    </xf>
    <xf numFmtId="0" fontId="1" fillId="0" borderId="0" xfId="0" applyFont="1" applyAlignment="1">
      <alignment horizontal="left" vertical="top"/>
    </xf>
    <xf numFmtId="0" fontId="3" fillId="3" borderId="0" xfId="0" applyNumberFormat="1" applyFont="1" applyFill="1" applyBorder="1" applyAlignment="1">
      <alignment horizontal="left" vertical="top"/>
    </xf>
    <xf numFmtId="165" fontId="2" fillId="2" borderId="5" xfId="0" applyNumberFormat="1" applyFont="1" applyFill="1" applyBorder="1" applyAlignment="1">
      <alignment horizontal="center" vertical="center" wrapText="1"/>
    </xf>
    <xf numFmtId="165" fontId="2" fillId="3" borderId="0" xfId="0" applyNumberFormat="1" applyFont="1" applyFill="1" applyBorder="1" applyAlignment="1">
      <alignment horizontal="center" vertical="top"/>
    </xf>
    <xf numFmtId="165" fontId="3" fillId="4" borderId="3" xfId="0" applyNumberFormat="1" applyFont="1" applyFill="1" applyBorder="1" applyAlignment="1">
      <alignment vertical="center"/>
    </xf>
    <xf numFmtId="165" fontId="0" fillId="0" borderId="0" xfId="0" applyNumberFormat="1"/>
    <xf numFmtId="165" fontId="5" fillId="0" borderId="0" xfId="0" applyNumberFormat="1" applyFont="1"/>
    <xf numFmtId="10" fontId="3" fillId="3" borderId="0" xfId="0" applyNumberFormat="1" applyFont="1" applyFill="1" applyBorder="1" applyAlignment="1">
      <alignment horizontal="left" vertical="top"/>
    </xf>
    <xf numFmtId="10" fontId="3" fillId="4" borderId="3" xfId="0" applyNumberFormat="1" applyFont="1" applyFill="1" applyBorder="1" applyAlignment="1">
      <alignment vertical="center"/>
    </xf>
    <xf numFmtId="10" fontId="0" fillId="0" borderId="0" xfId="0" applyNumberFormat="1"/>
    <xf numFmtId="10" fontId="5" fillId="0" borderId="0" xfId="0" applyNumberFormat="1" applyFont="1"/>
    <xf numFmtId="0" fontId="0" fillId="0" borderId="0" xfId="0"/>
    <xf numFmtId="0" fontId="6" fillId="6" borderId="5" xfId="0" applyFont="1" applyFill="1" applyBorder="1" applyAlignment="1">
      <alignment horizontal="center" vertical="center" wrapText="1"/>
    </xf>
    <xf numFmtId="0" fontId="0" fillId="0" borderId="0" xfId="0" applyAlignment="1">
      <alignment horizontal="center" vertical="center"/>
    </xf>
    <xf numFmtId="0" fontId="6" fillId="6" borderId="5" xfId="0" applyFont="1" applyFill="1" applyBorder="1" applyAlignment="1">
      <alignment horizontal="center" vertical="center"/>
    </xf>
    <xf numFmtId="0" fontId="5" fillId="7" borderId="42" xfId="0" applyFont="1" applyFill="1" applyBorder="1" applyAlignment="1">
      <alignment vertical="center"/>
    </xf>
    <xf numFmtId="0" fontId="5" fillId="7" borderId="31" xfId="0" applyFont="1" applyFill="1" applyBorder="1" applyAlignment="1">
      <alignment vertical="center"/>
    </xf>
    <xf numFmtId="0" fontId="5" fillId="7" borderId="33" xfId="0" applyFont="1" applyFill="1" applyBorder="1" applyAlignment="1">
      <alignment vertical="center"/>
    </xf>
    <xf numFmtId="0" fontId="5" fillId="7" borderId="31" xfId="0" applyFont="1" applyFill="1" applyBorder="1" applyAlignment="1">
      <alignment vertical="center" wrapText="1"/>
    </xf>
    <xf numFmtId="0" fontId="5" fillId="7" borderId="33" xfId="0" applyFont="1" applyFill="1" applyBorder="1" applyAlignment="1">
      <alignment vertical="center" wrapText="1"/>
    </xf>
    <xf numFmtId="0" fontId="5" fillId="7" borderId="43" xfId="0" applyFont="1" applyFill="1" applyBorder="1" applyAlignment="1">
      <alignment vertical="center"/>
    </xf>
    <xf numFmtId="0" fontId="5" fillId="7" borderId="15" xfId="0" applyFont="1" applyFill="1" applyBorder="1" applyAlignment="1">
      <alignment vertical="center"/>
    </xf>
    <xf numFmtId="0" fontId="5" fillId="7" borderId="32" xfId="0" applyFont="1" applyFill="1" applyBorder="1" applyAlignment="1">
      <alignment vertical="center"/>
    </xf>
    <xf numFmtId="0" fontId="5" fillId="7" borderId="43" xfId="0" applyFont="1" applyFill="1" applyBorder="1" applyAlignment="1">
      <alignment vertical="center" wrapText="1"/>
    </xf>
    <xf numFmtId="0" fontId="5" fillId="7" borderId="15" xfId="0" applyFont="1" applyFill="1" applyBorder="1" applyAlignment="1">
      <alignment vertical="center" wrapText="1"/>
    </xf>
    <xf numFmtId="0" fontId="5" fillId="7" borderId="32" xfId="0" applyFont="1" applyFill="1" applyBorder="1" applyAlignment="1">
      <alignment vertical="center" wrapText="1"/>
    </xf>
    <xf numFmtId="0" fontId="7" fillId="6" borderId="5" xfId="0" applyFont="1" applyFill="1" applyBorder="1" applyAlignment="1">
      <alignment horizontal="center" wrapText="1"/>
    </xf>
    <xf numFmtId="0" fontId="7" fillId="0" borderId="5" xfId="0" applyFont="1" applyBorder="1" applyAlignment="1">
      <alignment horizontal="center" vertical="top"/>
    </xf>
    <xf numFmtId="10" fontId="7" fillId="0" borderId="5" xfId="0" applyNumberFormat="1" applyFont="1" applyBorder="1" applyAlignment="1">
      <alignment horizontal="center" vertical="top"/>
    </xf>
    <xf numFmtId="0" fontId="8" fillId="5" borderId="5" xfId="0" applyFont="1" applyFill="1" applyBorder="1" applyAlignment="1">
      <alignment horizontal="center" vertical="top"/>
    </xf>
    <xf numFmtId="0" fontId="7" fillId="5" borderId="5" xfId="0" applyFont="1" applyFill="1" applyBorder="1" applyAlignment="1">
      <alignment vertical="top"/>
    </xf>
    <xf numFmtId="3" fontId="7" fillId="0" borderId="5" xfId="0" applyNumberFormat="1" applyFont="1" applyBorder="1" applyAlignment="1">
      <alignment horizontal="center" vertical="top"/>
    </xf>
    <xf numFmtId="3" fontId="8" fillId="0" borderId="5" xfId="0" applyNumberFormat="1" applyFont="1" applyBorder="1" applyAlignment="1">
      <alignment horizontal="center" vertical="top"/>
    </xf>
    <xf numFmtId="0" fontId="7" fillId="2" borderId="5" xfId="0" applyFont="1" applyFill="1" applyBorder="1" applyAlignment="1">
      <alignment horizontal="center" vertical="center" wrapText="1"/>
    </xf>
    <xf numFmtId="0" fontId="7" fillId="2" borderId="5" xfId="0" applyFont="1" applyFill="1" applyBorder="1" applyAlignment="1">
      <alignment horizontal="center" wrapText="1"/>
    </xf>
    <xf numFmtId="0" fontId="5" fillId="7" borderId="19" xfId="0" applyFont="1" applyFill="1" applyBorder="1" applyAlignment="1">
      <alignment horizontal="center"/>
    </xf>
    <xf numFmtId="0" fontId="5" fillId="7" borderId="42" xfId="0" applyFont="1" applyFill="1" applyBorder="1" applyAlignment="1">
      <alignment horizontal="center" vertical="center"/>
    </xf>
    <xf numFmtId="0" fontId="5" fillId="7" borderId="9" xfId="0" applyFont="1" applyFill="1" applyBorder="1" applyAlignment="1">
      <alignment horizontal="center"/>
    </xf>
    <xf numFmtId="0" fontId="5" fillId="7" borderId="31" xfId="0" applyFont="1" applyFill="1" applyBorder="1" applyAlignment="1">
      <alignment horizontal="center" vertical="center"/>
    </xf>
    <xf numFmtId="0" fontId="5" fillId="7" borderId="22" xfId="0" applyFont="1" applyFill="1" applyBorder="1" applyAlignment="1">
      <alignment horizontal="center"/>
    </xf>
    <xf numFmtId="0" fontId="5" fillId="7" borderId="33" xfId="0" applyFont="1" applyFill="1" applyBorder="1" applyAlignment="1">
      <alignment horizontal="center" vertical="center"/>
    </xf>
    <xf numFmtId="0" fontId="5" fillId="7" borderId="19" xfId="0" applyFont="1" applyFill="1" applyBorder="1" applyAlignment="1">
      <alignment horizontal="center" vertical="center"/>
    </xf>
    <xf numFmtId="0" fontId="5" fillId="7" borderId="9" xfId="0" applyFont="1" applyFill="1" applyBorder="1" applyAlignment="1">
      <alignment horizontal="center" vertical="center"/>
    </xf>
    <xf numFmtId="0" fontId="5" fillId="0" borderId="31" xfId="0" applyFont="1" applyBorder="1" applyAlignment="1">
      <alignment vertical="center" wrapText="1"/>
    </xf>
    <xf numFmtId="0" fontId="5" fillId="7" borderId="22" xfId="0" applyFont="1" applyFill="1" applyBorder="1" applyAlignment="1">
      <alignment horizontal="center" vertical="center"/>
    </xf>
    <xf numFmtId="0" fontId="5" fillId="7" borderId="18" xfId="0" applyFont="1" applyFill="1" applyBorder="1" applyAlignment="1">
      <alignment horizontal="center"/>
    </xf>
    <xf numFmtId="0" fontId="5" fillId="7" borderId="17" xfId="0" applyFont="1" applyFill="1" applyBorder="1" applyAlignment="1">
      <alignment vertical="center"/>
    </xf>
    <xf numFmtId="0" fontId="5" fillId="7" borderId="17" xfId="0" applyFont="1" applyFill="1" applyBorder="1" applyAlignment="1">
      <alignment horizontal="center" vertical="center"/>
    </xf>
    <xf numFmtId="0" fontId="10" fillId="6" borderId="5" xfId="0" applyFont="1" applyFill="1" applyBorder="1" applyAlignment="1">
      <alignment horizontal="center" vertical="center" wrapText="1"/>
    </xf>
    <xf numFmtId="0" fontId="10" fillId="6" borderId="5" xfId="0" applyFont="1" applyFill="1" applyBorder="1" applyAlignment="1">
      <alignment horizontal="center" vertical="center"/>
    </xf>
    <xf numFmtId="9" fontId="0" fillId="0" borderId="0" xfId="0" applyNumberFormat="1"/>
    <xf numFmtId="9" fontId="3" fillId="3" borderId="0" xfId="0" applyNumberFormat="1" applyFont="1" applyFill="1" applyBorder="1" applyAlignment="1">
      <alignment horizontal="left" vertical="top"/>
    </xf>
    <xf numFmtId="9" fontId="3" fillId="4" borderId="3" xfId="0" applyNumberFormat="1" applyFont="1" applyFill="1" applyBorder="1" applyAlignment="1">
      <alignment vertical="center"/>
    </xf>
    <xf numFmtId="9" fontId="5" fillId="0" borderId="0" xfId="0" applyNumberFormat="1" applyFont="1"/>
    <xf numFmtId="1" fontId="0" fillId="0" borderId="0" xfId="0" applyNumberFormat="1"/>
    <xf numFmtId="1" fontId="10" fillId="6" borderId="5" xfId="0" applyNumberFormat="1" applyFont="1" applyFill="1" applyBorder="1" applyAlignment="1">
      <alignment horizontal="center" vertical="center" wrapText="1"/>
    </xf>
    <xf numFmtId="1" fontId="0" fillId="0" borderId="0" xfId="0" applyNumberFormat="1" applyAlignment="1">
      <alignment vertical="center"/>
    </xf>
    <xf numFmtId="0" fontId="0" fillId="0" borderId="0" xfId="0"/>
    <xf numFmtId="165" fontId="0" fillId="0" borderId="0" xfId="0" applyNumberFormat="1"/>
    <xf numFmtId="0" fontId="0" fillId="0" borderId="0" xfId="0"/>
    <xf numFmtId="0" fontId="4" fillId="3" borderId="48" xfId="0" applyNumberFormat="1" applyFont="1" applyFill="1" applyBorder="1" applyAlignment="1">
      <alignment vertical="top"/>
    </xf>
    <xf numFmtId="0" fontId="4" fillId="3" borderId="7" xfId="0" applyNumberFormat="1" applyFont="1" applyFill="1" applyBorder="1" applyAlignment="1">
      <alignment vertical="top"/>
    </xf>
    <xf numFmtId="0" fontId="0" fillId="0" borderId="0" xfId="0" applyFont="1"/>
    <xf numFmtId="0" fontId="12" fillId="4" borderId="5" xfId="0" applyFont="1" applyFill="1" applyBorder="1" applyAlignment="1">
      <alignment horizontal="center" vertical="center"/>
    </xf>
    <xf numFmtId="0" fontId="0" fillId="11" borderId="0" xfId="0" applyFill="1"/>
    <xf numFmtId="0" fontId="0" fillId="0" borderId="0" xfId="0" applyFill="1"/>
    <xf numFmtId="0" fontId="14" fillId="0" borderId="0" xfId="0" applyFont="1" applyFill="1" applyBorder="1" applyAlignment="1">
      <alignment vertical="center"/>
    </xf>
    <xf numFmtId="165" fontId="0" fillId="0" borderId="0" xfId="0" applyNumberFormat="1" applyAlignment="1"/>
    <xf numFmtId="38" fontId="4" fillId="3" borderId="19" xfId="0" applyNumberFormat="1" applyFont="1" applyFill="1" applyBorder="1" applyAlignment="1">
      <alignment horizontal="center" vertical="top"/>
    </xf>
    <xf numFmtId="38" fontId="4" fillId="3" borderId="6" xfId="0" applyNumberFormat="1" applyFont="1" applyFill="1" applyBorder="1" applyAlignment="1">
      <alignment horizontal="center" vertical="top"/>
    </xf>
    <xf numFmtId="38" fontId="4" fillId="3" borderId="9" xfId="0" applyNumberFormat="1" applyFont="1" applyFill="1" applyBorder="1" applyAlignment="1">
      <alignment horizontal="center" vertical="top"/>
    </xf>
    <xf numFmtId="38" fontId="4" fillId="3" borderId="35" xfId="0" applyNumberFormat="1" applyFont="1" applyFill="1" applyBorder="1" applyAlignment="1">
      <alignment horizontal="center" vertical="top"/>
    </xf>
    <xf numFmtId="38" fontId="4" fillId="3" borderId="34" xfId="0" applyNumberFormat="1" applyFont="1" applyFill="1" applyBorder="1" applyAlignment="1">
      <alignment horizontal="center" vertical="top"/>
    </xf>
    <xf numFmtId="38" fontId="4" fillId="3" borderId="36" xfId="0" applyNumberFormat="1" applyFont="1" applyFill="1" applyBorder="1" applyAlignment="1">
      <alignment horizontal="center" vertical="top"/>
    </xf>
    <xf numFmtId="38" fontId="4" fillId="3" borderId="45" xfId="0" applyNumberFormat="1" applyFont="1" applyFill="1" applyBorder="1" applyAlignment="1">
      <alignment horizontal="center" vertical="top"/>
    </xf>
    <xf numFmtId="38" fontId="4" fillId="3" borderId="46" xfId="0" applyNumberFormat="1" applyFont="1" applyFill="1" applyBorder="1" applyAlignment="1">
      <alignment horizontal="center" vertical="top"/>
    </xf>
    <xf numFmtId="38" fontId="2" fillId="4" borderId="18" xfId="0" applyNumberFormat="1" applyFont="1" applyFill="1" applyBorder="1" applyAlignment="1">
      <alignment horizontal="center" vertical="top"/>
    </xf>
    <xf numFmtId="38" fontId="2" fillId="4" borderId="5" xfId="0" applyNumberFormat="1" applyFont="1" applyFill="1" applyBorder="1" applyAlignment="1">
      <alignment horizontal="center" vertical="top"/>
    </xf>
    <xf numFmtId="165" fontId="3" fillId="4" borderId="3" xfId="0" applyNumberFormat="1" applyFont="1" applyFill="1" applyBorder="1" applyAlignment="1">
      <alignment horizontal="right" vertical="center"/>
    </xf>
    <xf numFmtId="166" fontId="3" fillId="4" borderId="3" xfId="0" applyNumberFormat="1" applyFont="1" applyFill="1" applyBorder="1" applyAlignment="1">
      <alignment horizontal="right" vertical="center"/>
    </xf>
    <xf numFmtId="0" fontId="0" fillId="0" borderId="57" xfId="0" applyBorder="1"/>
    <xf numFmtId="0" fontId="0" fillId="0" borderId="0" xfId="0"/>
    <xf numFmtId="0" fontId="0" fillId="0" borderId="0" xfId="0"/>
    <xf numFmtId="167" fontId="8" fillId="10" borderId="5" xfId="0" applyNumberFormat="1" applyFont="1" applyFill="1" applyBorder="1" applyAlignment="1">
      <alignment horizontal="center" vertical="top"/>
    </xf>
    <xf numFmtId="0" fontId="8" fillId="12" borderId="5" xfId="0" applyFont="1" applyFill="1" applyBorder="1" applyAlignment="1">
      <alignment horizontal="center" vertical="top"/>
    </xf>
    <xf numFmtId="0" fontId="0" fillId="0" borderId="0" xfId="0" applyBorder="1"/>
    <xf numFmtId="0" fontId="5" fillId="7" borderId="18" xfId="0" applyFont="1" applyFill="1" applyBorder="1" applyAlignment="1">
      <alignment horizontal="center" vertical="center"/>
    </xf>
    <xf numFmtId="0" fontId="9" fillId="0" borderId="0" xfId="0" applyFont="1" applyBorder="1"/>
    <xf numFmtId="0" fontId="16" fillId="0" borderId="0" xfId="0" applyFont="1" applyBorder="1"/>
    <xf numFmtId="9" fontId="16" fillId="0" borderId="0" xfId="0" applyNumberFormat="1" applyFont="1" applyBorder="1"/>
    <xf numFmtId="0" fontId="13" fillId="0" borderId="0" xfId="0" applyFont="1" applyBorder="1"/>
    <xf numFmtId="0" fontId="17" fillId="0" borderId="0" xfId="0" applyFont="1" applyBorder="1" applyAlignment="1">
      <alignment horizontal="left"/>
    </xf>
    <xf numFmtId="37" fontId="4" fillId="3" borderId="19" xfId="1" applyNumberFormat="1" applyFont="1" applyFill="1" applyBorder="1" applyAlignment="1">
      <alignment horizontal="center" vertical="top"/>
    </xf>
    <xf numFmtId="37" fontId="4" fillId="3" borderId="35" xfId="1" applyNumberFormat="1" applyFont="1" applyFill="1" applyBorder="1" applyAlignment="1">
      <alignment horizontal="center" vertical="top"/>
    </xf>
    <xf numFmtId="37" fontId="4" fillId="3" borderId="9" xfId="1" applyNumberFormat="1" applyFont="1" applyFill="1" applyBorder="1" applyAlignment="1">
      <alignment horizontal="center" vertical="top"/>
    </xf>
    <xf numFmtId="37" fontId="4" fillId="3" borderId="34" xfId="1" applyNumberFormat="1" applyFont="1" applyFill="1" applyBorder="1" applyAlignment="1">
      <alignment horizontal="center" vertical="top"/>
    </xf>
    <xf numFmtId="37" fontId="4" fillId="3" borderId="6" xfId="1" applyNumberFormat="1" applyFont="1" applyFill="1" applyBorder="1" applyAlignment="1">
      <alignment horizontal="center" vertical="top"/>
    </xf>
    <xf numFmtId="37" fontId="4" fillId="3" borderId="36" xfId="1" applyNumberFormat="1" applyFont="1" applyFill="1" applyBorder="1" applyAlignment="1">
      <alignment horizontal="center" vertical="top"/>
    </xf>
    <xf numFmtId="0" fontId="0" fillId="0" borderId="0" xfId="0"/>
    <xf numFmtId="38" fontId="4" fillId="3" borderId="0" xfId="0" applyNumberFormat="1" applyFont="1" applyFill="1" applyBorder="1" applyAlignment="1">
      <alignment horizontal="right" vertical="top"/>
    </xf>
    <xf numFmtId="0" fontId="0" fillId="0" borderId="0" xfId="0"/>
    <xf numFmtId="167" fontId="8" fillId="3" borderId="5" xfId="0" applyNumberFormat="1" applyFont="1" applyFill="1" applyBorder="1" applyAlignment="1">
      <alignment horizontal="center" vertical="top"/>
    </xf>
    <xf numFmtId="168" fontId="7" fillId="0" borderId="5" xfId="0" applyNumberFormat="1" applyFont="1" applyBorder="1" applyAlignment="1">
      <alignment horizontal="center" vertical="top"/>
    </xf>
    <xf numFmtId="9" fontId="2" fillId="2" borderId="37" xfId="0" applyNumberFormat="1" applyFont="1" applyFill="1" applyBorder="1" applyAlignment="1">
      <alignment horizontal="center" vertical="center" wrapText="1"/>
    </xf>
    <xf numFmtId="9" fontId="4" fillId="3" borderId="19" xfId="0" applyNumberFormat="1" applyFont="1" applyFill="1" applyBorder="1" applyAlignment="1">
      <alignment horizontal="center" vertical="top"/>
    </xf>
    <xf numFmtId="9" fontId="4" fillId="3" borderId="14" xfId="0" applyNumberFormat="1" applyFont="1" applyFill="1" applyBorder="1" applyAlignment="1">
      <alignment horizontal="center" vertical="top"/>
    </xf>
    <xf numFmtId="9" fontId="4" fillId="3" borderId="6" xfId="0" applyNumberFormat="1" applyFont="1" applyFill="1" applyBorder="1" applyAlignment="1">
      <alignment horizontal="center" vertical="top"/>
    </xf>
    <xf numFmtId="9" fontId="4" fillId="3" borderId="49" xfId="0" applyNumberFormat="1" applyFont="1" applyFill="1" applyBorder="1" applyAlignment="1">
      <alignment horizontal="center" vertical="top"/>
    </xf>
    <xf numFmtId="9" fontId="4" fillId="3" borderId="20" xfId="0" applyNumberFormat="1" applyFont="1" applyFill="1" applyBorder="1" applyAlignment="1">
      <alignment horizontal="center" vertical="top"/>
    </xf>
    <xf numFmtId="9" fontId="4" fillId="3" borderId="50" xfId="0" applyNumberFormat="1" applyFont="1" applyFill="1" applyBorder="1" applyAlignment="1">
      <alignment horizontal="center" vertical="top"/>
    </xf>
    <xf numFmtId="9" fontId="4" fillId="3" borderId="9" xfId="0" applyNumberFormat="1" applyFont="1" applyFill="1" applyBorder="1" applyAlignment="1">
      <alignment horizontal="center" vertical="top"/>
    </xf>
    <xf numFmtId="9" fontId="4" fillId="3" borderId="10" xfId="0" applyNumberFormat="1" applyFont="1" applyFill="1" applyBorder="1" applyAlignment="1">
      <alignment horizontal="center" vertical="top"/>
    </xf>
    <xf numFmtId="9" fontId="4" fillId="3" borderId="22" xfId="0" applyNumberFormat="1" applyFont="1" applyFill="1" applyBorder="1" applyAlignment="1">
      <alignment horizontal="center" vertical="top"/>
    </xf>
    <xf numFmtId="9" fontId="4" fillId="3" borderId="12" xfId="0" applyNumberFormat="1" applyFont="1" applyFill="1" applyBorder="1" applyAlignment="1">
      <alignment horizontal="center" vertical="top"/>
    </xf>
    <xf numFmtId="9" fontId="4" fillId="3" borderId="18" xfId="0" applyNumberFormat="1" applyFont="1" applyFill="1" applyBorder="1" applyAlignment="1">
      <alignment horizontal="center" vertical="top"/>
    </xf>
    <xf numFmtId="9" fontId="4" fillId="3" borderId="16" xfId="0" applyNumberFormat="1" applyFont="1" applyFill="1" applyBorder="1" applyAlignment="1">
      <alignment horizontal="center" vertical="top"/>
    </xf>
    <xf numFmtId="0" fontId="4" fillId="3" borderId="9" xfId="0" applyNumberFormat="1" applyFont="1" applyFill="1" applyBorder="1" applyAlignment="1">
      <alignment vertical="center"/>
    </xf>
    <xf numFmtId="0" fontId="5" fillId="0" borderId="0" xfId="0" applyFont="1" applyAlignment="1">
      <alignment horizontal="center"/>
    </xf>
    <xf numFmtId="0" fontId="4" fillId="3" borderId="48" xfId="0" applyNumberFormat="1" applyFont="1" applyFill="1" applyBorder="1" applyAlignment="1">
      <alignment horizontal="center" vertical="center"/>
    </xf>
    <xf numFmtId="0" fontId="4" fillId="3" borderId="7" xfId="0" applyNumberFormat="1" applyFont="1" applyFill="1" applyBorder="1" applyAlignment="1">
      <alignment horizontal="center" vertical="center"/>
    </xf>
    <xf numFmtId="0" fontId="16" fillId="0" borderId="0" xfId="0" applyFont="1" applyFill="1" applyBorder="1" applyAlignment="1"/>
    <xf numFmtId="0" fontId="12" fillId="4" borderId="5" xfId="0" applyFont="1" applyFill="1" applyBorder="1" applyAlignment="1">
      <alignment horizontal="center" vertical="center" wrapText="1"/>
    </xf>
    <xf numFmtId="0" fontId="0" fillId="0" borderId="0" xfId="0" applyAlignment="1">
      <alignment vertical="center" wrapText="1"/>
    </xf>
    <xf numFmtId="0" fontId="0" fillId="0" borderId="19" xfId="0" applyBorder="1" applyAlignment="1">
      <alignment vertical="center" wrapText="1"/>
    </xf>
    <xf numFmtId="0" fontId="0" fillId="0" borderId="14" xfId="0" applyFont="1" applyFill="1" applyBorder="1" applyAlignment="1">
      <alignment vertical="center"/>
    </xf>
    <xf numFmtId="0" fontId="0" fillId="0" borderId="9" xfId="0" applyBorder="1" applyAlignment="1">
      <alignment vertical="center" wrapText="1"/>
    </xf>
    <xf numFmtId="0" fontId="0" fillId="0" borderId="10" xfId="0" applyFont="1" applyFill="1" applyBorder="1" applyAlignment="1">
      <alignment vertical="center"/>
    </xf>
    <xf numFmtId="0" fontId="13" fillId="0" borderId="10" xfId="0" applyFont="1" applyFill="1" applyBorder="1" applyAlignment="1">
      <alignment vertical="center"/>
    </xf>
    <xf numFmtId="0" fontId="0" fillId="0" borderId="22" xfId="0" applyBorder="1" applyAlignment="1">
      <alignment vertical="center" wrapText="1"/>
    </xf>
    <xf numFmtId="0" fontId="13" fillId="0" borderId="12" xfId="0" applyFont="1" applyFill="1" applyBorder="1" applyAlignment="1">
      <alignment vertical="center"/>
    </xf>
    <xf numFmtId="0" fontId="18" fillId="4" borderId="0" xfId="0" applyFont="1" applyFill="1" applyBorder="1" applyAlignment="1">
      <alignment horizontal="center" vertical="center" wrapText="1"/>
    </xf>
    <xf numFmtId="169" fontId="10" fillId="0" borderId="0" xfId="2" applyNumberFormat="1" applyFont="1" applyBorder="1" applyAlignment="1">
      <alignment horizontal="center" vertical="center"/>
    </xf>
    <xf numFmtId="0" fontId="19" fillId="0" borderId="0" xfId="0" applyFont="1" applyBorder="1"/>
    <xf numFmtId="0" fontId="22" fillId="0" borderId="0" xfId="0" applyFont="1" applyAlignment="1">
      <alignment horizontal="left" vertical="center"/>
    </xf>
    <xf numFmtId="3" fontId="5" fillId="7" borderId="14" xfId="1" applyNumberFormat="1" applyFont="1" applyFill="1" applyBorder="1" applyAlignment="1">
      <alignment horizontal="center" vertical="center"/>
    </xf>
    <xf numFmtId="3" fontId="5" fillId="7" borderId="10" xfId="1" applyNumberFormat="1" applyFont="1" applyFill="1" applyBorder="1" applyAlignment="1">
      <alignment horizontal="center" vertical="center"/>
    </xf>
    <xf numFmtId="3" fontId="5" fillId="7" borderId="12" xfId="1" applyNumberFormat="1" applyFont="1" applyFill="1" applyBorder="1" applyAlignment="1">
      <alignment horizontal="center" vertical="center"/>
    </xf>
    <xf numFmtId="3" fontId="5" fillId="7" borderId="16" xfId="1" applyNumberFormat="1" applyFont="1" applyFill="1" applyBorder="1" applyAlignment="1">
      <alignment horizontal="center" vertical="center"/>
    </xf>
    <xf numFmtId="0" fontId="22" fillId="0" borderId="0" xfId="0" applyFont="1" applyAlignment="1">
      <alignment horizontal="left"/>
    </xf>
    <xf numFmtId="0" fontId="0" fillId="0" borderId="0" xfId="0" applyBorder="1" applyAlignment="1"/>
    <xf numFmtId="0" fontId="5" fillId="0" borderId="13" xfId="0" applyFont="1" applyBorder="1" applyAlignment="1">
      <alignment vertical="center" wrapText="1"/>
    </xf>
    <xf numFmtId="0" fontId="5" fillId="0" borderId="15" xfId="0" applyNumberFormat="1" applyFont="1" applyBorder="1" applyAlignment="1">
      <alignment vertical="center" wrapText="1"/>
    </xf>
    <xf numFmtId="0" fontId="5" fillId="0" borderId="15" xfId="0" applyFont="1" applyBorder="1" applyAlignment="1">
      <alignment vertical="center" wrapText="1"/>
    </xf>
    <xf numFmtId="0" fontId="4" fillId="3" borderId="19" xfId="0" applyNumberFormat="1" applyFont="1" applyFill="1" applyBorder="1" applyAlignment="1">
      <alignment horizontal="center" vertical="center"/>
    </xf>
    <xf numFmtId="0" fontId="5" fillId="0" borderId="14" xfId="0" applyFont="1" applyBorder="1" applyAlignment="1">
      <alignment vertical="center" wrapText="1"/>
    </xf>
    <xf numFmtId="0" fontId="4" fillId="3" borderId="9" xfId="0" applyNumberFormat="1" applyFont="1" applyFill="1" applyBorder="1" applyAlignment="1">
      <alignment horizontal="center" vertical="center"/>
    </xf>
    <xf numFmtId="0" fontId="5" fillId="0" borderId="10" xfId="0" applyFont="1" applyBorder="1" applyAlignment="1">
      <alignment vertical="center" wrapText="1"/>
    </xf>
    <xf numFmtId="0" fontId="4" fillId="3" borderId="22" xfId="0" applyNumberFormat="1" applyFont="1" applyFill="1" applyBorder="1" applyAlignment="1">
      <alignment horizontal="center" vertical="center"/>
    </xf>
    <xf numFmtId="0" fontId="4" fillId="3" borderId="0" xfId="0" applyNumberFormat="1" applyFont="1" applyFill="1" applyBorder="1" applyAlignment="1">
      <alignment horizontal="center" vertical="center"/>
    </xf>
    <xf numFmtId="0" fontId="0" fillId="7" borderId="0" xfId="0" applyFont="1" applyFill="1" applyBorder="1" applyAlignment="1">
      <alignment vertical="center"/>
    </xf>
    <xf numFmtId="0" fontId="0" fillId="0" borderId="0" xfId="0" applyBorder="1" applyAlignment="1">
      <alignment horizontal="left" vertical="center" wrapText="1"/>
    </xf>
    <xf numFmtId="0" fontId="4" fillId="3" borderId="45" xfId="0" applyNumberFormat="1" applyFont="1" applyFill="1" applyBorder="1" applyAlignment="1">
      <alignment horizontal="center" vertical="center"/>
    </xf>
    <xf numFmtId="0" fontId="4" fillId="3" borderId="24" xfId="0" applyNumberFormat="1" applyFont="1" applyFill="1" applyBorder="1" applyAlignment="1">
      <alignment horizontal="center" vertical="center"/>
    </xf>
    <xf numFmtId="0" fontId="5" fillId="0" borderId="12" xfId="0" applyFont="1" applyBorder="1" applyAlignment="1">
      <alignment vertical="center" wrapText="1"/>
    </xf>
    <xf numFmtId="0" fontId="5" fillId="7" borderId="42" xfId="0" applyFont="1" applyFill="1" applyBorder="1" applyAlignment="1">
      <alignment vertical="center" wrapText="1"/>
    </xf>
    <xf numFmtId="0" fontId="5" fillId="0" borderId="42" xfId="0" applyFont="1" applyBorder="1" applyAlignment="1">
      <alignment horizontal="left" vertical="center" wrapText="1"/>
    </xf>
    <xf numFmtId="0" fontId="5" fillId="0" borderId="31" xfId="0" applyFont="1" applyBorder="1" applyAlignment="1">
      <alignment horizontal="left" vertical="center" wrapText="1"/>
    </xf>
    <xf numFmtId="0" fontId="5" fillId="0" borderId="33" xfId="0" applyFont="1" applyBorder="1" applyAlignment="1">
      <alignment horizontal="left" vertical="center" wrapText="1"/>
    </xf>
    <xf numFmtId="0" fontId="5" fillId="0" borderId="62" xfId="0" applyFont="1" applyBorder="1" applyAlignment="1">
      <alignment horizontal="left" vertical="center" wrapText="1"/>
    </xf>
    <xf numFmtId="0" fontId="5" fillId="0" borderId="43" xfId="0" applyFont="1" applyBorder="1" applyAlignment="1">
      <alignment vertical="center" wrapText="1"/>
    </xf>
    <xf numFmtId="0" fontId="5" fillId="0" borderId="32" xfId="0" applyFont="1" applyBorder="1" applyAlignment="1">
      <alignment vertical="center" wrapText="1"/>
    </xf>
    <xf numFmtId="0" fontId="5" fillId="0" borderId="12" xfId="0" applyNumberFormat="1" applyFont="1" applyBorder="1" applyAlignment="1">
      <alignment vertical="center" wrapText="1"/>
    </xf>
    <xf numFmtId="0" fontId="5" fillId="7" borderId="65" xfId="0" applyFont="1" applyFill="1" applyBorder="1" applyAlignment="1">
      <alignment vertical="center" wrapText="1"/>
    </xf>
    <xf numFmtId="0" fontId="5" fillId="0" borderId="65" xfId="0" applyFont="1" applyBorder="1" applyAlignment="1">
      <alignment horizontal="left" vertical="center" wrapText="1"/>
    </xf>
    <xf numFmtId="0" fontId="4" fillId="3" borderId="62" xfId="0" applyNumberFormat="1" applyFont="1" applyFill="1" applyBorder="1" applyAlignment="1">
      <alignment vertical="center" wrapText="1"/>
    </xf>
    <xf numFmtId="0" fontId="5" fillId="0" borderId="64" xfId="0" applyFont="1" applyBorder="1" applyAlignment="1">
      <alignment vertical="center" wrapText="1"/>
    </xf>
    <xf numFmtId="0" fontId="5" fillId="0" borderId="63" xfId="0" applyFont="1" applyBorder="1" applyAlignment="1">
      <alignment vertical="center" wrapText="1"/>
    </xf>
    <xf numFmtId="0" fontId="10" fillId="0" borderId="0" xfId="0" applyFont="1" applyBorder="1" applyAlignment="1">
      <alignment vertical="center"/>
    </xf>
    <xf numFmtId="168" fontId="0" fillId="0" borderId="0" xfId="0" applyNumberFormat="1" applyBorder="1" applyAlignment="1">
      <alignment horizontal="center"/>
    </xf>
    <xf numFmtId="167" fontId="0" fillId="0" borderId="0" xfId="0" applyNumberFormat="1" applyBorder="1" applyAlignment="1">
      <alignment horizontal="center"/>
    </xf>
    <xf numFmtId="0" fontId="5" fillId="0" borderId="66" xfId="0" applyFont="1" applyBorder="1" applyAlignment="1">
      <alignment vertical="center" wrapText="1"/>
    </xf>
    <xf numFmtId="0" fontId="5" fillId="0" borderId="67" xfId="0" applyFont="1" applyBorder="1" applyAlignment="1">
      <alignment vertical="center" wrapText="1"/>
    </xf>
    <xf numFmtId="0" fontId="4" fillId="0" borderId="10" xfId="0" applyFont="1" applyBorder="1" applyAlignment="1">
      <alignment vertical="center" wrapText="1"/>
    </xf>
    <xf numFmtId="169" fontId="10" fillId="0" borderId="0" xfId="1" applyNumberFormat="1" applyFont="1" applyBorder="1" applyAlignment="1">
      <alignment horizontal="center" vertical="center"/>
    </xf>
    <xf numFmtId="0" fontId="1" fillId="0" borderId="0" xfId="0" applyFont="1" applyFill="1"/>
    <xf numFmtId="0" fontId="26" fillId="0" borderId="0" xfId="0" applyFont="1" applyFill="1" applyAlignment="1">
      <alignment horizontal="center" vertical="top" wrapText="1"/>
    </xf>
    <xf numFmtId="165" fontId="0" fillId="0" borderId="0" xfId="0" applyNumberFormat="1"/>
    <xf numFmtId="0" fontId="5" fillId="7" borderId="66" xfId="0" applyFont="1" applyFill="1" applyBorder="1" applyAlignment="1">
      <alignment horizontal="center" vertical="center"/>
    </xf>
    <xf numFmtId="165" fontId="2" fillId="2" borderId="2" xfId="0" applyNumberFormat="1" applyFont="1" applyFill="1" applyBorder="1" applyAlignment="1">
      <alignment horizontal="center" vertical="center" wrapText="1"/>
    </xf>
    <xf numFmtId="37" fontId="4" fillId="3" borderId="23" xfId="1" applyNumberFormat="1" applyFont="1" applyFill="1" applyBorder="1" applyAlignment="1">
      <alignment horizontal="center" vertical="top"/>
    </xf>
    <xf numFmtId="37" fontId="4" fillId="3" borderId="7" xfId="1" applyNumberFormat="1" applyFont="1" applyFill="1" applyBorder="1" applyAlignment="1">
      <alignment horizontal="center" vertical="top"/>
    </xf>
    <xf numFmtId="37" fontId="4" fillId="3" borderId="48" xfId="1" applyNumberFormat="1" applyFont="1" applyFill="1" applyBorder="1" applyAlignment="1">
      <alignment horizontal="center" vertical="top"/>
    </xf>
    <xf numFmtId="165" fontId="2" fillId="2" borderId="4" xfId="0" applyNumberFormat="1" applyFont="1" applyFill="1" applyBorder="1" applyAlignment="1">
      <alignment horizontal="center" vertical="center" wrapText="1"/>
    </xf>
    <xf numFmtId="37" fontId="4" fillId="3" borderId="53" xfId="1" applyNumberFormat="1" applyFont="1" applyFill="1" applyBorder="1" applyAlignment="1">
      <alignment horizontal="center" vertical="top"/>
    </xf>
    <xf numFmtId="37" fontId="4" fillId="3" borderId="55" xfId="1" applyNumberFormat="1" applyFont="1" applyFill="1" applyBorder="1" applyAlignment="1">
      <alignment horizontal="center" vertical="top"/>
    </xf>
    <xf numFmtId="37" fontId="4" fillId="3" borderId="51" xfId="1" applyNumberFormat="1" applyFont="1" applyFill="1" applyBorder="1" applyAlignment="1">
      <alignment horizontal="center" vertical="top"/>
    </xf>
    <xf numFmtId="165" fontId="1" fillId="2" borderId="21" xfId="0" applyNumberFormat="1" applyFont="1" applyFill="1" applyBorder="1" applyAlignment="1">
      <alignment horizontal="center" vertical="center"/>
    </xf>
    <xf numFmtId="165" fontId="1" fillId="2" borderId="26" xfId="0" applyNumberFormat="1" applyFont="1" applyFill="1" applyBorder="1" applyAlignment="1">
      <alignment horizontal="center" vertical="center"/>
    </xf>
    <xf numFmtId="165" fontId="2" fillId="2" borderId="57" xfId="0" applyNumberFormat="1" applyFont="1" applyFill="1" applyBorder="1" applyAlignment="1">
      <alignment horizontal="center" vertical="center" wrapText="1"/>
    </xf>
    <xf numFmtId="165" fontId="2" fillId="2" borderId="69" xfId="0" applyNumberFormat="1" applyFont="1" applyFill="1" applyBorder="1" applyAlignment="1">
      <alignment horizontal="center" vertical="center" wrapText="1"/>
    </xf>
    <xf numFmtId="37" fontId="4" fillId="2" borderId="57" xfId="1" applyNumberFormat="1" applyFont="1" applyFill="1" applyBorder="1" applyAlignment="1">
      <alignment horizontal="center" vertical="top"/>
    </xf>
    <xf numFmtId="37" fontId="4" fillId="2" borderId="69" xfId="1" applyNumberFormat="1" applyFont="1" applyFill="1" applyBorder="1" applyAlignment="1">
      <alignment horizontal="center" vertical="top"/>
    </xf>
    <xf numFmtId="38" fontId="4" fillId="3" borderId="23" xfId="0" applyNumberFormat="1" applyFont="1" applyFill="1" applyBorder="1" applyAlignment="1">
      <alignment horizontal="center" vertical="top"/>
    </xf>
    <xf numFmtId="38" fontId="4" fillId="3" borderId="7" xfId="0" applyNumberFormat="1" applyFont="1" applyFill="1" applyBorder="1" applyAlignment="1">
      <alignment horizontal="center" vertical="top"/>
    </xf>
    <xf numFmtId="38" fontId="4" fillId="3" borderId="48" xfId="0" applyNumberFormat="1" applyFont="1" applyFill="1" applyBorder="1" applyAlignment="1">
      <alignment horizontal="center" vertical="top"/>
    </xf>
    <xf numFmtId="38" fontId="4" fillId="3" borderId="57" xfId="0" applyNumberFormat="1" applyFont="1" applyFill="1" applyBorder="1" applyAlignment="1">
      <alignment horizontal="center" vertical="top"/>
    </xf>
    <xf numFmtId="38" fontId="2" fillId="4" borderId="2" xfId="0" applyNumberFormat="1" applyFont="1" applyFill="1" applyBorder="1" applyAlignment="1">
      <alignment horizontal="center" vertical="top"/>
    </xf>
    <xf numFmtId="38" fontId="4" fillId="3" borderId="53" xfId="0" applyNumberFormat="1" applyFont="1" applyFill="1" applyBorder="1" applyAlignment="1">
      <alignment horizontal="center" vertical="top"/>
    </xf>
    <xf numFmtId="38" fontId="4" fillId="3" borderId="55" xfId="0" applyNumberFormat="1" applyFont="1" applyFill="1" applyBorder="1" applyAlignment="1">
      <alignment horizontal="center" vertical="top"/>
    </xf>
    <xf numFmtId="38" fontId="4" fillId="3" borderId="51" xfId="0" applyNumberFormat="1" applyFont="1" applyFill="1" applyBorder="1" applyAlignment="1">
      <alignment horizontal="center" vertical="top"/>
    </xf>
    <xf numFmtId="38" fontId="4" fillId="3" borderId="60" xfId="0" applyNumberFormat="1" applyFont="1" applyFill="1" applyBorder="1" applyAlignment="1">
      <alignment horizontal="center" vertical="top"/>
    </xf>
    <xf numFmtId="38" fontId="2" fillId="4" borderId="54" xfId="0" applyNumberFormat="1" applyFont="1" applyFill="1" applyBorder="1" applyAlignment="1">
      <alignment horizontal="center" vertical="top"/>
    </xf>
    <xf numFmtId="38" fontId="4" fillId="2" borderId="57" xfId="0" applyNumberFormat="1" applyFont="1" applyFill="1" applyBorder="1" applyAlignment="1">
      <alignment horizontal="center" vertical="top"/>
    </xf>
    <xf numFmtId="38" fontId="4" fillId="2" borderId="69" xfId="0" applyNumberFormat="1" applyFont="1" applyFill="1" applyBorder="1" applyAlignment="1">
      <alignment horizontal="center" vertical="top"/>
    </xf>
    <xf numFmtId="38" fontId="2" fillId="2" borderId="28" xfId="0" applyNumberFormat="1" applyFont="1" applyFill="1" applyBorder="1" applyAlignment="1">
      <alignment horizontal="center" vertical="top"/>
    </xf>
    <xf numFmtId="38" fontId="2" fillId="2" borderId="30" xfId="0" applyNumberFormat="1" applyFont="1" applyFill="1" applyBorder="1" applyAlignment="1">
      <alignment horizontal="center" vertical="top"/>
    </xf>
    <xf numFmtId="0" fontId="5" fillId="0" borderId="0" xfId="0" applyFont="1" applyBorder="1" applyAlignment="1">
      <alignment horizontal="left" vertical="top" wrapText="1"/>
    </xf>
    <xf numFmtId="0" fontId="10" fillId="0" borderId="0" xfId="0" applyFont="1" applyFill="1" applyAlignment="1">
      <alignment horizontal="center" vertical="center"/>
    </xf>
    <xf numFmtId="0" fontId="27" fillId="0" borderId="29" xfId="0" applyFont="1" applyBorder="1" applyAlignment="1">
      <alignment vertical="top" wrapText="1"/>
    </xf>
    <xf numFmtId="0" fontId="0" fillId="0" borderId="0" xfId="0" applyAlignment="1">
      <alignment horizontal="center" vertical="center" wrapText="1"/>
    </xf>
    <xf numFmtId="0" fontId="0" fillId="0" borderId="0" xfId="0" applyFill="1" applyBorder="1" applyAlignment="1"/>
    <xf numFmtId="0" fontId="5" fillId="0" borderId="0" xfId="0" applyFont="1" applyFill="1" applyBorder="1" applyAlignment="1">
      <alignment vertical="top" wrapText="1"/>
    </xf>
    <xf numFmtId="0" fontId="0" fillId="0" borderId="0" xfId="0" applyFill="1" applyBorder="1"/>
    <xf numFmtId="0" fontId="5" fillId="0" borderId="0" xfId="0" applyFont="1" applyFill="1" applyBorder="1" applyAlignment="1">
      <alignment wrapText="1"/>
    </xf>
    <xf numFmtId="0" fontId="10" fillId="0" borderId="0" xfId="0" applyFont="1" applyFill="1" applyBorder="1" applyAlignment="1">
      <alignment vertical="top" wrapText="1"/>
    </xf>
    <xf numFmtId="0" fontId="28" fillId="0" borderId="5" xfId="0" applyFont="1" applyBorder="1" applyAlignment="1">
      <alignment horizontal="left" vertical="center" wrapText="1"/>
    </xf>
    <xf numFmtId="0" fontId="29" fillId="0" borderId="5" xfId="0" applyFont="1" applyBorder="1" applyAlignment="1">
      <alignment horizontal="left" vertical="center" wrapText="1"/>
    </xf>
    <xf numFmtId="0" fontId="29" fillId="0" borderId="2" xfId="0" applyFont="1" applyBorder="1" applyAlignment="1">
      <alignment horizontal="left" vertical="top" wrapText="1"/>
    </xf>
    <xf numFmtId="0" fontId="29" fillId="0" borderId="2" xfId="0" applyFont="1" applyBorder="1" applyAlignment="1">
      <alignment horizontal="left" vertical="center" wrapText="1"/>
    </xf>
    <xf numFmtId="0" fontId="29" fillId="0" borderId="0" xfId="0" applyFont="1" applyBorder="1" applyAlignment="1">
      <alignment horizontal="left" vertical="top" wrapText="1"/>
    </xf>
    <xf numFmtId="0" fontId="29" fillId="0" borderId="21" xfId="0" applyFont="1" applyBorder="1" applyAlignment="1">
      <alignment horizontal="left" vertical="top" wrapText="1"/>
    </xf>
    <xf numFmtId="0" fontId="0" fillId="0" borderId="57" xfId="0" applyBorder="1" applyAlignment="1">
      <alignment horizontal="left" vertical="top" wrapText="1"/>
    </xf>
    <xf numFmtId="0" fontId="5" fillId="0" borderId="69" xfId="0" applyFont="1" applyBorder="1" applyAlignment="1">
      <alignment horizontal="left" wrapText="1"/>
    </xf>
    <xf numFmtId="0" fontId="29" fillId="0" borderId="57" xfId="0" applyFont="1" applyBorder="1" applyAlignment="1">
      <alignment horizontal="left" vertical="top" wrapText="1"/>
    </xf>
    <xf numFmtId="0" fontId="0" fillId="0" borderId="28" xfId="0" applyBorder="1" applyAlignment="1">
      <alignment horizontal="left" vertical="top" wrapText="1"/>
    </xf>
    <xf numFmtId="0" fontId="5" fillId="0" borderId="30" xfId="0" applyFont="1" applyBorder="1" applyAlignment="1">
      <alignment horizontal="left" wrapText="1"/>
    </xf>
    <xf numFmtId="0" fontId="5" fillId="0" borderId="69" xfId="0" applyFont="1" applyBorder="1" applyAlignment="1">
      <alignment horizontal="left" vertical="top" wrapText="1"/>
    </xf>
    <xf numFmtId="0" fontId="5" fillId="0" borderId="57" xfId="0" applyFont="1" applyBorder="1" applyAlignment="1">
      <alignment horizontal="left" vertical="top" wrapText="1"/>
    </xf>
    <xf numFmtId="0" fontId="29" fillId="0" borderId="28" xfId="0" applyFont="1" applyBorder="1" applyAlignment="1">
      <alignment horizontal="left" vertical="top" wrapText="1"/>
    </xf>
    <xf numFmtId="0" fontId="5" fillId="0" borderId="30" xfId="0" applyFont="1" applyBorder="1" applyAlignment="1">
      <alignment horizontal="left" vertical="top" wrapText="1"/>
    </xf>
    <xf numFmtId="0" fontId="0" fillId="0" borderId="0" xfId="0" applyBorder="1" applyAlignment="1">
      <alignment wrapText="1"/>
    </xf>
    <xf numFmtId="0" fontId="29" fillId="0" borderId="21" xfId="0" applyFont="1" applyBorder="1" applyAlignment="1">
      <alignment horizontal="left" wrapText="1"/>
    </xf>
    <xf numFmtId="0" fontId="29" fillId="0" borderId="28" xfId="0" applyFont="1" applyBorder="1" applyAlignment="1">
      <alignment horizontal="left" wrapText="1"/>
    </xf>
    <xf numFmtId="0" fontId="29" fillId="0" borderId="29" xfId="0" applyFont="1" applyBorder="1" applyAlignment="1">
      <alignment horizontal="left" vertical="top" wrapText="1"/>
    </xf>
    <xf numFmtId="0" fontId="29" fillId="0" borderId="1" xfId="0" applyFont="1" applyBorder="1" applyAlignment="1">
      <alignment horizontal="left" vertical="center" wrapText="1"/>
    </xf>
    <xf numFmtId="0" fontId="29" fillId="0" borderId="21" xfId="0" applyFont="1" applyBorder="1" applyAlignment="1">
      <alignment horizontal="left" vertical="center" wrapText="1"/>
    </xf>
    <xf numFmtId="0" fontId="29" fillId="0" borderId="28" xfId="0" applyFont="1" applyBorder="1" applyAlignment="1">
      <alignment horizontal="left" vertical="center" wrapText="1"/>
    </xf>
    <xf numFmtId="0" fontId="29" fillId="0" borderId="57" xfId="0" applyFont="1" applyBorder="1" applyAlignment="1">
      <alignment horizontal="left" vertical="center" wrapText="1"/>
    </xf>
    <xf numFmtId="0" fontId="0" fillId="0" borderId="0" xfId="0" applyFill="1" applyAlignment="1">
      <alignment vertical="center" wrapText="1"/>
    </xf>
    <xf numFmtId="9" fontId="4" fillId="3" borderId="48" xfId="0" applyNumberFormat="1" applyFont="1" applyFill="1" applyBorder="1" applyAlignment="1">
      <alignment horizontal="center" vertical="top"/>
    </xf>
    <xf numFmtId="0" fontId="29" fillId="0" borderId="2" xfId="0" applyFont="1" applyBorder="1" applyAlignment="1">
      <alignment horizontal="center" vertical="center" wrapText="1"/>
    </xf>
    <xf numFmtId="9" fontId="4" fillId="0" borderId="6" xfId="0" applyNumberFormat="1" applyFont="1" applyFill="1" applyBorder="1" applyAlignment="1">
      <alignment horizontal="center" vertical="top"/>
    </xf>
    <xf numFmtId="9" fontId="4" fillId="0" borderId="19" xfId="0" applyNumberFormat="1" applyFont="1" applyFill="1" applyBorder="1" applyAlignment="1">
      <alignment horizontal="center" vertical="top"/>
    </xf>
    <xf numFmtId="9" fontId="4" fillId="0" borderId="14" xfId="0" applyNumberFormat="1" applyFont="1" applyFill="1" applyBorder="1" applyAlignment="1">
      <alignment horizontal="center" vertical="top"/>
    </xf>
    <xf numFmtId="9" fontId="4" fillId="0" borderId="9" xfId="0" applyNumberFormat="1" applyFont="1" applyFill="1" applyBorder="1" applyAlignment="1">
      <alignment horizontal="center" vertical="top"/>
    </xf>
    <xf numFmtId="9" fontId="4" fillId="0" borderId="10" xfId="0" applyNumberFormat="1" applyFont="1" applyFill="1" applyBorder="1" applyAlignment="1">
      <alignment horizontal="center" vertical="top"/>
    </xf>
    <xf numFmtId="9" fontId="4" fillId="0" borderId="49" xfId="0" applyNumberFormat="1" applyFont="1" applyFill="1" applyBorder="1" applyAlignment="1">
      <alignment horizontal="center" vertical="top"/>
    </xf>
    <xf numFmtId="9" fontId="4" fillId="0" borderId="48" xfId="0" applyNumberFormat="1" applyFont="1" applyFill="1" applyBorder="1" applyAlignment="1">
      <alignment horizontal="center" vertical="top"/>
    </xf>
    <xf numFmtId="38" fontId="4" fillId="3" borderId="25" xfId="0" applyNumberFormat="1" applyFont="1" applyFill="1" applyBorder="1" applyAlignment="1">
      <alignment horizontal="center" vertical="top"/>
    </xf>
    <xf numFmtId="38" fontId="4" fillId="3" borderId="8" xfId="0" applyNumberFormat="1" applyFont="1" applyFill="1" applyBorder="1" applyAlignment="1">
      <alignment horizontal="center" vertical="top"/>
    </xf>
    <xf numFmtId="38" fontId="4" fillId="3" borderId="44" xfId="0" applyNumberFormat="1" applyFont="1" applyFill="1" applyBorder="1" applyAlignment="1">
      <alignment horizontal="center" vertical="top"/>
    </xf>
    <xf numFmtId="38" fontId="4" fillId="3" borderId="56" xfId="0" applyNumberFormat="1" applyFont="1" applyFill="1" applyBorder="1" applyAlignment="1">
      <alignment horizontal="center" vertical="top"/>
    </xf>
    <xf numFmtId="38" fontId="4" fillId="3" borderId="11" xfId="0" applyNumberFormat="1" applyFont="1" applyFill="1" applyBorder="1" applyAlignment="1">
      <alignment horizontal="center" vertical="top"/>
    </xf>
    <xf numFmtId="165" fontId="5" fillId="0" borderId="0" xfId="0" applyNumberFormat="1" applyFont="1" applyAlignment="1">
      <alignment horizontal="center"/>
    </xf>
    <xf numFmtId="165" fontId="3" fillId="4" borderId="3" xfId="0" applyNumberFormat="1" applyFont="1" applyFill="1" applyBorder="1" applyAlignment="1">
      <alignment horizontal="center" vertical="center"/>
    </xf>
    <xf numFmtId="38" fontId="4" fillId="3" borderId="20" xfId="0" applyNumberFormat="1" applyFont="1" applyFill="1" applyBorder="1" applyAlignment="1">
      <alignment horizontal="center" vertical="top"/>
    </xf>
    <xf numFmtId="38" fontId="4" fillId="3" borderId="30" xfId="0" applyNumberFormat="1" applyFont="1" applyFill="1" applyBorder="1" applyAlignment="1">
      <alignment horizontal="center" vertical="top"/>
    </xf>
    <xf numFmtId="166" fontId="3" fillId="4" borderId="3" xfId="0" applyNumberFormat="1" applyFont="1" applyFill="1" applyBorder="1" applyAlignment="1">
      <alignment horizontal="center" vertical="center"/>
    </xf>
    <xf numFmtId="38" fontId="4" fillId="3" borderId="2" xfId="0" applyNumberFormat="1" applyFont="1" applyFill="1" applyBorder="1" applyAlignment="1">
      <alignment horizontal="center" vertical="top"/>
    </xf>
    <xf numFmtId="38" fontId="4" fillId="3" borderId="16" xfId="0" applyNumberFormat="1" applyFont="1" applyFill="1" applyBorder="1" applyAlignment="1">
      <alignment horizontal="center" vertical="top"/>
    </xf>
    <xf numFmtId="165" fontId="0" fillId="0" borderId="0" xfId="0" applyNumberFormat="1" applyAlignment="1">
      <alignment horizontal="center"/>
    </xf>
    <xf numFmtId="9" fontId="0" fillId="0" borderId="0" xfId="2" applyFont="1" applyAlignment="1">
      <alignment horizontal="center"/>
    </xf>
    <xf numFmtId="38" fontId="4" fillId="11" borderId="9" xfId="0" applyNumberFormat="1" applyFont="1" applyFill="1" applyBorder="1" applyAlignment="1">
      <alignment horizontal="center" vertical="top"/>
    </xf>
    <xf numFmtId="38" fontId="4" fillId="11" borderId="11" xfId="0" applyNumberFormat="1" applyFont="1" applyFill="1" applyBorder="1" applyAlignment="1">
      <alignment horizontal="center" vertical="top"/>
    </xf>
    <xf numFmtId="38" fontId="4" fillId="3" borderId="22" xfId="0" applyNumberFormat="1" applyFont="1" applyFill="1" applyBorder="1" applyAlignment="1">
      <alignment horizontal="center" vertical="top"/>
    </xf>
    <xf numFmtId="38" fontId="4" fillId="3" borderId="27" xfId="0" applyNumberFormat="1" applyFont="1" applyFill="1" applyBorder="1" applyAlignment="1">
      <alignment horizontal="center" vertical="top"/>
    </xf>
    <xf numFmtId="165" fontId="3" fillId="4" borderId="4" xfId="0" applyNumberFormat="1" applyFont="1" applyFill="1" applyBorder="1" applyAlignment="1">
      <alignment horizontal="center" vertical="center"/>
    </xf>
    <xf numFmtId="38" fontId="4" fillId="11" borderId="22" xfId="0" applyNumberFormat="1" applyFont="1" applyFill="1" applyBorder="1" applyAlignment="1">
      <alignment horizontal="center" vertical="top"/>
    </xf>
    <xf numFmtId="38" fontId="4" fillId="11" borderId="27" xfId="0" applyNumberFormat="1" applyFont="1" applyFill="1" applyBorder="1" applyAlignment="1">
      <alignment horizontal="center" vertical="top"/>
    </xf>
    <xf numFmtId="38" fontId="4" fillId="3" borderId="29" xfId="0" applyNumberFormat="1" applyFont="1" applyFill="1" applyBorder="1" applyAlignment="1">
      <alignment horizontal="center" vertical="top"/>
    </xf>
    <xf numFmtId="38" fontId="4" fillId="3" borderId="40" xfId="0" applyNumberFormat="1" applyFont="1" applyFill="1" applyBorder="1" applyAlignment="1">
      <alignment horizontal="center" vertical="center"/>
    </xf>
    <xf numFmtId="0" fontId="27" fillId="0" borderId="29" xfId="0" applyFont="1" applyBorder="1" applyAlignment="1">
      <alignment horizontal="center" vertical="top" wrapText="1"/>
    </xf>
    <xf numFmtId="0" fontId="10" fillId="0" borderId="2" xfId="0" applyFont="1" applyBorder="1" applyAlignment="1">
      <alignment horizontal="center" vertical="center" wrapText="1"/>
    </xf>
    <xf numFmtId="0" fontId="29" fillId="0" borderId="21" xfId="0" applyFont="1" applyBorder="1" applyAlignment="1">
      <alignment horizontal="center" vertical="center" wrapText="1"/>
    </xf>
    <xf numFmtId="38" fontId="4" fillId="3" borderId="14" xfId="0" applyNumberFormat="1" applyFont="1" applyFill="1" applyBorder="1" applyAlignment="1">
      <alignment horizontal="center" vertical="top"/>
    </xf>
    <xf numFmtId="38" fontId="4" fillId="3" borderId="58" xfId="0" applyNumberFormat="1" applyFont="1" applyFill="1" applyBorder="1" applyAlignment="1">
      <alignment horizontal="center" vertical="top"/>
    </xf>
    <xf numFmtId="38" fontId="4" fillId="3" borderId="49" xfId="0" applyNumberFormat="1" applyFont="1" applyFill="1" applyBorder="1" applyAlignment="1">
      <alignment horizontal="center" vertical="top"/>
    </xf>
    <xf numFmtId="38" fontId="4" fillId="3" borderId="59" xfId="0" applyNumberFormat="1" applyFont="1" applyFill="1" applyBorder="1" applyAlignment="1">
      <alignment horizontal="center" vertical="top"/>
    </xf>
    <xf numFmtId="38" fontId="4" fillId="11" borderId="6" xfId="0" applyNumberFormat="1" applyFont="1" applyFill="1" applyBorder="1" applyAlignment="1">
      <alignment horizontal="center" vertical="top"/>
    </xf>
    <xf numFmtId="38" fontId="4" fillId="11" borderId="8" xfId="0" applyNumberFormat="1" applyFont="1" applyFill="1" applyBorder="1" applyAlignment="1">
      <alignment horizontal="center" vertical="top"/>
    </xf>
    <xf numFmtId="38" fontId="4" fillId="3" borderId="50" xfId="0" applyNumberFormat="1" applyFont="1" applyFill="1" applyBorder="1" applyAlignment="1">
      <alignment horizontal="center" vertical="top"/>
    </xf>
    <xf numFmtId="38" fontId="3" fillId="4" borderId="3" xfId="0" applyNumberFormat="1" applyFont="1" applyFill="1" applyBorder="1" applyAlignment="1">
      <alignment horizontal="center" vertical="center"/>
    </xf>
    <xf numFmtId="38" fontId="3" fillId="4" borderId="4" xfId="0" applyNumberFormat="1" applyFont="1" applyFill="1" applyBorder="1" applyAlignment="1">
      <alignment horizontal="center" vertical="center"/>
    </xf>
    <xf numFmtId="38" fontId="4" fillId="11" borderId="30" xfId="0" applyNumberFormat="1" applyFont="1" applyFill="1" applyBorder="1" applyAlignment="1">
      <alignment horizontal="center" vertical="top"/>
    </xf>
    <xf numFmtId="38" fontId="4" fillId="3" borderId="18" xfId="0" applyNumberFormat="1" applyFont="1" applyFill="1" applyBorder="1" applyAlignment="1">
      <alignment horizontal="center" vertical="top"/>
    </xf>
    <xf numFmtId="38" fontId="4" fillId="3" borderId="47" xfId="0" applyNumberFormat="1" applyFont="1" applyFill="1" applyBorder="1" applyAlignment="1">
      <alignment horizontal="center" vertical="top"/>
    </xf>
    <xf numFmtId="38" fontId="4" fillId="3" borderId="4" xfId="0" applyNumberFormat="1" applyFont="1" applyFill="1" applyBorder="1" applyAlignment="1">
      <alignment horizontal="center" vertical="top"/>
    </xf>
    <xf numFmtId="38" fontId="4" fillId="3" borderId="43" xfId="0" applyNumberFormat="1" applyFont="1" applyFill="1" applyBorder="1" applyAlignment="1">
      <alignment horizontal="center" vertical="top"/>
    </xf>
    <xf numFmtId="38" fontId="4" fillId="3" borderId="26" xfId="0" applyNumberFormat="1" applyFont="1" applyFill="1" applyBorder="1" applyAlignment="1">
      <alignment horizontal="center" vertical="top"/>
    </xf>
    <xf numFmtId="38" fontId="4" fillId="3" borderId="13" xfId="0" applyNumberFormat="1" applyFont="1" applyFill="1" applyBorder="1" applyAlignment="1">
      <alignment horizontal="center" vertical="top"/>
    </xf>
    <xf numFmtId="38" fontId="4" fillId="3" borderId="61" xfId="0" applyNumberFormat="1" applyFont="1" applyFill="1" applyBorder="1" applyAlignment="1">
      <alignment horizontal="center" vertical="top"/>
    </xf>
    <xf numFmtId="38" fontId="4" fillId="3" borderId="10" xfId="0" applyNumberFormat="1" applyFont="1" applyFill="1" applyBorder="1" applyAlignment="1">
      <alignment horizontal="center" vertical="top"/>
    </xf>
    <xf numFmtId="38" fontId="4" fillId="3" borderId="15" xfId="0" applyNumberFormat="1" applyFont="1" applyFill="1" applyBorder="1" applyAlignment="1">
      <alignment horizontal="center" vertical="top"/>
    </xf>
    <xf numFmtId="38" fontId="4" fillId="3" borderId="32" xfId="0" applyNumberFormat="1" applyFont="1" applyFill="1" applyBorder="1" applyAlignment="1">
      <alignment horizontal="center" vertical="top"/>
    </xf>
    <xf numFmtId="0" fontId="1" fillId="4" borderId="5" xfId="0" applyFont="1" applyFill="1" applyBorder="1" applyAlignment="1">
      <alignment vertical="center" wrapText="1"/>
    </xf>
    <xf numFmtId="0" fontId="1" fillId="4" borderId="5" xfId="0" applyFont="1" applyFill="1" applyBorder="1" applyAlignment="1">
      <alignment vertical="center"/>
    </xf>
    <xf numFmtId="169" fontId="0" fillId="0" borderId="14" xfId="2" applyNumberFormat="1" applyFont="1" applyBorder="1" applyAlignment="1">
      <alignment horizontal="center" vertical="center"/>
    </xf>
    <xf numFmtId="169" fontId="0" fillId="0" borderId="10" xfId="2" applyNumberFormat="1" applyFont="1" applyBorder="1" applyAlignment="1">
      <alignment horizontal="center" vertical="center"/>
    </xf>
    <xf numFmtId="169" fontId="0" fillId="0" borderId="12" xfId="2" applyNumberFormat="1" applyFont="1" applyBorder="1" applyAlignment="1">
      <alignment horizontal="center" vertical="center"/>
    </xf>
    <xf numFmtId="0" fontId="5" fillId="0" borderId="69" xfId="0" applyFont="1" applyBorder="1" applyAlignment="1">
      <alignment horizontal="left" vertical="top" wrapText="1"/>
    </xf>
    <xf numFmtId="38" fontId="4" fillId="3" borderId="71" xfId="0" applyNumberFormat="1" applyFont="1" applyFill="1" applyBorder="1" applyAlignment="1">
      <alignment horizontal="center" vertical="top"/>
    </xf>
    <xf numFmtId="165" fontId="3" fillId="4" borderId="2" xfId="0" applyNumberFormat="1" applyFont="1" applyFill="1" applyBorder="1" applyAlignment="1">
      <alignment horizontal="center" vertical="center"/>
    </xf>
    <xf numFmtId="38" fontId="3" fillId="4" borderId="2" xfId="0" applyNumberFormat="1" applyFont="1" applyFill="1" applyBorder="1" applyAlignment="1">
      <alignment horizontal="center" vertical="center"/>
    </xf>
    <xf numFmtId="38" fontId="4" fillId="11" borderId="20" xfId="0" applyNumberFormat="1" applyFont="1" applyFill="1" applyBorder="1" applyAlignment="1">
      <alignment horizontal="center" vertical="top"/>
    </xf>
    <xf numFmtId="0" fontId="5" fillId="0" borderId="10" xfId="0" applyFont="1" applyBorder="1" applyAlignment="1">
      <alignment horizontal="left" vertical="center" wrapText="1"/>
    </xf>
    <xf numFmtId="0" fontId="7" fillId="5" borderId="5" xfId="0" applyFont="1" applyFill="1" applyBorder="1" applyAlignment="1">
      <alignment horizontal="center" vertical="top"/>
    </xf>
    <xf numFmtId="0" fontId="0" fillId="3" borderId="0" xfId="0" applyFill="1"/>
    <xf numFmtId="0" fontId="32" fillId="3" borderId="0" xfId="0" applyFont="1" applyFill="1"/>
    <xf numFmtId="0" fontId="0" fillId="3" borderId="0" xfId="0" applyFill="1" applyAlignment="1">
      <alignment horizontal="left"/>
    </xf>
    <xf numFmtId="0" fontId="34" fillId="0" borderId="0" xfId="0" applyFont="1"/>
    <xf numFmtId="3" fontId="5" fillId="7" borderId="10" xfId="0" applyNumberFormat="1" applyFont="1" applyFill="1" applyBorder="1" applyAlignment="1">
      <alignment horizontal="center" vertical="center"/>
    </xf>
    <xf numFmtId="3" fontId="5" fillId="7" borderId="14" xfId="0" applyNumberFormat="1" applyFont="1" applyFill="1" applyBorder="1" applyAlignment="1">
      <alignment horizontal="center" vertical="center"/>
    </xf>
    <xf numFmtId="3" fontId="5" fillId="7" borderId="12" xfId="0" applyNumberFormat="1" applyFont="1" applyFill="1" applyBorder="1" applyAlignment="1">
      <alignment horizontal="center" vertical="center"/>
    </xf>
    <xf numFmtId="3" fontId="5" fillId="7" borderId="16" xfId="0" applyNumberFormat="1" applyFont="1" applyFill="1" applyBorder="1" applyAlignment="1">
      <alignment horizontal="center" vertical="center"/>
    </xf>
    <xf numFmtId="3" fontId="2" fillId="3" borderId="20" xfId="0" applyNumberFormat="1" applyFont="1" applyFill="1" applyBorder="1" applyAlignment="1">
      <alignment horizontal="center" vertical="top"/>
    </xf>
    <xf numFmtId="3" fontId="2" fillId="3" borderId="28" xfId="0" applyNumberFormat="1" applyFont="1" applyFill="1" applyBorder="1" applyAlignment="1">
      <alignment horizontal="center" vertical="top"/>
    </xf>
    <xf numFmtId="3" fontId="2" fillId="2" borderId="28" xfId="0" applyNumberFormat="1" applyFont="1" applyFill="1" applyBorder="1" applyAlignment="1">
      <alignment horizontal="center" vertical="top"/>
    </xf>
    <xf numFmtId="3" fontId="2" fillId="2" borderId="30" xfId="0" applyNumberFormat="1" applyFont="1" applyFill="1" applyBorder="1" applyAlignment="1">
      <alignment horizontal="center" vertical="top"/>
    </xf>
    <xf numFmtId="3" fontId="2" fillId="3" borderId="52" xfId="0" applyNumberFormat="1" applyFont="1" applyFill="1" applyBorder="1" applyAlignment="1">
      <alignment horizontal="center" vertical="top"/>
    </xf>
    <xf numFmtId="3" fontId="2" fillId="3" borderId="37" xfId="0" applyNumberFormat="1" applyFont="1" applyFill="1" applyBorder="1" applyAlignment="1">
      <alignment horizontal="center" vertical="top"/>
    </xf>
    <xf numFmtId="2" fontId="8" fillId="0" borderId="5" xfId="0" applyNumberFormat="1" applyFont="1" applyBorder="1" applyAlignment="1">
      <alignment horizontal="center" vertical="top"/>
    </xf>
    <xf numFmtId="2" fontId="8" fillId="8" borderId="5" xfId="0" applyNumberFormat="1" applyFont="1" applyFill="1" applyBorder="1" applyAlignment="1">
      <alignment horizontal="center" vertical="top"/>
    </xf>
    <xf numFmtId="2" fontId="8" fillId="10" borderId="5" xfId="0" applyNumberFormat="1" applyFont="1" applyFill="1" applyBorder="1" applyAlignment="1">
      <alignment horizontal="center" vertical="top"/>
    </xf>
    <xf numFmtId="2" fontId="7" fillId="0" borderId="5" xfId="0" applyNumberFormat="1" applyFont="1" applyBorder="1" applyAlignment="1">
      <alignment horizontal="center" vertical="top"/>
    </xf>
    <xf numFmtId="9" fontId="3" fillId="4" borderId="3" xfId="0" applyNumberFormat="1" applyFont="1" applyFill="1" applyBorder="1" applyAlignment="1">
      <alignment horizontal="center" vertical="center"/>
    </xf>
    <xf numFmtId="0" fontId="0" fillId="0" borderId="0" xfId="0" applyAlignment="1">
      <alignment horizontal="left" vertical="top" wrapText="1"/>
    </xf>
    <xf numFmtId="0" fontId="26" fillId="0" borderId="0" xfId="0" applyFont="1" applyFill="1" applyAlignment="1">
      <alignment horizontal="left" vertical="top" wrapText="1"/>
    </xf>
    <xf numFmtId="0" fontId="0" fillId="0" borderId="0" xfId="0" applyFill="1" applyAlignment="1">
      <alignment horizontal="left" vertical="top" wrapText="1"/>
    </xf>
    <xf numFmtId="0" fontId="0" fillId="3" borderId="31" xfId="0" applyFill="1" applyBorder="1" applyAlignment="1">
      <alignment horizontal="left" vertical="center" wrapText="1"/>
    </xf>
    <xf numFmtId="0" fontId="0" fillId="3" borderId="10" xfId="0" applyFill="1" applyBorder="1" applyAlignment="1">
      <alignment horizontal="left" vertical="center" wrapText="1"/>
    </xf>
    <xf numFmtId="0" fontId="31" fillId="3" borderId="9" xfId="3" applyFill="1" applyBorder="1" applyAlignment="1" applyProtection="1">
      <alignment horizontal="left" vertical="center"/>
    </xf>
    <xf numFmtId="0" fontId="31" fillId="3" borderId="31" xfId="3" applyFill="1" applyBorder="1" applyAlignment="1" applyProtection="1">
      <alignment horizontal="left" vertical="center"/>
    </xf>
    <xf numFmtId="0" fontId="31" fillId="3" borderId="19" xfId="3" applyFill="1" applyBorder="1" applyAlignment="1" applyProtection="1">
      <alignment horizontal="left" vertical="center"/>
    </xf>
    <xf numFmtId="0" fontId="31" fillId="3" borderId="42" xfId="3" applyFill="1" applyBorder="1" applyAlignment="1" applyProtection="1">
      <alignment horizontal="left" vertical="center"/>
    </xf>
    <xf numFmtId="0" fontId="0" fillId="3" borderId="42" xfId="0" applyFill="1" applyBorder="1" applyAlignment="1">
      <alignment horizontal="left" vertical="center" wrapText="1"/>
    </xf>
    <xf numFmtId="0" fontId="0" fillId="3" borderId="14" xfId="0" applyFill="1" applyBorder="1" applyAlignment="1">
      <alignment horizontal="left" vertical="center" wrapText="1"/>
    </xf>
    <xf numFmtId="0" fontId="0" fillId="3" borderId="33" xfId="0" applyFill="1" applyBorder="1" applyAlignment="1">
      <alignment horizontal="left" vertical="center" wrapText="1"/>
    </xf>
    <xf numFmtId="0" fontId="0" fillId="3" borderId="12" xfId="0" applyFill="1" applyBorder="1" applyAlignment="1">
      <alignment horizontal="left" vertical="center" wrapText="1"/>
    </xf>
    <xf numFmtId="0" fontId="31" fillId="3" borderId="22" xfId="3" applyFill="1" applyBorder="1" applyAlignment="1" applyProtection="1">
      <alignment horizontal="left" vertical="center"/>
    </xf>
    <xf numFmtId="0" fontId="31" fillId="3" borderId="33" xfId="3" applyFill="1" applyBorder="1" applyAlignment="1" applyProtection="1">
      <alignment horizontal="left" vertical="center"/>
    </xf>
    <xf numFmtId="0" fontId="0" fillId="3" borderId="9" xfId="0" applyFill="1" applyBorder="1" applyAlignment="1">
      <alignment horizontal="left" vertical="center" wrapText="1"/>
    </xf>
    <xf numFmtId="0" fontId="0" fillId="3" borderId="9" xfId="0" applyFill="1" applyBorder="1" applyAlignment="1">
      <alignment horizontal="left" vertical="center"/>
    </xf>
    <xf numFmtId="0" fontId="0" fillId="3" borderId="31" xfId="0" applyFill="1" applyBorder="1" applyAlignment="1">
      <alignment horizontal="left" vertical="center"/>
    </xf>
    <xf numFmtId="0" fontId="0" fillId="3" borderId="10" xfId="0" applyFill="1" applyBorder="1" applyAlignment="1">
      <alignment horizontal="left" vertical="center"/>
    </xf>
    <xf numFmtId="0" fontId="18" fillId="4" borderId="0" xfId="0" applyFont="1" applyFill="1" applyBorder="1" applyAlignment="1">
      <alignment horizontal="center" vertical="center" wrapText="1"/>
    </xf>
    <xf numFmtId="0" fontId="15" fillId="4" borderId="0" xfId="0" applyFont="1" applyFill="1" applyBorder="1" applyAlignment="1">
      <alignment horizontal="center" vertical="center"/>
    </xf>
    <xf numFmtId="0" fontId="5" fillId="0" borderId="0" xfId="0" applyFont="1" applyBorder="1" applyAlignment="1">
      <alignment horizontal="left" vertical="top" wrapText="1"/>
    </xf>
    <xf numFmtId="0" fontId="15" fillId="4" borderId="0" xfId="0" applyFont="1" applyFill="1" applyBorder="1" applyAlignment="1">
      <alignment horizontal="center"/>
    </xf>
    <xf numFmtId="0" fontId="22" fillId="0" borderId="0" xfId="0" applyFont="1" applyAlignment="1">
      <alignment horizontal="left" vertical="top" wrapText="1"/>
    </xf>
    <xf numFmtId="0" fontId="1" fillId="4" borderId="0" xfId="0" applyFont="1" applyFill="1" applyBorder="1" applyAlignment="1">
      <alignment horizontal="center" vertical="center"/>
    </xf>
    <xf numFmtId="0" fontId="10" fillId="4" borderId="2" xfId="0" applyFont="1" applyFill="1" applyBorder="1" applyAlignment="1">
      <alignment horizontal="left" vertical="center"/>
    </xf>
    <xf numFmtId="0" fontId="10" fillId="4" borderId="3" xfId="0" applyFont="1" applyFill="1" applyBorder="1" applyAlignment="1">
      <alignment horizontal="left" vertical="center"/>
    </xf>
    <xf numFmtId="0" fontId="10" fillId="4" borderId="4" xfId="0" applyFont="1" applyFill="1" applyBorder="1" applyAlignment="1">
      <alignment horizontal="left"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10" fillId="4" borderId="2" xfId="0" applyFont="1" applyFill="1" applyBorder="1" applyAlignment="1">
      <alignment horizontal="left" vertical="top" wrapText="1"/>
    </xf>
    <xf numFmtId="0" fontId="10" fillId="4" borderId="3" xfId="0" applyFont="1" applyFill="1" applyBorder="1" applyAlignment="1">
      <alignment horizontal="left" vertical="top" wrapText="1"/>
    </xf>
    <xf numFmtId="0" fontId="5" fillId="0" borderId="38" xfId="0" applyFont="1" applyBorder="1" applyAlignment="1">
      <alignment horizontal="left" vertical="top" wrapText="1"/>
    </xf>
    <xf numFmtId="0" fontId="5" fillId="0" borderId="26" xfId="0" applyFont="1" applyBorder="1" applyAlignment="1">
      <alignment horizontal="left" vertical="top" wrapText="1"/>
    </xf>
    <xf numFmtId="0" fontId="5" fillId="0" borderId="69" xfId="0" applyFont="1" applyBorder="1" applyAlignment="1">
      <alignment horizontal="left" vertical="top" wrapText="1"/>
    </xf>
    <xf numFmtId="0" fontId="5" fillId="0" borderId="29" xfId="0" applyFont="1" applyBorder="1" applyAlignment="1">
      <alignment horizontal="left" vertical="top" wrapText="1"/>
    </xf>
    <xf numFmtId="0" fontId="5" fillId="0" borderId="30" xfId="0" applyFont="1" applyBorder="1" applyAlignment="1">
      <alignment horizontal="left" vertical="top" wrapText="1"/>
    </xf>
    <xf numFmtId="0" fontId="5" fillId="0" borderId="3" xfId="0" applyFont="1" applyBorder="1" applyAlignment="1">
      <alignment horizontal="left" wrapText="1"/>
    </xf>
    <xf numFmtId="0" fontId="5" fillId="0" borderId="4" xfId="0" applyFont="1" applyBorder="1" applyAlignment="1">
      <alignment horizontal="left" wrapText="1"/>
    </xf>
    <xf numFmtId="0" fontId="5" fillId="0" borderId="29" xfId="0" applyFont="1" applyBorder="1" applyAlignment="1">
      <alignment horizontal="left" wrapText="1"/>
    </xf>
    <xf numFmtId="0" fontId="5" fillId="0" borderId="30" xfId="0" applyFont="1" applyBorder="1" applyAlignment="1">
      <alignment horizontal="left" wrapText="1"/>
    </xf>
    <xf numFmtId="0" fontId="5" fillId="0" borderId="38" xfId="0" applyFont="1" applyBorder="1" applyAlignment="1">
      <alignment horizontal="left" wrapText="1"/>
    </xf>
    <xf numFmtId="0" fontId="5" fillId="0" borderId="26" xfId="0" applyFont="1" applyBorder="1" applyAlignment="1">
      <alignment horizontal="left" wrapText="1"/>
    </xf>
    <xf numFmtId="0" fontId="10" fillId="4" borderId="38" xfId="0" applyFont="1" applyFill="1" applyBorder="1" applyAlignment="1">
      <alignment horizontal="left" vertical="top" wrapText="1"/>
    </xf>
    <xf numFmtId="0" fontId="29" fillId="0" borderId="1" xfId="0" applyFont="1" applyBorder="1" applyAlignment="1">
      <alignment horizontal="left" vertical="center" wrapText="1"/>
    </xf>
    <xf numFmtId="0" fontId="29" fillId="0" borderId="37" xfId="0" applyFont="1" applyBorder="1" applyAlignment="1">
      <alignment horizontal="left" vertical="center" wrapText="1"/>
    </xf>
    <xf numFmtId="0" fontId="29" fillId="0" borderId="21" xfId="0" applyFont="1" applyBorder="1" applyAlignment="1">
      <alignment horizontal="center" vertical="center" wrapText="1"/>
    </xf>
    <xf numFmtId="0" fontId="29" fillId="0" borderId="28" xfId="0" applyFont="1" applyBorder="1" applyAlignment="1">
      <alignment horizontal="center" vertical="center" wrapText="1"/>
    </xf>
    <xf numFmtId="0" fontId="5" fillId="0" borderId="38" xfId="0" applyFont="1" applyBorder="1" applyAlignment="1">
      <alignment horizontal="left" vertical="center" wrapText="1"/>
    </xf>
    <xf numFmtId="0" fontId="5" fillId="0" borderId="26" xfId="0" applyFont="1" applyBorder="1" applyAlignment="1">
      <alignment horizontal="left" vertical="center" wrapText="1"/>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5" fillId="0" borderId="0" xfId="0" applyFont="1" applyBorder="1" applyAlignment="1">
      <alignment horizontal="left" vertical="center" wrapText="1"/>
    </xf>
    <xf numFmtId="0" fontId="5" fillId="0" borderId="69" xfId="0" applyFont="1" applyBorder="1" applyAlignment="1">
      <alignment horizontal="left" vertical="center" wrapText="1"/>
    </xf>
    <xf numFmtId="0" fontId="5" fillId="0" borderId="21"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1" xfId="0" applyFont="1" applyBorder="1" applyAlignment="1">
      <alignment horizontal="left" wrapText="1"/>
    </xf>
    <xf numFmtId="0" fontId="5" fillId="0" borderId="28" xfId="0" applyFont="1" applyBorder="1" applyAlignment="1">
      <alignment horizontal="left" wrapText="1"/>
    </xf>
    <xf numFmtId="0" fontId="29" fillId="0" borderId="46" xfId="0" applyFont="1" applyBorder="1" applyAlignment="1">
      <alignment horizontal="left" vertical="center" wrapText="1"/>
    </xf>
    <xf numFmtId="0" fontId="29" fillId="0" borderId="57" xfId="0" applyFont="1" applyBorder="1" applyAlignment="1">
      <alignment horizontal="center" vertical="center" wrapText="1"/>
    </xf>
    <xf numFmtId="0" fontId="29" fillId="0" borderId="21" xfId="0" applyFont="1" applyBorder="1" applyAlignment="1">
      <alignment horizontal="center" vertical="top" wrapText="1"/>
    </xf>
    <xf numFmtId="0" fontId="29" fillId="0" borderId="38" xfId="0" applyFont="1" applyBorder="1" applyAlignment="1">
      <alignment horizontal="center" vertical="top" wrapText="1"/>
    </xf>
    <xf numFmtId="0" fontId="0" fillId="0" borderId="57" xfId="0" applyBorder="1" applyAlignment="1">
      <alignment horizontal="center" vertical="top" wrapText="1"/>
    </xf>
    <xf numFmtId="0" fontId="0" fillId="0" borderId="0" xfId="0" applyBorder="1" applyAlignment="1">
      <alignment horizontal="center" vertical="top" wrapText="1"/>
    </xf>
    <xf numFmtId="0" fontId="29" fillId="0" borderId="57" xfId="0" applyFont="1" applyBorder="1" applyAlignment="1">
      <alignment horizontal="center" vertical="top" wrapText="1"/>
    </xf>
    <xf numFmtId="0" fontId="29" fillId="0" borderId="0" xfId="0" applyFont="1" applyBorder="1" applyAlignment="1">
      <alignment horizontal="center" vertical="top" wrapText="1"/>
    </xf>
    <xf numFmtId="0" fontId="29" fillId="0" borderId="28" xfId="0" applyFont="1" applyBorder="1" applyAlignment="1">
      <alignment horizontal="center" vertical="top" wrapText="1"/>
    </xf>
    <xf numFmtId="0" fontId="29" fillId="0" borderId="29" xfId="0" applyFont="1" applyBorder="1" applyAlignment="1">
      <alignment horizontal="center" vertical="top"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2" xfId="0" applyFont="1" applyBorder="1" applyAlignment="1">
      <alignment horizontal="left" wrapText="1"/>
    </xf>
    <xf numFmtId="0" fontId="29" fillId="0" borderId="3" xfId="0" applyFont="1" applyBorder="1" applyAlignment="1">
      <alignment horizontal="left"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29" fillId="0" borderId="21" xfId="0" applyFont="1" applyBorder="1" applyAlignment="1">
      <alignment horizontal="left" wrapText="1"/>
    </xf>
    <xf numFmtId="0" fontId="29" fillId="0" borderId="38" xfId="0" applyFont="1" applyBorder="1" applyAlignment="1">
      <alignment horizontal="left" wrapText="1"/>
    </xf>
    <xf numFmtId="0" fontId="29" fillId="0" borderId="28" xfId="0" applyFont="1" applyBorder="1" applyAlignment="1">
      <alignment horizontal="left" wrapText="1"/>
    </xf>
    <xf numFmtId="0" fontId="29" fillId="0" borderId="29" xfId="0" applyFont="1" applyBorder="1" applyAlignment="1">
      <alignment horizontal="left" wrapText="1"/>
    </xf>
    <xf numFmtId="0" fontId="29" fillId="0" borderId="21" xfId="0" applyFont="1" applyBorder="1" applyAlignment="1">
      <alignment horizontal="left" vertical="top" wrapText="1"/>
    </xf>
    <xf numFmtId="0" fontId="29" fillId="0" borderId="38" xfId="0" applyFont="1" applyBorder="1" applyAlignment="1">
      <alignment horizontal="left" vertical="top" wrapText="1"/>
    </xf>
    <xf numFmtId="0" fontId="29" fillId="0" borderId="57" xfId="0" applyFont="1" applyBorder="1" applyAlignment="1">
      <alignment horizontal="left" vertical="top" wrapText="1"/>
    </xf>
    <xf numFmtId="0" fontId="29" fillId="0" borderId="0" xfId="0" applyFont="1" applyBorder="1" applyAlignment="1">
      <alignment horizontal="left" vertical="top" wrapText="1"/>
    </xf>
    <xf numFmtId="0" fontId="0" fillId="0" borderId="57" xfId="0" applyBorder="1" applyAlignment="1">
      <alignment horizontal="left" vertical="top" wrapText="1"/>
    </xf>
    <xf numFmtId="0" fontId="0" fillId="0" borderId="0" xfId="0"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29" fillId="0" borderId="29" xfId="0" applyFont="1" applyBorder="1" applyAlignment="1">
      <alignment horizontal="left" vertical="top" wrapText="1"/>
    </xf>
    <xf numFmtId="0" fontId="27" fillId="4" borderId="0" xfId="0" applyFont="1" applyFill="1" applyAlignment="1">
      <alignment horizontal="center" vertical="top" wrapText="1"/>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0" fontId="10" fillId="0" borderId="4" xfId="0" applyFont="1" applyBorder="1" applyAlignment="1">
      <alignment horizontal="center" vertical="top" wrapText="1"/>
    </xf>
    <xf numFmtId="0" fontId="10" fillId="4" borderId="26" xfId="0" applyFont="1" applyFill="1" applyBorder="1" applyAlignment="1">
      <alignment horizontal="left" vertical="top" wrapText="1"/>
    </xf>
    <xf numFmtId="0" fontId="5" fillId="0" borderId="0" xfId="0" applyFont="1" applyBorder="1" applyAlignment="1">
      <alignment horizontal="left" wrapText="1"/>
    </xf>
    <xf numFmtId="0" fontId="5" fillId="0" borderId="69" xfId="0" applyFont="1" applyBorder="1" applyAlignment="1">
      <alignment horizontal="left" wrapText="1"/>
    </xf>
    <xf numFmtId="3" fontId="3" fillId="3" borderId="2" xfId="0" applyNumberFormat="1" applyFont="1" applyFill="1" applyBorder="1" applyAlignment="1">
      <alignment horizontal="left" vertical="top"/>
    </xf>
    <xf numFmtId="3" fontId="3" fillId="3" borderId="3" xfId="0" applyNumberFormat="1" applyFont="1" applyFill="1" applyBorder="1" applyAlignment="1">
      <alignment horizontal="left" vertical="top"/>
    </xf>
    <xf numFmtId="3" fontId="3" fillId="3" borderId="4" xfId="0" applyNumberFormat="1" applyFont="1" applyFill="1" applyBorder="1" applyAlignment="1">
      <alignment horizontal="left" vertical="top"/>
    </xf>
    <xf numFmtId="0" fontId="4" fillId="3" borderId="24" xfId="0" applyNumberFormat="1" applyFont="1" applyFill="1" applyBorder="1" applyAlignment="1">
      <alignment horizontal="left" vertical="top"/>
    </xf>
    <xf numFmtId="0" fontId="4" fillId="3" borderId="41" xfId="0" applyNumberFormat="1" applyFont="1" applyFill="1" applyBorder="1" applyAlignment="1">
      <alignment horizontal="left" vertical="top"/>
    </xf>
    <xf numFmtId="0" fontId="4" fillId="3" borderId="27" xfId="0" applyNumberFormat="1" applyFont="1" applyFill="1" applyBorder="1" applyAlignment="1">
      <alignment horizontal="left" vertical="top"/>
    </xf>
    <xf numFmtId="0" fontId="4" fillId="3" borderId="7" xfId="0" applyNumberFormat="1" applyFont="1" applyFill="1" applyBorder="1" applyAlignment="1">
      <alignment horizontal="left" vertical="top"/>
    </xf>
    <xf numFmtId="0" fontId="4" fillId="3" borderId="40" xfId="0" applyNumberFormat="1" applyFont="1" applyFill="1" applyBorder="1" applyAlignment="1">
      <alignment horizontal="left" vertical="top"/>
    </xf>
    <xf numFmtId="0" fontId="4" fillId="3" borderId="11" xfId="0" applyNumberFormat="1" applyFont="1" applyFill="1" applyBorder="1" applyAlignment="1">
      <alignment horizontal="left" vertical="top"/>
    </xf>
    <xf numFmtId="0" fontId="2" fillId="2" borderId="5" xfId="0" applyNumberFormat="1" applyFont="1" applyFill="1" applyBorder="1" applyAlignment="1">
      <alignment horizontal="center" vertical="center"/>
    </xf>
    <xf numFmtId="165" fontId="1" fillId="2" borderId="2" xfId="0" applyNumberFormat="1" applyFont="1" applyFill="1" applyBorder="1" applyAlignment="1">
      <alignment horizontal="center" vertical="center"/>
    </xf>
    <xf numFmtId="165" fontId="1" fillId="2" borderId="4" xfId="0" applyNumberFormat="1" applyFont="1" applyFill="1" applyBorder="1" applyAlignment="1">
      <alignment horizontal="center" vertical="center"/>
    </xf>
    <xf numFmtId="165" fontId="1" fillId="2" borderId="3" xfId="0" applyNumberFormat="1" applyFont="1" applyFill="1" applyBorder="1" applyAlignment="1">
      <alignment horizontal="center" vertical="center"/>
    </xf>
    <xf numFmtId="9" fontId="2" fillId="2" borderId="2" xfId="0" applyNumberFormat="1" applyFont="1" applyFill="1" applyBorder="1" applyAlignment="1">
      <alignment horizontal="center" vertical="center" wrapText="1"/>
    </xf>
    <xf numFmtId="9" fontId="2" fillId="2" borderId="4" xfId="0" applyNumberFormat="1" applyFont="1" applyFill="1" applyBorder="1" applyAlignment="1">
      <alignment horizontal="center" vertical="center" wrapText="1"/>
    </xf>
    <xf numFmtId="165" fontId="1" fillId="2" borderId="2" xfId="0" applyNumberFormat="1" applyFont="1" applyFill="1" applyBorder="1" applyAlignment="1">
      <alignment horizontal="center" vertical="center" wrapText="1"/>
    </xf>
    <xf numFmtId="165" fontId="1" fillId="2" borderId="4" xfId="0" applyNumberFormat="1" applyFont="1" applyFill="1" applyBorder="1" applyAlignment="1">
      <alignment horizontal="center" vertical="center" wrapText="1"/>
    </xf>
    <xf numFmtId="0" fontId="4" fillId="3" borderId="23" xfId="0" applyNumberFormat="1" applyFont="1" applyFill="1" applyBorder="1" applyAlignment="1">
      <alignment horizontal="left" vertical="top"/>
    </xf>
    <xf numFmtId="0" fontId="4" fillId="3" borderId="39" xfId="0" applyNumberFormat="1" applyFont="1" applyFill="1" applyBorder="1" applyAlignment="1">
      <alignment horizontal="left" vertical="top"/>
    </xf>
    <xf numFmtId="0" fontId="4" fillId="3" borderId="25" xfId="0" applyNumberFormat="1" applyFont="1" applyFill="1" applyBorder="1" applyAlignment="1">
      <alignment horizontal="left" vertical="top"/>
    </xf>
    <xf numFmtId="0" fontId="9" fillId="4" borderId="0" xfId="0" applyFont="1" applyFill="1" applyBorder="1" applyAlignment="1">
      <alignment horizontal="center" vertical="center"/>
    </xf>
    <xf numFmtId="0" fontId="2" fillId="2" borderId="21" xfId="0" applyNumberFormat="1" applyFont="1" applyFill="1" applyBorder="1" applyAlignment="1">
      <alignment horizontal="center" vertical="center"/>
    </xf>
    <xf numFmtId="0" fontId="2" fillId="2" borderId="38" xfId="0" applyNumberFormat="1" applyFont="1" applyFill="1" applyBorder="1" applyAlignment="1">
      <alignment horizontal="center" vertical="center"/>
    </xf>
    <xf numFmtId="0" fontId="2" fillId="2" borderId="26" xfId="0" applyNumberFormat="1" applyFont="1" applyFill="1" applyBorder="1" applyAlignment="1">
      <alignment horizontal="center" vertical="center"/>
    </xf>
    <xf numFmtId="0" fontId="2" fillId="2" borderId="57"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2" fillId="2" borderId="69" xfId="0" applyNumberFormat="1" applyFont="1" applyFill="1" applyBorder="1" applyAlignment="1">
      <alignment horizontal="center" vertical="center"/>
    </xf>
    <xf numFmtId="0" fontId="7" fillId="9" borderId="5" xfId="0" applyFont="1" applyFill="1" applyBorder="1" applyAlignment="1">
      <alignment horizontal="right" vertical="top"/>
    </xf>
    <xf numFmtId="0" fontId="9" fillId="4" borderId="0" xfId="0" applyFont="1" applyFill="1" applyBorder="1" applyAlignment="1">
      <alignment horizontal="center"/>
    </xf>
    <xf numFmtId="0" fontId="7" fillId="6" borderId="1" xfId="0" applyFont="1" applyFill="1" applyBorder="1" applyAlignment="1">
      <alignment horizontal="center" vertical="center"/>
    </xf>
    <xf numFmtId="0" fontId="7" fillId="6" borderId="37" xfId="0" applyFont="1" applyFill="1" applyBorder="1" applyAlignment="1">
      <alignment horizontal="center" vertical="center"/>
    </xf>
    <xf numFmtId="0" fontId="7" fillId="6" borderId="5" xfId="0" applyFont="1" applyFill="1" applyBorder="1" applyAlignment="1">
      <alignment horizontal="center"/>
    </xf>
    <xf numFmtId="0" fontId="0" fillId="0" borderId="37" xfId="0" applyBorder="1" applyAlignment="1">
      <alignment vertical="center"/>
    </xf>
    <xf numFmtId="0" fontId="0" fillId="0" borderId="5" xfId="0" applyBorder="1"/>
    <xf numFmtId="0" fontId="0" fillId="0" borderId="0" xfId="0" applyAlignment="1">
      <alignment horizontal="left" vertical="center" wrapText="1"/>
    </xf>
    <xf numFmtId="0" fontId="22" fillId="0" borderId="0" xfId="0" applyFont="1" applyAlignment="1">
      <alignment horizontal="left" vertical="center" wrapText="1"/>
    </xf>
    <xf numFmtId="0" fontId="3" fillId="4" borderId="2" xfId="0" applyNumberFormat="1" applyFont="1" applyFill="1" applyBorder="1" applyAlignment="1">
      <alignment horizontal="left" vertical="top"/>
    </xf>
    <xf numFmtId="0" fontId="3" fillId="4" borderId="3" xfId="0" applyNumberFormat="1" applyFont="1" applyFill="1" applyBorder="1" applyAlignment="1">
      <alignment horizontal="left" vertical="top"/>
    </xf>
    <xf numFmtId="0" fontId="3" fillId="4" borderId="4" xfId="0" applyNumberFormat="1" applyFont="1" applyFill="1" applyBorder="1" applyAlignment="1">
      <alignment horizontal="left" vertical="top"/>
    </xf>
    <xf numFmtId="165" fontId="0" fillId="0" borderId="0" xfId="0" applyNumberFormat="1"/>
    <xf numFmtId="0" fontId="1" fillId="4" borderId="0" xfId="0" applyFont="1" applyFill="1" applyBorder="1" applyAlignment="1">
      <alignment horizontal="center"/>
    </xf>
    <xf numFmtId="0" fontId="7" fillId="6" borderId="1" xfId="0" applyFont="1" applyFill="1" applyBorder="1" applyAlignment="1">
      <alignment horizontal="center" vertical="center" wrapText="1"/>
    </xf>
    <xf numFmtId="0" fontId="7" fillId="6" borderId="37"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7" fillId="2" borderId="5" xfId="0" applyFont="1" applyFill="1" applyBorder="1" applyAlignment="1">
      <alignment horizontal="center" vertical="center"/>
    </xf>
    <xf numFmtId="0" fontId="33" fillId="0" borderId="0" xfId="0" applyFont="1" applyFill="1" applyBorder="1" applyAlignment="1">
      <alignment horizontal="left" vertical="top" wrapText="1"/>
    </xf>
    <xf numFmtId="0" fontId="5" fillId="0" borderId="62" xfId="0" applyFont="1" applyBorder="1" applyAlignment="1">
      <alignment horizontal="center" vertical="center" wrapText="1"/>
    </xf>
    <xf numFmtId="0" fontId="0" fillId="0" borderId="62" xfId="0" applyBorder="1"/>
    <xf numFmtId="0" fontId="0" fillId="0" borderId="70" xfId="0" applyBorder="1"/>
    <xf numFmtId="0" fontId="5" fillId="0" borderId="68" xfId="0" applyFont="1" applyBorder="1" applyAlignment="1">
      <alignment horizontal="left" vertical="center" wrapText="1"/>
    </xf>
    <xf numFmtId="0" fontId="5" fillId="0" borderId="64" xfId="0" applyFont="1" applyBorder="1" applyAlignment="1">
      <alignment horizontal="left" vertical="center" wrapText="1"/>
    </xf>
    <xf numFmtId="0" fontId="5" fillId="0" borderId="50" xfId="0" applyFont="1" applyBorder="1" applyAlignment="1">
      <alignment horizontal="left" vertical="center" wrapText="1"/>
    </xf>
    <xf numFmtId="0" fontId="3" fillId="0" borderId="0" xfId="0" applyNumberFormat="1" applyFont="1" applyFill="1" applyBorder="1" applyAlignment="1">
      <alignment horizontal="left" vertical="center" wrapText="1"/>
    </xf>
    <xf numFmtId="0" fontId="3" fillId="0" borderId="0"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3" fillId="4" borderId="3" xfId="0" applyNumberFormat="1" applyFont="1" applyFill="1" applyBorder="1" applyAlignment="1">
      <alignment horizontal="left" vertical="center"/>
    </xf>
    <xf numFmtId="0" fontId="3" fillId="4" borderId="4" xfId="0" applyNumberFormat="1" applyFont="1" applyFill="1" applyBorder="1" applyAlignment="1">
      <alignment horizontal="left" vertical="center"/>
    </xf>
    <xf numFmtId="0" fontId="2" fillId="4" borderId="2" xfId="0" applyNumberFormat="1" applyFont="1" applyFill="1" applyBorder="1" applyAlignment="1">
      <alignment horizontal="left" vertical="center"/>
    </xf>
    <xf numFmtId="0" fontId="2" fillId="4" borderId="3" xfId="0" applyNumberFormat="1" applyFont="1" applyFill="1" applyBorder="1" applyAlignment="1">
      <alignment horizontal="left" vertical="center"/>
    </xf>
    <xf numFmtId="0" fontId="2" fillId="4" borderId="4" xfId="0" applyNumberFormat="1" applyFont="1" applyFill="1" applyBorder="1" applyAlignment="1">
      <alignment horizontal="left" vertical="center"/>
    </xf>
    <xf numFmtId="0" fontId="1" fillId="2" borderId="5" xfId="0" applyFont="1" applyFill="1" applyBorder="1" applyAlignment="1">
      <alignment horizontal="center" vertical="center" wrapText="1"/>
    </xf>
    <xf numFmtId="0" fontId="3" fillId="2" borderId="5" xfId="0" applyNumberFormat="1" applyFont="1" applyFill="1" applyBorder="1" applyAlignment="1">
      <alignment horizontal="center" vertical="center" wrapText="1"/>
    </xf>
    <xf numFmtId="0" fontId="2" fillId="2" borderId="5" xfId="0" applyNumberFormat="1" applyFont="1" applyFill="1" applyBorder="1" applyAlignment="1">
      <alignment horizontal="center" vertical="center" wrapText="1"/>
    </xf>
    <xf numFmtId="0" fontId="9" fillId="0" borderId="0" xfId="0" applyFont="1" applyFill="1" applyBorder="1" applyAlignment="1">
      <alignment horizontal="left"/>
    </xf>
    <xf numFmtId="0" fontId="4" fillId="3" borderId="58" xfId="0" applyNumberFormat="1" applyFont="1" applyFill="1" applyBorder="1" applyAlignment="1">
      <alignment horizontal="center" vertical="center"/>
    </xf>
    <xf numFmtId="0" fontId="4" fillId="3" borderId="6" xfId="0" applyNumberFormat="1" applyFont="1" applyFill="1" applyBorder="1" applyAlignment="1">
      <alignment horizontal="center" vertical="center"/>
    </xf>
    <xf numFmtId="0" fontId="5" fillId="7" borderId="67" xfId="0" applyFont="1" applyFill="1" applyBorder="1" applyAlignment="1">
      <alignment horizontal="center" vertical="center" wrapText="1"/>
    </xf>
    <xf numFmtId="0" fontId="5" fillId="7" borderId="65" xfId="0" applyFont="1" applyFill="1" applyBorder="1" applyAlignment="1">
      <alignment horizontal="center" vertical="center" wrapText="1"/>
    </xf>
    <xf numFmtId="0" fontId="5" fillId="0" borderId="66" xfId="0" applyFont="1" applyBorder="1" applyAlignment="1">
      <alignment horizontal="left" vertical="center" wrapText="1"/>
    </xf>
    <xf numFmtId="0" fontId="5" fillId="0" borderId="62" xfId="0" applyFont="1" applyBorder="1" applyAlignment="1">
      <alignment horizontal="left" vertical="center" wrapText="1"/>
    </xf>
    <xf numFmtId="0" fontId="5" fillId="0" borderId="15" xfId="0" applyFont="1" applyBorder="1" applyAlignment="1">
      <alignment horizontal="left" vertical="center" wrapText="1"/>
    </xf>
    <xf numFmtId="0" fontId="5" fillId="0" borderId="40" xfId="0" applyFont="1" applyBorder="1" applyAlignment="1">
      <alignment horizontal="left" vertical="center" wrapText="1"/>
    </xf>
    <xf numFmtId="0" fontId="5" fillId="0" borderId="11" xfId="0" applyFont="1" applyBorder="1" applyAlignment="1">
      <alignment horizontal="left" vertical="center" wrapText="1"/>
    </xf>
    <xf numFmtId="0" fontId="5" fillId="0" borderId="61" xfId="0" applyFont="1" applyBorder="1" applyAlignment="1">
      <alignment horizontal="left" vertical="center" wrapText="1"/>
    </xf>
    <xf numFmtId="0" fontId="5" fillId="0" borderId="49" xfId="0" applyFont="1" applyBorder="1" applyAlignment="1">
      <alignment horizontal="left" vertical="center" wrapText="1"/>
    </xf>
    <xf numFmtId="0" fontId="5" fillId="0" borderId="0" xfId="0" applyFont="1" applyAlignment="1">
      <alignment horizontal="left" vertical="center" wrapText="1"/>
    </xf>
    <xf numFmtId="0" fontId="10" fillId="0" borderId="0" xfId="0" applyFont="1" applyAlignment="1">
      <alignment horizontal="left" vertical="center" wrapText="1"/>
    </xf>
    <xf numFmtId="0" fontId="2" fillId="4" borderId="0" xfId="0" applyFont="1" applyFill="1" applyBorder="1" applyAlignment="1">
      <alignment horizontal="center" vertical="center"/>
    </xf>
    <xf numFmtId="3" fontId="2" fillId="3" borderId="57" xfId="0" applyNumberFormat="1" applyFont="1" applyFill="1" applyBorder="1" applyAlignment="1">
      <alignment horizontal="center" vertical="top"/>
    </xf>
  </cellXfs>
  <cellStyles count="4">
    <cellStyle name="Comma" xfId="1" builtinId="3"/>
    <cellStyle name="Hyperlink" xfId="3" builtinId="8"/>
    <cellStyle name="Normal" xfId="0" builtinId="0"/>
    <cellStyle name="Percent" xfId="2" builtinId="5"/>
  </cellStyles>
  <dxfs count="0"/>
  <tableStyles count="0" defaultTableStyle="TableStyleMedium9" defaultPivotStyle="PivotStyleLight16"/>
  <colors>
    <mruColors>
      <color rgb="FF66FFFF"/>
      <color rgb="FFFFFF66"/>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a:t>
            </a:r>
            <a:r>
              <a:rPr lang="en-US" sz="1100" baseline="0"/>
              <a:t> of OEB Peak Demand Savings Target Achieved</a:t>
            </a:r>
            <a:endParaRPr lang="en-US" sz="1100"/>
          </a:p>
        </c:rich>
      </c:tx>
      <c:layout>
        <c:manualLayout>
          <c:xMode val="edge"/>
          <c:yMode val="edge"/>
          <c:x val="0.13944674896710577"/>
          <c:y val="1.4250570749662352E-2"/>
        </c:manualLayout>
      </c:layout>
      <c:overlay val="0"/>
    </c:title>
    <c:autoTitleDeleted val="0"/>
    <c:plotArea>
      <c:layout>
        <c:manualLayout>
          <c:layoutTarget val="inner"/>
          <c:xMode val="edge"/>
          <c:yMode val="edge"/>
          <c:x val="0.15834042806154194"/>
          <c:y val="0.25177289989589535"/>
          <c:w val="0.79853289479859368"/>
          <c:h val="0.52564729688119083"/>
        </c:manualLayout>
      </c:layout>
      <c:barChart>
        <c:barDir val="col"/>
        <c:grouping val="clustered"/>
        <c:varyColors val="0"/>
        <c:ser>
          <c:idx val="0"/>
          <c:order val="0"/>
          <c:tx>
            <c:strRef>
              <c:f>Summary!$E$32</c:f>
              <c:strCache>
                <c:ptCount val="1"/>
                <c:pt idx="0">
                  <c:v># of LDCs (Peak Demand Savings Achievement)</c:v>
                </c:pt>
              </c:strCache>
            </c:strRef>
          </c:tx>
          <c:spPr>
            <a:solidFill>
              <a:srgbClr val="92D050"/>
            </a:solidFill>
          </c:spPr>
          <c:invertIfNegative val="0"/>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Summary!$E$33:$E$45</c:f>
              <c:numCache>
                <c:formatCode>General</c:formatCode>
                <c:ptCount val="13"/>
                <c:pt idx="0">
                  <c:v>9</c:v>
                </c:pt>
                <c:pt idx="1">
                  <c:v>20</c:v>
                </c:pt>
                <c:pt idx="2">
                  <c:v>24</c:v>
                </c:pt>
                <c:pt idx="3">
                  <c:v>8</c:v>
                </c:pt>
                <c:pt idx="4">
                  <c:v>1</c:v>
                </c:pt>
                <c:pt idx="5">
                  <c:v>1</c:v>
                </c:pt>
                <c:pt idx="6">
                  <c:v>1</c:v>
                </c:pt>
                <c:pt idx="7">
                  <c:v>0</c:v>
                </c:pt>
                <c:pt idx="8">
                  <c:v>0</c:v>
                </c:pt>
                <c:pt idx="9">
                  <c:v>0</c:v>
                </c:pt>
                <c:pt idx="10">
                  <c:v>2</c:v>
                </c:pt>
                <c:pt idx="11">
                  <c:v>0</c:v>
                </c:pt>
                <c:pt idx="12">
                  <c:v>4</c:v>
                </c:pt>
              </c:numCache>
            </c:numRef>
          </c:val>
        </c:ser>
        <c:ser>
          <c:idx val="1"/>
          <c:order val="1"/>
          <c:tx>
            <c:strRef>
              <c:f>Summary!$F$32</c:f>
              <c:strCache>
                <c:ptCount val="1"/>
                <c:pt idx="0">
                  <c:v>Your Progress</c:v>
                </c:pt>
              </c:strCache>
            </c:strRef>
          </c:tx>
          <c:spPr>
            <a:solidFill>
              <a:srgbClr val="FFC000"/>
            </a:solidFill>
          </c:spPr>
          <c:invertIfNegative val="0"/>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Summary!$F$33:$F$45</c:f>
              <c:numCache>
                <c:formatCode>General</c:formatCode>
                <c:ptCount val="13"/>
                <c:pt idx="0">
                  <c:v>0</c:v>
                </c:pt>
                <c:pt idx="1">
                  <c:v>0</c:v>
                </c:pt>
                <c:pt idx="2">
                  <c:v>24</c:v>
                </c:pt>
                <c:pt idx="3">
                  <c:v>0</c:v>
                </c:pt>
                <c:pt idx="4">
                  <c:v>0</c:v>
                </c:pt>
                <c:pt idx="5">
                  <c:v>0</c:v>
                </c:pt>
                <c:pt idx="6">
                  <c:v>0</c:v>
                </c:pt>
                <c:pt idx="7">
                  <c:v>0</c:v>
                </c:pt>
                <c:pt idx="8">
                  <c:v>0</c:v>
                </c:pt>
                <c:pt idx="9">
                  <c:v>0</c:v>
                </c:pt>
                <c:pt idx="10">
                  <c:v>0</c:v>
                </c:pt>
                <c:pt idx="11">
                  <c:v>0</c:v>
                </c:pt>
                <c:pt idx="12">
                  <c:v>0</c:v>
                </c:pt>
              </c:numCache>
            </c:numRef>
          </c:val>
        </c:ser>
        <c:dLbls>
          <c:showLegendKey val="0"/>
          <c:showVal val="0"/>
          <c:showCatName val="0"/>
          <c:showSerName val="0"/>
          <c:showPercent val="0"/>
          <c:showBubbleSize val="0"/>
        </c:dLbls>
        <c:gapWidth val="0"/>
        <c:overlap val="100"/>
        <c:axId val="457041792"/>
        <c:axId val="457043968"/>
      </c:barChart>
      <c:catAx>
        <c:axId val="457041792"/>
        <c:scaling>
          <c:orientation val="minMax"/>
        </c:scaling>
        <c:delete val="0"/>
        <c:axPos val="b"/>
        <c:title>
          <c:tx>
            <c:rich>
              <a:bodyPr/>
              <a:lstStyle/>
              <a:p>
                <a:pPr>
                  <a:defRPr sz="1000"/>
                </a:pPr>
                <a:r>
                  <a:rPr lang="en-US" sz="1000"/>
                  <a:t>% of OEB Target Achieved </a:t>
                </a:r>
              </a:p>
            </c:rich>
          </c:tx>
          <c:layout>
            <c:manualLayout>
              <c:xMode val="edge"/>
              <c:yMode val="edge"/>
              <c:x val="0.25721956324087225"/>
              <c:y val="0.9277256264754683"/>
            </c:manualLayout>
          </c:layout>
          <c:overlay val="0"/>
        </c:title>
        <c:numFmt formatCode="General" sourceLinked="1"/>
        <c:majorTickMark val="out"/>
        <c:minorTickMark val="none"/>
        <c:tickLblPos val="nextTo"/>
        <c:crossAx val="457043968"/>
        <c:crosses val="autoZero"/>
        <c:auto val="1"/>
        <c:lblAlgn val="ctr"/>
        <c:lblOffset val="100"/>
        <c:noMultiLvlLbl val="0"/>
      </c:catAx>
      <c:valAx>
        <c:axId val="457043968"/>
        <c:scaling>
          <c:orientation val="minMax"/>
        </c:scaling>
        <c:delete val="0"/>
        <c:axPos val="l"/>
        <c:majorGridlines/>
        <c:title>
          <c:tx>
            <c:rich>
              <a:bodyPr rot="-5400000" vert="horz"/>
              <a:lstStyle/>
              <a:p>
                <a:pPr>
                  <a:defRPr sz="1000"/>
                </a:pPr>
                <a:r>
                  <a:rPr lang="en-US" sz="1000"/>
                  <a:t># of LDCs in Each</a:t>
                </a:r>
                <a:r>
                  <a:rPr lang="en-US" sz="1000" baseline="0"/>
                  <a:t> Progress Bucket</a:t>
                </a:r>
                <a:endParaRPr lang="en-US" sz="1000"/>
              </a:p>
            </c:rich>
          </c:tx>
          <c:layout>
            <c:manualLayout>
              <c:xMode val="edge"/>
              <c:yMode val="edge"/>
              <c:x val="2.0486353613305679E-3"/>
              <c:y val="0.25542506881762062"/>
            </c:manualLayout>
          </c:layout>
          <c:overlay val="0"/>
        </c:title>
        <c:numFmt formatCode="General" sourceLinked="1"/>
        <c:majorTickMark val="out"/>
        <c:minorTickMark val="none"/>
        <c:tickLblPos val="nextTo"/>
        <c:crossAx val="457041792"/>
        <c:crosses val="autoZero"/>
        <c:crossBetween val="between"/>
      </c:valAx>
      <c:spPr>
        <a:ln>
          <a:solidFill>
            <a:schemeClr val="bg1">
              <a:lumMod val="50000"/>
            </a:schemeClr>
          </a:solidFill>
        </a:ln>
      </c:spPr>
    </c:plotArea>
    <c:legend>
      <c:legendPos val="t"/>
      <c:layout>
        <c:manualLayout>
          <c:xMode val="edge"/>
          <c:yMode val="edge"/>
          <c:x val="1.7944909911172227E-3"/>
          <c:y val="0.12500153961201768"/>
          <c:w val="0.9829775548519023"/>
          <c:h val="0.11048725054619568"/>
        </c:manualLayout>
      </c:layout>
      <c:overlay val="0"/>
      <c:txPr>
        <a:bodyPr/>
        <a:lstStyle/>
        <a:p>
          <a:pPr>
            <a:defRPr sz="1000"/>
          </a:pPr>
          <a:endParaRPr lang="en-US"/>
        </a:p>
      </c:txPr>
    </c:legend>
    <c:plotVisOnly val="1"/>
    <c:dispBlanksAs val="gap"/>
    <c:showDLblsOverMax val="0"/>
  </c:chart>
  <c:spPr>
    <a:ln>
      <a:noFill/>
    </a:ln>
  </c:spPr>
  <c:printSettings>
    <c:headerFooter/>
    <c:pageMargins b="0.75000000000000633" l="0.70000000000000062" r="0.70000000000000062" t="0.750000000000006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a:t>
            </a:r>
            <a:r>
              <a:rPr lang="en-US" sz="1100" baseline="0"/>
              <a:t> of OEB Energy Savings Target Achieved</a:t>
            </a:r>
            <a:endParaRPr lang="en-US" sz="1100"/>
          </a:p>
        </c:rich>
      </c:tx>
      <c:layout>
        <c:manualLayout>
          <c:xMode val="edge"/>
          <c:yMode val="edge"/>
          <c:x val="0.18419906064774791"/>
          <c:y val="1.4314260407216138E-2"/>
        </c:manualLayout>
      </c:layout>
      <c:overlay val="0"/>
    </c:title>
    <c:autoTitleDeleted val="0"/>
    <c:plotArea>
      <c:layout>
        <c:manualLayout>
          <c:layoutTarget val="inner"/>
          <c:xMode val="edge"/>
          <c:yMode val="edge"/>
          <c:x val="0.15404304461942558"/>
          <c:y val="0.27784362481005681"/>
          <c:w val="0.80283009623797064"/>
          <c:h val="0.50777245652217906"/>
        </c:manualLayout>
      </c:layout>
      <c:barChart>
        <c:barDir val="col"/>
        <c:grouping val="clustered"/>
        <c:varyColors val="0"/>
        <c:ser>
          <c:idx val="0"/>
          <c:order val="0"/>
          <c:tx>
            <c:strRef>
              <c:f>Summary!$G$32</c:f>
              <c:strCache>
                <c:ptCount val="1"/>
                <c:pt idx="0">
                  <c:v># of LDCs (Energy Savings Achievement)</c:v>
                </c:pt>
              </c:strCache>
            </c:strRef>
          </c:tx>
          <c:spPr>
            <a:solidFill>
              <a:srgbClr val="92D050"/>
            </a:solidFill>
          </c:spPr>
          <c:invertIfNegative val="0"/>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Summary!$G$33:$G$45</c:f>
              <c:numCache>
                <c:formatCode>General</c:formatCode>
                <c:ptCount val="13"/>
                <c:pt idx="0">
                  <c:v>0</c:v>
                </c:pt>
                <c:pt idx="1">
                  <c:v>4</c:v>
                </c:pt>
                <c:pt idx="2">
                  <c:v>3</c:v>
                </c:pt>
                <c:pt idx="3">
                  <c:v>11</c:v>
                </c:pt>
                <c:pt idx="4">
                  <c:v>4</c:v>
                </c:pt>
                <c:pt idx="5">
                  <c:v>10</c:v>
                </c:pt>
                <c:pt idx="6">
                  <c:v>14</c:v>
                </c:pt>
                <c:pt idx="7">
                  <c:v>14</c:v>
                </c:pt>
                <c:pt idx="8">
                  <c:v>3</c:v>
                </c:pt>
                <c:pt idx="9">
                  <c:v>4</c:v>
                </c:pt>
                <c:pt idx="10">
                  <c:v>5</c:v>
                </c:pt>
                <c:pt idx="11">
                  <c:v>1</c:v>
                </c:pt>
                <c:pt idx="12">
                  <c:v>4</c:v>
                </c:pt>
              </c:numCache>
            </c:numRef>
          </c:val>
        </c:ser>
        <c:ser>
          <c:idx val="1"/>
          <c:order val="1"/>
          <c:tx>
            <c:strRef>
              <c:f>Summary!$H$32</c:f>
              <c:strCache>
                <c:ptCount val="1"/>
                <c:pt idx="0">
                  <c:v>Your Progress</c:v>
                </c:pt>
              </c:strCache>
            </c:strRef>
          </c:tx>
          <c:spPr>
            <a:solidFill>
              <a:srgbClr val="FFC000"/>
            </a:solidFill>
          </c:spPr>
          <c:invertIfNegative val="0"/>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Summary!$H$33:$H$45</c:f>
              <c:numCache>
                <c:formatCode>General</c:formatCode>
                <c:ptCount val="13"/>
                <c:pt idx="0">
                  <c:v>0</c:v>
                </c:pt>
                <c:pt idx="1">
                  <c:v>0</c:v>
                </c:pt>
                <c:pt idx="2">
                  <c:v>0</c:v>
                </c:pt>
                <c:pt idx="3">
                  <c:v>0</c:v>
                </c:pt>
                <c:pt idx="4">
                  <c:v>0</c:v>
                </c:pt>
                <c:pt idx="5">
                  <c:v>0</c:v>
                </c:pt>
                <c:pt idx="6">
                  <c:v>0</c:v>
                </c:pt>
                <c:pt idx="7">
                  <c:v>14</c:v>
                </c:pt>
                <c:pt idx="8">
                  <c:v>0</c:v>
                </c:pt>
                <c:pt idx="9">
                  <c:v>0</c:v>
                </c:pt>
                <c:pt idx="10">
                  <c:v>0</c:v>
                </c:pt>
                <c:pt idx="11">
                  <c:v>0</c:v>
                </c:pt>
                <c:pt idx="12">
                  <c:v>0</c:v>
                </c:pt>
              </c:numCache>
            </c:numRef>
          </c:val>
        </c:ser>
        <c:dLbls>
          <c:showLegendKey val="0"/>
          <c:showVal val="0"/>
          <c:showCatName val="0"/>
          <c:showSerName val="0"/>
          <c:showPercent val="0"/>
          <c:showBubbleSize val="0"/>
        </c:dLbls>
        <c:gapWidth val="0"/>
        <c:overlap val="100"/>
        <c:axId val="456479872"/>
        <c:axId val="456481792"/>
      </c:barChart>
      <c:catAx>
        <c:axId val="456479872"/>
        <c:scaling>
          <c:orientation val="minMax"/>
        </c:scaling>
        <c:delete val="0"/>
        <c:axPos val="b"/>
        <c:title>
          <c:tx>
            <c:rich>
              <a:bodyPr/>
              <a:lstStyle/>
              <a:p>
                <a:pPr>
                  <a:defRPr sz="1000"/>
                </a:pPr>
                <a:r>
                  <a:rPr lang="en-US" sz="1000"/>
                  <a:t>% of OEB Target Achieved </a:t>
                </a:r>
              </a:p>
            </c:rich>
          </c:tx>
          <c:layout>
            <c:manualLayout>
              <c:xMode val="edge"/>
              <c:yMode val="edge"/>
              <c:x val="0.27491976491101988"/>
              <c:y val="0.9407364171032"/>
            </c:manualLayout>
          </c:layout>
          <c:overlay val="0"/>
        </c:title>
        <c:numFmt formatCode="General" sourceLinked="1"/>
        <c:majorTickMark val="out"/>
        <c:minorTickMark val="none"/>
        <c:tickLblPos val="nextTo"/>
        <c:crossAx val="456481792"/>
        <c:crosses val="autoZero"/>
        <c:auto val="1"/>
        <c:lblAlgn val="ctr"/>
        <c:lblOffset val="100"/>
        <c:noMultiLvlLbl val="0"/>
      </c:catAx>
      <c:valAx>
        <c:axId val="456481792"/>
        <c:scaling>
          <c:orientation val="minMax"/>
        </c:scaling>
        <c:delete val="0"/>
        <c:axPos val="l"/>
        <c:majorGridlines/>
        <c:title>
          <c:tx>
            <c:rich>
              <a:bodyPr rot="-5400000" vert="horz"/>
              <a:lstStyle/>
              <a:p>
                <a:pPr>
                  <a:defRPr sz="1000"/>
                </a:pPr>
                <a:r>
                  <a:rPr lang="en-US" sz="1000"/>
                  <a:t># of LDCs in Each</a:t>
                </a:r>
                <a:r>
                  <a:rPr lang="en-US" sz="1000" baseline="0"/>
                  <a:t> Progress Bucket</a:t>
                </a:r>
                <a:endParaRPr lang="en-US" sz="1000"/>
              </a:p>
            </c:rich>
          </c:tx>
          <c:layout>
            <c:manualLayout>
              <c:xMode val="edge"/>
              <c:yMode val="edge"/>
              <c:x val="2.0485175202156702E-3"/>
              <c:y val="0.28794529631164872"/>
            </c:manualLayout>
          </c:layout>
          <c:overlay val="0"/>
        </c:title>
        <c:numFmt formatCode="General" sourceLinked="1"/>
        <c:majorTickMark val="out"/>
        <c:minorTickMark val="none"/>
        <c:tickLblPos val="nextTo"/>
        <c:crossAx val="456479872"/>
        <c:crosses val="autoZero"/>
        <c:crossBetween val="between"/>
      </c:valAx>
      <c:spPr>
        <a:ln>
          <a:solidFill>
            <a:schemeClr val="bg1">
              <a:lumMod val="50000"/>
            </a:schemeClr>
          </a:solidFill>
        </a:ln>
      </c:spPr>
    </c:plotArea>
    <c:legend>
      <c:legendPos val="t"/>
      <c:layout>
        <c:manualLayout>
          <c:xMode val="edge"/>
          <c:yMode val="edge"/>
          <c:x val="0.13406649710216162"/>
          <c:y val="0.14376188744873344"/>
          <c:w val="0.80146478727762627"/>
          <c:h val="0.11615840009591978"/>
        </c:manualLayout>
      </c:layout>
      <c:overlay val="0"/>
      <c:txPr>
        <a:bodyPr/>
        <a:lstStyle/>
        <a:p>
          <a:pPr>
            <a:defRPr sz="1000"/>
          </a:pPr>
          <a:endParaRPr lang="en-US"/>
        </a:p>
      </c:txPr>
    </c:legend>
    <c:plotVisOnly val="1"/>
    <c:dispBlanksAs val="gap"/>
    <c:showDLblsOverMax val="0"/>
  </c:chart>
  <c:spPr>
    <a:ln>
      <a:noFill/>
    </a:ln>
  </c:spPr>
  <c:printSettings>
    <c:headerFooter/>
    <c:pageMargins b="0.75000000000000655" l="0.70000000000000062" r="0.70000000000000062" t="0.750000000000006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b="1" i="0" u="none" strike="noStrike" baseline="0"/>
              <a:t>2011</a:t>
            </a:r>
            <a:r>
              <a:rPr lang="en-US" sz="1800" b="1" i="0" u="none" strike="noStrike" baseline="0"/>
              <a:t> </a:t>
            </a:r>
            <a:r>
              <a:rPr lang="en-US" sz="1200"/>
              <a:t>Incremental  </a:t>
            </a:r>
          </a:p>
          <a:p>
            <a:pPr>
              <a:defRPr/>
            </a:pPr>
            <a:r>
              <a:rPr lang="en-US" sz="1200"/>
              <a:t>Peak Demand Savings (MW)</a:t>
            </a:r>
          </a:p>
        </c:rich>
      </c:tx>
      <c:layout>
        <c:manualLayout>
          <c:xMode val="edge"/>
          <c:yMode val="edge"/>
          <c:x val="0.10411168738470744"/>
          <c:y val="0"/>
        </c:manualLayout>
      </c:layout>
      <c:overlay val="0"/>
    </c:title>
    <c:autoTitleDeleted val="0"/>
    <c:plotArea>
      <c:layout>
        <c:manualLayout>
          <c:layoutTarget val="inner"/>
          <c:xMode val="edge"/>
          <c:yMode val="edge"/>
          <c:x val="0.12401599953159556"/>
          <c:y val="0.25115823857524244"/>
          <c:w val="0.23954690669461298"/>
          <c:h val="0.45936373055851476"/>
        </c:manualLayout>
      </c:layout>
      <c:pieChart>
        <c:varyColors val="1"/>
        <c:ser>
          <c:idx val="2"/>
          <c:order val="0"/>
          <c:tx>
            <c:strRef>
              <c:f>'2.5.2 Results - LDC'!$J$5</c:f>
              <c:strCache>
                <c:ptCount val="1"/>
                <c:pt idx="0">
                  <c:v>Incremental Peak Demand Savings (kW)</c:v>
                </c:pt>
              </c:strCache>
            </c:strRef>
          </c:tx>
          <c:dPt>
            <c:idx val="0"/>
            <c:bubble3D val="0"/>
            <c:spPr>
              <a:solidFill>
                <a:schemeClr val="accent6"/>
              </a:solidFill>
            </c:spPr>
          </c:dPt>
          <c:dLbls>
            <c:dLblPos val="outEnd"/>
            <c:showLegendKey val="0"/>
            <c:showVal val="0"/>
            <c:showCatName val="0"/>
            <c:showSerName val="0"/>
            <c:showPercent val="1"/>
            <c:showBubbleSize val="0"/>
            <c:showLeaderLines val="1"/>
          </c:dLbls>
          <c:cat>
            <c:strRef>
              <c:f>'2.5.2 Results - LDC'!$B$6:$E$10</c:f>
              <c:strCache>
                <c:ptCount val="5"/>
                <c:pt idx="0">
                  <c:v>Consumer Program Total</c:v>
                </c:pt>
                <c:pt idx="1">
                  <c:v>Business Program Total</c:v>
                </c:pt>
                <c:pt idx="2">
                  <c:v>Industrial Program Total</c:v>
                </c:pt>
                <c:pt idx="3">
                  <c:v>Home Assistance Program Total</c:v>
                </c:pt>
                <c:pt idx="4">
                  <c:v>Pre-2011 Programs completed in 2011 Total</c:v>
                </c:pt>
              </c:strCache>
            </c:strRef>
          </c:cat>
          <c:val>
            <c:numRef>
              <c:f>'2.5.2 Results - LDC'!$J$6:$J$10</c:f>
              <c:numCache>
                <c:formatCode>#,##0_);\(#,##0\)</c:formatCode>
                <c:ptCount val="5"/>
                <c:pt idx="0">
                  <c:v>218.25961202098799</c:v>
                </c:pt>
                <c:pt idx="1">
                  <c:v>182.08239952318817</c:v>
                </c:pt>
                <c:pt idx="2">
                  <c:v>6.0333454992282833</c:v>
                </c:pt>
                <c:pt idx="3">
                  <c:v>2.0269513641999999</c:v>
                </c:pt>
                <c:pt idx="4">
                  <c:v>161.63619817625283</c:v>
                </c:pt>
              </c:numCache>
            </c:numRef>
          </c:val>
        </c:ser>
        <c:dLbls>
          <c:showLegendKey val="0"/>
          <c:showVal val="0"/>
          <c:showCatName val="0"/>
          <c:showSerName val="0"/>
          <c:showPercent val="0"/>
          <c:showBubbleSize val="0"/>
          <c:showLeaderLines val="1"/>
        </c:dLbls>
        <c:firstSliceAng val="0"/>
      </c:pieChart>
      <c:spPr>
        <a:noFill/>
        <a:ln>
          <a:noFill/>
        </a:ln>
      </c:spPr>
    </c:plotArea>
    <c:legend>
      <c:legendPos val="b"/>
      <c:layout>
        <c:manualLayout>
          <c:xMode val="edge"/>
          <c:yMode val="edge"/>
          <c:x val="0"/>
          <c:y val="0.80553988017337663"/>
          <c:w val="1"/>
          <c:h val="0.18178301730356672"/>
        </c:manualLayout>
      </c:layout>
      <c:overlay val="0"/>
      <c:txPr>
        <a:bodyPr/>
        <a:lstStyle/>
        <a:p>
          <a:pPr rtl="0">
            <a:defRPr sz="1050"/>
          </a:pPr>
          <a:endParaRPr lang="en-US"/>
        </a:p>
      </c:txPr>
    </c:legend>
    <c:plotVisOnly val="1"/>
    <c:dispBlanksAs val="gap"/>
    <c:showDLblsOverMax val="0"/>
  </c:chart>
  <c:spPr>
    <a:noFill/>
    <a:ln>
      <a:noFill/>
    </a:ln>
  </c:spPr>
  <c:printSettings>
    <c:headerFooter/>
    <c:pageMargins b="0.75000000000000633" l="0.70000000000000062" r="0.70000000000000062" t="0.7500000000000063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b="1" i="0" u="none" strike="noStrike" baseline="0"/>
              <a:t>2011 </a:t>
            </a:r>
            <a:r>
              <a:rPr lang="en-US" sz="1200"/>
              <a:t>Incremental </a:t>
            </a:r>
          </a:p>
          <a:p>
            <a:pPr>
              <a:defRPr/>
            </a:pPr>
            <a:r>
              <a:rPr lang="en-US" sz="1200"/>
              <a:t>Energy</a:t>
            </a:r>
            <a:r>
              <a:rPr lang="en-US" sz="1200" baseline="0"/>
              <a:t> </a:t>
            </a:r>
            <a:r>
              <a:rPr lang="en-US" sz="1200"/>
              <a:t>Savings (GWh)</a:t>
            </a:r>
          </a:p>
        </c:rich>
      </c:tx>
      <c:layout>
        <c:manualLayout>
          <c:xMode val="edge"/>
          <c:yMode val="edge"/>
          <c:x val="0.21202493567670674"/>
          <c:y val="0"/>
        </c:manualLayout>
      </c:layout>
      <c:overlay val="0"/>
    </c:title>
    <c:autoTitleDeleted val="0"/>
    <c:plotArea>
      <c:layout>
        <c:manualLayout>
          <c:layoutTarget val="inner"/>
          <c:xMode val="edge"/>
          <c:yMode val="edge"/>
          <c:x val="0.21121154545969961"/>
          <c:y val="0.30158386154215122"/>
          <c:w val="0.53413367907293685"/>
          <c:h val="0.62061221228980556"/>
        </c:manualLayout>
      </c:layout>
      <c:pieChart>
        <c:varyColors val="1"/>
        <c:ser>
          <c:idx val="2"/>
          <c:order val="0"/>
          <c:tx>
            <c:strRef>
              <c:f>'2.5.2 Results - LDC'!$K$5</c:f>
              <c:strCache>
                <c:ptCount val="1"/>
                <c:pt idx="0">
                  <c:v>Incremental Energy Savings (kWh)</c:v>
                </c:pt>
              </c:strCache>
            </c:strRef>
          </c:tx>
          <c:dPt>
            <c:idx val="0"/>
            <c:bubble3D val="0"/>
            <c:spPr>
              <a:solidFill>
                <a:schemeClr val="accent6"/>
              </a:solidFill>
            </c:spPr>
          </c:dPt>
          <c:dLbls>
            <c:dLblPos val="outEnd"/>
            <c:showLegendKey val="0"/>
            <c:showVal val="0"/>
            <c:showCatName val="0"/>
            <c:showSerName val="0"/>
            <c:showPercent val="1"/>
            <c:showBubbleSize val="0"/>
            <c:showLeaderLines val="1"/>
          </c:dLbls>
          <c:cat>
            <c:strRef>
              <c:f>'2.5.2 Results - LDC'!$B$6:$E$10</c:f>
              <c:strCache>
                <c:ptCount val="5"/>
                <c:pt idx="0">
                  <c:v>Consumer Program Total</c:v>
                </c:pt>
                <c:pt idx="1">
                  <c:v>Business Program Total</c:v>
                </c:pt>
                <c:pt idx="2">
                  <c:v>Industrial Program Total</c:v>
                </c:pt>
                <c:pt idx="3">
                  <c:v>Home Assistance Program Total</c:v>
                </c:pt>
                <c:pt idx="4">
                  <c:v>Pre-2011 Programs completed in 2011 Total</c:v>
                </c:pt>
              </c:strCache>
            </c:strRef>
          </c:cat>
          <c:val>
            <c:numRef>
              <c:f>'2.5.2 Results - LDC'!$K$6:$K$10</c:f>
              <c:numCache>
                <c:formatCode>#,##0_);\(#,##0\)</c:formatCode>
                <c:ptCount val="5"/>
                <c:pt idx="0">
                  <c:v>523319.47686831001</c:v>
                </c:pt>
                <c:pt idx="1">
                  <c:v>494213.5858625301</c:v>
                </c:pt>
                <c:pt idx="2">
                  <c:v>42732.654793474627</c:v>
                </c:pt>
                <c:pt idx="3">
                  <c:v>30146.620000000003</c:v>
                </c:pt>
                <c:pt idx="4">
                  <c:v>928364.05467163457</c:v>
                </c:pt>
              </c:numCache>
            </c:numRef>
          </c:val>
        </c:ser>
        <c:dLbls>
          <c:showLegendKey val="0"/>
          <c:showVal val="0"/>
          <c:showCatName val="0"/>
          <c:showSerName val="0"/>
          <c:showPercent val="0"/>
          <c:showBubbleSize val="0"/>
          <c:showLeaderLines val="1"/>
        </c:dLbls>
        <c:firstSliceAng val="0"/>
      </c:pieChart>
      <c:spPr>
        <a:noFill/>
        <a:ln>
          <a:noFill/>
        </a:ln>
      </c:spPr>
    </c:plotArea>
    <c:plotVisOnly val="1"/>
    <c:dispBlanksAs val="gap"/>
    <c:showDLblsOverMax val="0"/>
  </c:chart>
  <c:spPr>
    <a:noFill/>
    <a:ln>
      <a:noFill/>
    </a:ln>
  </c:spPr>
  <c:printSettings>
    <c:headerFooter/>
    <c:pageMargins b="0.75000000000000699" l="0.70000000000000062" r="0.70000000000000062" t="0.75000000000000699"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50430</xdr:colOff>
      <xdr:row>27</xdr:row>
      <xdr:rowOff>156883</xdr:rowOff>
    </xdr:from>
    <xdr:to>
      <xdr:col>5</xdr:col>
      <xdr:colOff>593355</xdr:colOff>
      <xdr:row>44</xdr:row>
      <xdr:rowOff>137833</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582704</xdr:colOff>
      <xdr:row>27</xdr:row>
      <xdr:rowOff>172570</xdr:rowOff>
    </xdr:from>
    <xdr:to>
      <xdr:col>8</xdr:col>
      <xdr:colOff>493058</xdr:colOff>
      <xdr:row>44</xdr:row>
      <xdr:rowOff>156883</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18489</xdr:colOff>
      <xdr:row>10</xdr:row>
      <xdr:rowOff>11204</xdr:rowOff>
    </xdr:from>
    <xdr:to>
      <xdr:col>8</xdr:col>
      <xdr:colOff>504265</xdr:colOff>
      <xdr:row>25</xdr:row>
      <xdr:rowOff>235323</xdr:rowOff>
    </xdr:to>
    <xdr:grpSp>
      <xdr:nvGrpSpPr>
        <xdr:cNvPr id="9" name="Group 8"/>
        <xdr:cNvGrpSpPr/>
      </xdr:nvGrpSpPr>
      <xdr:grpSpPr>
        <a:xfrm>
          <a:off x="18489" y="1897154"/>
          <a:ext cx="5934076" cy="3081619"/>
          <a:chOff x="8008283" y="2577352"/>
          <a:chExt cx="5909423" cy="3081619"/>
        </a:xfrm>
      </xdr:grpSpPr>
      <xdr:graphicFrame macro="">
        <xdr:nvGraphicFramePr>
          <xdr:cNvPr id="4" name="Chart 3"/>
          <xdr:cNvGraphicFramePr/>
        </xdr:nvGraphicFramePr>
        <xdr:xfrm>
          <a:off x="8008283" y="2577352"/>
          <a:ext cx="5909423" cy="3081619"/>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Chart 5"/>
          <xdr:cNvGraphicFramePr/>
        </xdr:nvGraphicFramePr>
        <xdr:xfrm>
          <a:off x="10847293" y="2655793"/>
          <a:ext cx="2734235" cy="2353236"/>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biesma/Downloads/2011%20Final%20Annual%20Report%20Data_Toronto%20Hydro-Electric%20System%20Limi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ssage"/>
      <sheetName val="TOC"/>
      <sheetName val="Summary"/>
      <sheetName val="2.3 Results Participation - LDC"/>
      <sheetName val="2.5.1 Evaluation Findings"/>
      <sheetName val="2.5.2 Results - LDC"/>
      <sheetName val="3.1.1 Summary - LDC"/>
      <sheetName val="Provincial - Participation"/>
      <sheetName val="Provincial - Results"/>
      <sheetName val="Provincial - Progress Summary"/>
      <sheetName val="Methodology"/>
      <sheetName val="Reference Tables"/>
      <sheetName val="Glossary"/>
    </sheetNames>
    <sheetDataSet>
      <sheetData sheetId="0"/>
      <sheetData sheetId="1"/>
      <sheetData sheetId="2"/>
      <sheetData sheetId="3"/>
      <sheetData sheetId="4"/>
      <sheetData sheetId="5"/>
      <sheetData sheetId="6"/>
      <sheetData sheetId="7"/>
      <sheetData sheetId="8">
        <row r="11">
          <cell r="K11">
            <v>605483775.30506194</v>
          </cell>
        </row>
      </sheetData>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K39"/>
  <sheetViews>
    <sheetView showGridLines="0" view="pageLayout" topLeftCell="A40" zoomScaleNormal="85" workbookViewId="0">
      <selection activeCell="F9" sqref="F9"/>
    </sheetView>
  </sheetViews>
  <sheetFormatPr defaultRowHeight="15" x14ac:dyDescent="0.25"/>
  <cols>
    <col min="1" max="1" width="4.42578125" customWidth="1"/>
    <col min="2" max="2" width="5.42578125" customWidth="1"/>
    <col min="3" max="3" width="5.5703125" style="118" customWidth="1"/>
    <col min="10" max="10" width="7.140625" customWidth="1"/>
  </cols>
  <sheetData>
    <row r="1" spans="1:11" x14ac:dyDescent="0.25">
      <c r="A1" s="83"/>
      <c r="B1" s="83"/>
      <c r="C1" s="83"/>
      <c r="D1" s="83"/>
      <c r="E1" s="83"/>
      <c r="F1" s="83"/>
      <c r="G1" s="83"/>
      <c r="H1" s="83"/>
      <c r="I1" s="83"/>
      <c r="J1" s="83"/>
      <c r="K1" s="83"/>
    </row>
    <row r="2" spans="1:11" s="118" customFormat="1" x14ac:dyDescent="0.25">
      <c r="A2" s="83"/>
      <c r="B2" s="83"/>
      <c r="C2" s="83"/>
      <c r="D2" s="83"/>
      <c r="E2" s="83"/>
      <c r="F2" s="83"/>
      <c r="G2" s="83"/>
      <c r="H2" s="83"/>
      <c r="I2" s="83"/>
      <c r="J2" s="83"/>
      <c r="K2" s="83"/>
    </row>
    <row r="3" spans="1:11" s="118" customFormat="1" x14ac:dyDescent="0.25">
      <c r="A3" s="83"/>
      <c r="B3" s="83"/>
      <c r="C3" s="83"/>
      <c r="D3" s="83"/>
      <c r="E3" s="83"/>
      <c r="F3" s="83"/>
      <c r="G3" s="83"/>
      <c r="H3" s="83"/>
      <c r="I3" s="83"/>
      <c r="J3" s="83"/>
      <c r="K3" s="83"/>
    </row>
    <row r="4" spans="1:11" x14ac:dyDescent="0.25">
      <c r="B4" s="83"/>
      <c r="C4" s="83"/>
      <c r="D4" s="83"/>
      <c r="E4" s="83"/>
      <c r="F4" s="83"/>
      <c r="G4" s="83"/>
      <c r="H4" s="83"/>
      <c r="I4" s="83"/>
      <c r="J4" s="83"/>
      <c r="K4" s="83"/>
    </row>
    <row r="5" spans="1:11" x14ac:dyDescent="0.25">
      <c r="A5" s="83"/>
      <c r="B5" s="83"/>
      <c r="C5" s="83"/>
      <c r="D5" s="83"/>
      <c r="E5" s="83"/>
      <c r="F5" s="83"/>
      <c r="G5" s="83"/>
      <c r="H5" s="83"/>
      <c r="I5" s="83"/>
      <c r="J5" s="83"/>
      <c r="K5" s="83"/>
    </row>
    <row r="6" spans="1:11" x14ac:dyDescent="0.25">
      <c r="A6" s="256"/>
      <c r="B6" s="256"/>
      <c r="C6" s="256"/>
      <c r="D6" s="256"/>
      <c r="E6" s="256"/>
      <c r="F6" s="256"/>
      <c r="G6" s="256"/>
      <c r="H6" s="256"/>
      <c r="I6" s="256"/>
      <c r="J6" s="256"/>
      <c r="K6" s="256"/>
    </row>
    <row r="7" spans="1:11" x14ac:dyDescent="0.25">
      <c r="B7" s="256"/>
      <c r="C7" s="256"/>
      <c r="D7" s="256"/>
      <c r="E7" s="256"/>
      <c r="F7" s="256"/>
      <c r="G7" s="256"/>
      <c r="H7" s="256"/>
      <c r="I7" s="256"/>
      <c r="J7" s="256"/>
      <c r="K7" s="256"/>
    </row>
    <row r="8" spans="1:11" x14ac:dyDescent="0.25">
      <c r="A8" s="192" t="s">
        <v>231</v>
      </c>
      <c r="B8" s="256"/>
      <c r="C8" s="256"/>
      <c r="D8" s="256"/>
      <c r="E8" s="256"/>
      <c r="F8" s="256"/>
      <c r="G8" s="256"/>
      <c r="H8" s="256"/>
      <c r="I8" s="256"/>
      <c r="J8" s="256"/>
      <c r="K8" s="256"/>
    </row>
    <row r="9" spans="1:11" x14ac:dyDescent="0.25">
      <c r="A9" s="193"/>
      <c r="B9" s="193"/>
      <c r="C9" s="256"/>
      <c r="D9" s="256"/>
      <c r="E9" s="256"/>
      <c r="F9" s="256"/>
      <c r="G9" s="256"/>
      <c r="H9" s="256"/>
      <c r="I9" s="256"/>
      <c r="J9" s="256"/>
      <c r="K9" s="256"/>
    </row>
    <row r="10" spans="1:11" x14ac:dyDescent="0.25">
      <c r="A10" s="327" t="s">
        <v>505</v>
      </c>
      <c r="B10" s="193"/>
      <c r="C10" s="256"/>
      <c r="D10" s="256"/>
      <c r="E10" s="256"/>
      <c r="F10" s="256"/>
      <c r="G10" s="256"/>
      <c r="H10" s="256"/>
      <c r="I10" s="256"/>
      <c r="J10" s="256"/>
      <c r="K10" s="256"/>
    </row>
    <row r="11" spans="1:11" x14ac:dyDescent="0.25">
      <c r="A11" s="193"/>
      <c r="B11" s="193"/>
      <c r="C11" s="256"/>
      <c r="D11" s="256"/>
      <c r="E11" s="256"/>
      <c r="F11" s="256"/>
      <c r="G11" s="256"/>
      <c r="H11" s="256"/>
      <c r="I11" s="256"/>
      <c r="J11" s="256"/>
      <c r="K11" s="256"/>
    </row>
    <row r="12" spans="1:11" s="118" customFormat="1" x14ac:dyDescent="0.25">
      <c r="A12" s="344" t="s">
        <v>506</v>
      </c>
      <c r="B12" s="344"/>
      <c r="C12" s="344"/>
      <c r="D12" s="344"/>
      <c r="E12" s="344"/>
      <c r="F12" s="344"/>
      <c r="G12" s="344"/>
      <c r="H12" s="344"/>
      <c r="I12" s="344"/>
      <c r="J12" s="344"/>
      <c r="K12" s="344"/>
    </row>
    <row r="13" spans="1:11" s="118" customFormat="1" x14ac:dyDescent="0.25">
      <c r="A13" s="344"/>
      <c r="B13" s="344"/>
      <c r="C13" s="344"/>
      <c r="D13" s="344"/>
      <c r="E13" s="344"/>
      <c r="F13" s="344"/>
      <c r="G13" s="344"/>
      <c r="H13" s="344"/>
      <c r="I13" s="344"/>
      <c r="J13" s="344"/>
      <c r="K13" s="344"/>
    </row>
    <row r="14" spans="1:11" s="118" customFormat="1" x14ac:dyDescent="0.25">
      <c r="A14" s="344"/>
      <c r="B14" s="344"/>
      <c r="C14" s="344"/>
      <c r="D14" s="344"/>
      <c r="E14" s="344"/>
      <c r="F14" s="344"/>
      <c r="G14" s="344"/>
      <c r="H14" s="344"/>
      <c r="I14" s="344"/>
      <c r="J14" s="344"/>
      <c r="K14" s="344"/>
    </row>
    <row r="15" spans="1:11" s="118" customFormat="1" x14ac:dyDescent="0.25">
      <c r="A15" s="344"/>
      <c r="B15" s="344"/>
      <c r="C15" s="344"/>
      <c r="D15" s="344"/>
      <c r="E15" s="344"/>
      <c r="F15" s="344"/>
      <c r="G15" s="344"/>
      <c r="H15" s="344"/>
      <c r="I15" s="344"/>
      <c r="J15" s="344"/>
      <c r="K15" s="344"/>
    </row>
    <row r="16" spans="1:11" s="118" customFormat="1" ht="31.5" customHeight="1" x14ac:dyDescent="0.25">
      <c r="A16" s="344"/>
      <c r="B16" s="344"/>
      <c r="C16" s="344"/>
      <c r="D16" s="344"/>
      <c r="E16" s="344"/>
      <c r="F16" s="344"/>
      <c r="G16" s="344"/>
      <c r="H16" s="344"/>
      <c r="I16" s="344"/>
      <c r="J16" s="344"/>
      <c r="K16" s="344"/>
    </row>
    <row r="17" spans="1:11" s="118" customFormat="1" x14ac:dyDescent="0.25">
      <c r="A17" s="193"/>
      <c r="B17" s="193"/>
      <c r="C17" s="256"/>
      <c r="D17" s="256"/>
      <c r="E17" s="256"/>
      <c r="F17" s="256"/>
      <c r="G17" s="256"/>
      <c r="H17" s="256"/>
      <c r="I17" s="256"/>
      <c r="J17" s="256"/>
      <c r="K17" s="256"/>
    </row>
    <row r="18" spans="1:11" s="118" customFormat="1" x14ac:dyDescent="0.25">
      <c r="A18" s="344" t="s">
        <v>507</v>
      </c>
      <c r="B18" s="344"/>
      <c r="C18" s="344"/>
      <c r="D18" s="344"/>
      <c r="E18" s="344"/>
      <c r="F18" s="344"/>
      <c r="G18" s="344"/>
      <c r="H18" s="344"/>
      <c r="I18" s="344"/>
      <c r="J18" s="344"/>
      <c r="K18" s="344"/>
    </row>
    <row r="19" spans="1:11" s="118" customFormat="1" x14ac:dyDescent="0.25">
      <c r="A19" s="344"/>
      <c r="B19" s="344"/>
      <c r="C19" s="344"/>
      <c r="D19" s="344"/>
      <c r="E19" s="344"/>
      <c r="F19" s="344"/>
      <c r="G19" s="344"/>
      <c r="H19" s="344"/>
      <c r="I19" s="344"/>
      <c r="J19" s="344"/>
      <c r="K19" s="344"/>
    </row>
    <row r="20" spans="1:11" s="118" customFormat="1" x14ac:dyDescent="0.25">
      <c r="A20" s="344"/>
      <c r="B20" s="344"/>
      <c r="C20" s="344"/>
      <c r="D20" s="344"/>
      <c r="E20" s="344"/>
      <c r="F20" s="344"/>
      <c r="G20" s="344"/>
      <c r="H20" s="344"/>
      <c r="I20" s="344"/>
      <c r="J20" s="344"/>
      <c r="K20" s="344"/>
    </row>
    <row r="21" spans="1:11" s="118" customFormat="1" x14ac:dyDescent="0.25">
      <c r="A21" s="344"/>
      <c r="B21" s="344"/>
      <c r="C21" s="344"/>
      <c r="D21" s="344"/>
      <c r="E21" s="344"/>
      <c r="F21" s="344"/>
      <c r="G21" s="344"/>
      <c r="H21" s="344"/>
      <c r="I21" s="344"/>
      <c r="J21" s="344"/>
      <c r="K21" s="344"/>
    </row>
    <row r="22" spans="1:11" s="118" customFormat="1" x14ac:dyDescent="0.25">
      <c r="A22" s="344"/>
      <c r="B22" s="344"/>
      <c r="C22" s="344"/>
      <c r="D22" s="344"/>
      <c r="E22" s="344"/>
      <c r="F22" s="344"/>
      <c r="G22" s="344"/>
      <c r="H22" s="344"/>
      <c r="I22" s="344"/>
      <c r="J22" s="344"/>
      <c r="K22" s="344"/>
    </row>
    <row r="23" spans="1:11" ht="31.5" customHeight="1" x14ac:dyDescent="0.25">
      <c r="A23" s="344"/>
      <c r="B23" s="344"/>
      <c r="C23" s="344"/>
      <c r="D23" s="344"/>
      <c r="E23" s="344"/>
      <c r="F23" s="344"/>
      <c r="G23" s="344"/>
      <c r="H23" s="344"/>
      <c r="I23" s="344"/>
      <c r="J23" s="344"/>
      <c r="K23" s="344"/>
    </row>
    <row r="24" spans="1:11" x14ac:dyDescent="0.25">
      <c r="A24" s="256"/>
      <c r="B24" s="256"/>
      <c r="C24" s="256"/>
      <c r="D24" s="256"/>
      <c r="E24" s="256"/>
      <c r="F24" s="256"/>
      <c r="G24" s="256"/>
      <c r="H24" s="256"/>
      <c r="I24" s="256"/>
      <c r="J24" s="256"/>
      <c r="K24" s="256"/>
    </row>
    <row r="25" spans="1:11" ht="24.75" customHeight="1" x14ac:dyDescent="0.25">
      <c r="A25" s="345" t="s">
        <v>508</v>
      </c>
      <c r="B25" s="345"/>
      <c r="C25" s="345"/>
      <c r="D25" s="345"/>
      <c r="E25" s="345"/>
      <c r="F25" s="345"/>
      <c r="G25" s="345"/>
      <c r="H25" s="345"/>
      <c r="I25" s="345"/>
      <c r="J25" s="345"/>
      <c r="K25" s="345"/>
    </row>
    <row r="26" spans="1:11" ht="38.25" customHeight="1" x14ac:dyDescent="0.25">
      <c r="A26" s="345"/>
      <c r="B26" s="345"/>
      <c r="C26" s="345"/>
      <c r="D26" s="345"/>
      <c r="E26" s="345"/>
      <c r="F26" s="345"/>
      <c r="G26" s="345"/>
      <c r="H26" s="345"/>
      <c r="I26" s="345"/>
      <c r="J26" s="345"/>
      <c r="K26" s="345"/>
    </row>
    <row r="27" spans="1:11" x14ac:dyDescent="0.25">
      <c r="A27" s="13"/>
      <c r="B27" s="13"/>
      <c r="C27" s="13"/>
      <c r="D27" s="13"/>
      <c r="E27" s="13"/>
      <c r="F27" s="13"/>
      <c r="G27" s="13"/>
      <c r="H27" s="13"/>
      <c r="I27" s="13"/>
      <c r="J27" s="13"/>
      <c r="K27" s="13"/>
    </row>
    <row r="28" spans="1:11" ht="33.75" customHeight="1" x14ac:dyDescent="0.25">
      <c r="A28" s="343" t="s">
        <v>509</v>
      </c>
      <c r="B28" s="343"/>
      <c r="C28" s="343"/>
      <c r="D28" s="343"/>
      <c r="E28" s="343"/>
      <c r="F28" s="343"/>
      <c r="G28" s="343"/>
      <c r="H28" s="343"/>
      <c r="I28" s="343"/>
      <c r="J28" s="343"/>
      <c r="K28" s="343"/>
    </row>
    <row r="29" spans="1:11" x14ac:dyDescent="0.25">
      <c r="A29" s="118"/>
      <c r="B29" s="118"/>
      <c r="D29" s="118"/>
      <c r="E29" s="118"/>
      <c r="F29" s="118"/>
      <c r="G29" s="118"/>
      <c r="H29" s="118"/>
      <c r="I29" s="118"/>
      <c r="J29" s="118"/>
      <c r="K29" s="118"/>
    </row>
    <row r="30" spans="1:11" ht="47.25" customHeight="1" x14ac:dyDescent="0.25">
      <c r="A30" s="343" t="s">
        <v>510</v>
      </c>
      <c r="B30" s="343"/>
      <c r="C30" s="343"/>
      <c r="D30" s="343"/>
      <c r="E30" s="343"/>
      <c r="F30" s="343"/>
      <c r="G30" s="343"/>
      <c r="H30" s="343"/>
      <c r="I30" s="343"/>
      <c r="J30" s="343"/>
      <c r="K30" s="343"/>
    </row>
    <row r="31" spans="1:11" x14ac:dyDescent="0.25">
      <c r="A31" s="118"/>
      <c r="B31" s="118"/>
      <c r="D31" s="118"/>
      <c r="E31" s="118"/>
      <c r="F31" s="118"/>
      <c r="G31" s="118"/>
      <c r="H31" s="118"/>
      <c r="I31" s="118"/>
      <c r="J31" s="118"/>
      <c r="K31" s="118"/>
    </row>
    <row r="32" spans="1:11" x14ac:dyDescent="0.25">
      <c r="A32" s="118"/>
      <c r="B32" s="118"/>
      <c r="D32" s="118"/>
      <c r="E32" s="118"/>
      <c r="F32" s="118"/>
      <c r="G32" s="118"/>
      <c r="H32" s="118"/>
      <c r="I32" s="118"/>
      <c r="J32" s="118"/>
      <c r="K32" s="118"/>
    </row>
    <row r="33" spans="1:11" x14ac:dyDescent="0.25">
      <c r="A33" s="118"/>
      <c r="B33" s="118"/>
      <c r="D33" s="118"/>
      <c r="E33" s="118"/>
      <c r="F33" s="118"/>
      <c r="G33" s="118"/>
      <c r="H33" s="118"/>
      <c r="I33" s="118"/>
      <c r="J33" s="118"/>
      <c r="K33" s="118"/>
    </row>
    <row r="34" spans="1:11" x14ac:dyDescent="0.25">
      <c r="A34" s="118"/>
      <c r="B34" s="118"/>
      <c r="D34" s="118"/>
      <c r="E34" s="118"/>
      <c r="F34" s="118"/>
      <c r="G34" s="118"/>
      <c r="H34" s="118"/>
      <c r="I34" s="118"/>
      <c r="J34" s="118"/>
      <c r="K34" s="118"/>
    </row>
    <row r="35" spans="1:11" x14ac:dyDescent="0.25">
      <c r="A35" s="118"/>
      <c r="B35" s="118"/>
      <c r="D35" s="118"/>
      <c r="E35" s="118"/>
      <c r="F35" s="118"/>
      <c r="G35" s="118"/>
      <c r="H35" s="118"/>
      <c r="I35" s="118"/>
      <c r="J35" s="118"/>
      <c r="K35" s="118"/>
    </row>
    <row r="36" spans="1:11" x14ac:dyDescent="0.25">
      <c r="A36" s="118"/>
      <c r="B36" s="118"/>
      <c r="D36" s="118"/>
      <c r="E36" s="118"/>
      <c r="F36" s="118"/>
      <c r="G36" s="118"/>
      <c r="H36" s="118"/>
      <c r="I36" s="118"/>
      <c r="J36" s="118"/>
      <c r="K36" s="118"/>
    </row>
    <row r="37" spans="1:11" x14ac:dyDescent="0.25">
      <c r="A37" s="118"/>
      <c r="B37" s="118"/>
      <c r="D37" s="118"/>
      <c r="E37" s="118"/>
      <c r="F37" s="118"/>
      <c r="G37" s="118"/>
      <c r="H37" s="118"/>
      <c r="I37" s="118"/>
      <c r="J37" s="118"/>
      <c r="K37" s="118"/>
    </row>
    <row r="38" spans="1:11" x14ac:dyDescent="0.25">
      <c r="A38" s="118"/>
      <c r="B38" s="118"/>
      <c r="D38" s="118"/>
      <c r="E38" s="118"/>
      <c r="F38" s="118"/>
      <c r="G38" s="118"/>
      <c r="H38" s="118"/>
      <c r="I38" s="118"/>
      <c r="J38" s="118"/>
      <c r="K38" s="118"/>
    </row>
    <row r="39" spans="1:11" x14ac:dyDescent="0.25">
      <c r="A39" s="118"/>
      <c r="B39" s="118"/>
      <c r="D39" s="118"/>
      <c r="E39" s="118"/>
      <c r="F39" s="118"/>
      <c r="G39" s="118"/>
      <c r="H39" s="118"/>
      <c r="I39" s="118"/>
      <c r="J39" s="118"/>
      <c r="K39" s="118"/>
    </row>
  </sheetData>
  <sheetProtection password="B416" sheet="1" objects="1" scenarios="1"/>
  <mergeCells count="5">
    <mergeCell ref="A30:K30"/>
    <mergeCell ref="A28:K28"/>
    <mergeCell ref="A12:K16"/>
    <mergeCell ref="A18:K23"/>
    <mergeCell ref="A25:K26"/>
  </mergeCells>
  <pageMargins left="0.7" right="0.7" top="0.75" bottom="0.75" header="0.3" footer="0.3"/>
  <pageSetup orientation="portrait" verticalDpi="300" r:id="rId1"/>
  <headerFooter>
    <oddHeader>&amp;L&amp;G</oddHeader>
    <oddFooter>&amp;L&amp;P&amp;CFINAL 2011 Results&amp;RAugust 31,2012</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J28"/>
  <sheetViews>
    <sheetView showGridLines="0" view="pageBreakPreview" zoomScale="85" zoomScaleSheetLayoutView="85" workbookViewId="0">
      <selection activeCell="C9" sqref="C9"/>
    </sheetView>
  </sheetViews>
  <sheetFormatPr defaultRowHeight="15" x14ac:dyDescent="0.25"/>
  <cols>
    <col min="1" max="1" width="2.28515625" style="99" customWidth="1"/>
    <col min="2" max="2" width="24.28515625" style="99" bestFit="1" customWidth="1"/>
    <col min="3" max="6" width="13" style="99" customWidth="1"/>
    <col min="7" max="7" width="16.140625" style="99" customWidth="1"/>
    <col min="8" max="8" width="21" style="99" customWidth="1"/>
    <col min="9" max="9" width="12.85546875" style="99" customWidth="1"/>
    <col min="10" max="16384" width="9.140625" style="99"/>
  </cols>
  <sheetData>
    <row r="2" spans="2:10" x14ac:dyDescent="0.25">
      <c r="B2" s="479" t="s">
        <v>77</v>
      </c>
      <c r="C2" s="479"/>
      <c r="D2" s="479"/>
      <c r="E2" s="479"/>
      <c r="F2" s="479"/>
      <c r="G2" s="479"/>
    </row>
    <row r="4" spans="2:10" x14ac:dyDescent="0.25">
      <c r="B4" s="18"/>
      <c r="C4" s="18"/>
      <c r="D4" s="18"/>
      <c r="E4" s="18"/>
      <c r="F4" s="18"/>
      <c r="G4" s="18"/>
      <c r="H4" s="18"/>
      <c r="I4" s="17"/>
      <c r="J4" s="3"/>
    </row>
    <row r="5" spans="2:10" x14ac:dyDescent="0.25">
      <c r="B5" s="367" t="s">
        <v>239</v>
      </c>
      <c r="C5" s="367"/>
      <c r="D5" s="367"/>
      <c r="E5" s="367"/>
      <c r="F5" s="367"/>
      <c r="G5" s="367"/>
    </row>
    <row r="7" spans="2:10" x14ac:dyDescent="0.25">
      <c r="B7" s="480" t="s">
        <v>28</v>
      </c>
      <c r="C7" s="470" t="s">
        <v>29</v>
      </c>
      <c r="D7" s="470"/>
      <c r="E7" s="470"/>
      <c r="F7" s="470"/>
    </row>
    <row r="8" spans="2:10" x14ac:dyDescent="0.25">
      <c r="B8" s="481"/>
      <c r="C8" s="44">
        <v>2011</v>
      </c>
      <c r="D8" s="44">
        <v>2012</v>
      </c>
      <c r="E8" s="44">
        <v>2013</v>
      </c>
      <c r="F8" s="44">
        <v>2014</v>
      </c>
    </row>
    <row r="9" spans="2:10" x14ac:dyDescent="0.25">
      <c r="B9" s="45">
        <v>2011</v>
      </c>
      <c r="C9" s="119">
        <v>215.65100000000001</v>
      </c>
      <c r="D9" s="119">
        <v>136.44261146463742</v>
      </c>
      <c r="E9" s="119">
        <v>135.73152685992957</v>
      </c>
      <c r="F9" s="119">
        <v>128.8589853496012</v>
      </c>
    </row>
    <row r="10" spans="2:10" x14ac:dyDescent="0.25">
      <c r="B10" s="45">
        <v>2012</v>
      </c>
      <c r="C10" s="102"/>
      <c r="D10" s="101"/>
      <c r="E10" s="101"/>
      <c r="F10" s="101"/>
    </row>
    <row r="11" spans="2:10" x14ac:dyDescent="0.25">
      <c r="B11" s="45">
        <v>2013</v>
      </c>
      <c r="C11" s="102"/>
      <c r="D11" s="102"/>
      <c r="E11" s="101"/>
      <c r="F11" s="101"/>
    </row>
    <row r="12" spans="2:10" x14ac:dyDescent="0.25">
      <c r="B12" s="45">
        <v>2014</v>
      </c>
      <c r="C12" s="102"/>
      <c r="D12" s="102"/>
      <c r="E12" s="102"/>
      <c r="F12" s="101"/>
    </row>
    <row r="13" spans="2:10" x14ac:dyDescent="0.25">
      <c r="B13" s="466" t="s">
        <v>63</v>
      </c>
      <c r="C13" s="466"/>
      <c r="D13" s="466"/>
      <c r="E13" s="466"/>
      <c r="F13" s="120">
        <f>SUM(F9:F12)</f>
        <v>128.8589853496012</v>
      </c>
    </row>
    <row r="14" spans="2:10" x14ac:dyDescent="0.25">
      <c r="B14" s="466" t="s">
        <v>64</v>
      </c>
      <c r="C14" s="466"/>
      <c r="D14" s="466"/>
      <c r="E14" s="466"/>
      <c r="F14" s="49">
        <v>1330</v>
      </c>
    </row>
    <row r="15" spans="2:10" x14ac:dyDescent="0.25">
      <c r="B15" s="466" t="s">
        <v>78</v>
      </c>
      <c r="C15" s="466"/>
      <c r="D15" s="466"/>
      <c r="E15" s="466"/>
      <c r="F15" s="46">
        <f>F13/F14</f>
        <v>9.6886455150076087E-2</v>
      </c>
    </row>
    <row r="17" spans="2:7" x14ac:dyDescent="0.25">
      <c r="B17" s="367" t="s">
        <v>240</v>
      </c>
      <c r="C17" s="367"/>
      <c r="D17" s="367"/>
      <c r="E17" s="367"/>
      <c r="F17" s="367"/>
      <c r="G17" s="367"/>
    </row>
    <row r="19" spans="2:7" x14ac:dyDescent="0.25">
      <c r="B19" s="482" t="s">
        <v>28</v>
      </c>
      <c r="C19" s="484" t="s">
        <v>29</v>
      </c>
      <c r="D19" s="484"/>
      <c r="E19" s="484"/>
      <c r="F19" s="484"/>
      <c r="G19" s="51" t="s">
        <v>30</v>
      </c>
    </row>
    <row r="20" spans="2:7" x14ac:dyDescent="0.25">
      <c r="B20" s="483"/>
      <c r="C20" s="52">
        <v>2011</v>
      </c>
      <c r="D20" s="52">
        <v>2012</v>
      </c>
      <c r="E20" s="52">
        <v>2013</v>
      </c>
      <c r="F20" s="52">
        <v>2014</v>
      </c>
      <c r="G20" s="52" t="s">
        <v>31</v>
      </c>
    </row>
    <row r="21" spans="2:7" x14ac:dyDescent="0.25">
      <c r="B21" s="45">
        <v>2011</v>
      </c>
      <c r="C21" s="119">
        <f>'[1]Provincial - Results'!K11/10^6</f>
        <v>605.48377530506195</v>
      </c>
      <c r="D21" s="119">
        <v>601.58768009784296</v>
      </c>
      <c r="E21" s="119">
        <v>599.55230503989765</v>
      </c>
      <c r="F21" s="119">
        <v>580.88004956822783</v>
      </c>
      <c r="G21" s="50">
        <f t="shared" ref="G21:G24" si="0">SUM(C21:F21)</f>
        <v>2387.5038100110305</v>
      </c>
    </row>
    <row r="22" spans="2:7" x14ac:dyDescent="0.25">
      <c r="B22" s="45">
        <v>2012</v>
      </c>
      <c r="C22" s="102"/>
      <c r="D22" s="101"/>
      <c r="E22" s="101"/>
      <c r="F22" s="101"/>
      <c r="G22" s="50">
        <f t="shared" si="0"/>
        <v>0</v>
      </c>
    </row>
    <row r="23" spans="2:7" x14ac:dyDescent="0.25">
      <c r="B23" s="45">
        <v>2013</v>
      </c>
      <c r="C23" s="102" t="s">
        <v>62</v>
      </c>
      <c r="D23" s="102"/>
      <c r="E23" s="101"/>
      <c r="F23" s="101"/>
      <c r="G23" s="50">
        <f t="shared" si="0"/>
        <v>0</v>
      </c>
    </row>
    <row r="24" spans="2:7" x14ac:dyDescent="0.25">
      <c r="B24" s="45">
        <v>2014</v>
      </c>
      <c r="C24" s="102"/>
      <c r="D24" s="102"/>
      <c r="E24" s="102"/>
      <c r="F24" s="101"/>
      <c r="G24" s="50">
        <f t="shared" si="0"/>
        <v>0</v>
      </c>
    </row>
    <row r="25" spans="2:7" x14ac:dyDescent="0.25">
      <c r="B25" s="466" t="s">
        <v>34</v>
      </c>
      <c r="C25" s="466"/>
      <c r="D25" s="466"/>
      <c r="E25" s="466"/>
      <c r="F25" s="466"/>
      <c r="G25" s="49">
        <f>SUM(G21:G24)</f>
        <v>2387.5038100110305</v>
      </c>
    </row>
    <row r="26" spans="2:7" x14ac:dyDescent="0.25">
      <c r="B26" s="466" t="s">
        <v>65</v>
      </c>
      <c r="C26" s="466"/>
      <c r="D26" s="466"/>
      <c r="E26" s="466"/>
      <c r="F26" s="466"/>
      <c r="G26" s="49">
        <v>6000</v>
      </c>
    </row>
    <row r="27" spans="2:7" x14ac:dyDescent="0.25">
      <c r="B27" s="466" t="s">
        <v>66</v>
      </c>
      <c r="C27" s="466"/>
      <c r="D27" s="466"/>
      <c r="E27" s="466"/>
      <c r="F27" s="466"/>
      <c r="G27" s="46">
        <f>G25/G26</f>
        <v>0.39791730166850509</v>
      </c>
    </row>
    <row r="28" spans="2:7" x14ac:dyDescent="0.25">
      <c r="B28" s="13"/>
      <c r="C28" s="13"/>
      <c r="D28" s="13"/>
      <c r="E28" s="13"/>
      <c r="F28" s="13"/>
      <c r="G28" s="13"/>
    </row>
  </sheetData>
  <mergeCells count="13">
    <mergeCell ref="B26:F26"/>
    <mergeCell ref="B27:F27"/>
    <mergeCell ref="B13:E13"/>
    <mergeCell ref="B14:E14"/>
    <mergeCell ref="B15:E15"/>
    <mergeCell ref="B17:G17"/>
    <mergeCell ref="B19:B20"/>
    <mergeCell ref="C19:F19"/>
    <mergeCell ref="B2:G2"/>
    <mergeCell ref="B7:B8"/>
    <mergeCell ref="C7:F7"/>
    <mergeCell ref="B5:G5"/>
    <mergeCell ref="B25:F25"/>
  </mergeCells>
  <pageMargins left="0.7" right="0.7" top="0.75" bottom="0.75" header="0.3" footer="0.3"/>
  <pageSetup scale="95" orientation="portrait" r:id="rId1"/>
  <headerFooter>
    <oddFooter>&amp;L&amp;P&amp;CFINAL 2011 Results&amp;RAugust 31,2012</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autoPageBreaks="0"/>
  </sheetPr>
  <dimension ref="A1:E44"/>
  <sheetViews>
    <sheetView showGridLines="0" view="pageBreakPreview" zoomScaleNormal="85" zoomScaleSheetLayoutView="100" workbookViewId="0">
      <selection activeCell="I13" sqref="I13"/>
    </sheetView>
  </sheetViews>
  <sheetFormatPr defaultRowHeight="15" x14ac:dyDescent="0.25"/>
  <cols>
    <col min="1" max="1" width="3.85546875" style="135" customWidth="1"/>
    <col min="2" max="2" width="15.42578125" style="80" customWidth="1"/>
    <col min="3" max="3" width="34.85546875" style="80" customWidth="1"/>
    <col min="4" max="4" width="33.5703125" style="13" customWidth="1"/>
    <col min="5" max="5" width="36.140625" style="13" customWidth="1"/>
  </cols>
  <sheetData>
    <row r="1" spans="1:5" s="100" customFormat="1" ht="6.75" customHeight="1" x14ac:dyDescent="0.25">
      <c r="A1" s="135"/>
      <c r="B1" s="80"/>
      <c r="C1" s="80"/>
      <c r="D1" s="13"/>
      <c r="E1" s="13"/>
    </row>
    <row r="2" spans="1:5" s="118" customFormat="1" ht="15.75" x14ac:dyDescent="0.25">
      <c r="A2" s="467" t="s">
        <v>212</v>
      </c>
      <c r="B2" s="467"/>
      <c r="C2" s="467"/>
      <c r="D2" s="467"/>
      <c r="E2" s="467"/>
    </row>
    <row r="3" spans="1:5" s="83" customFormat="1" ht="23.25" customHeight="1" x14ac:dyDescent="0.25">
      <c r="A3" s="485" t="s">
        <v>498</v>
      </c>
      <c r="B3" s="485"/>
      <c r="C3" s="485"/>
      <c r="D3" s="485"/>
      <c r="E3" s="485"/>
    </row>
    <row r="4" spans="1:5" s="118" customFormat="1" ht="15.75" x14ac:dyDescent="0.25">
      <c r="A4" s="503" t="s">
        <v>285</v>
      </c>
      <c r="B4" s="503"/>
      <c r="C4" s="503"/>
      <c r="D4" s="503"/>
      <c r="E4" s="503"/>
    </row>
    <row r="5" spans="1:5" s="1" customFormat="1" ht="54" customHeight="1" x14ac:dyDescent="0.25">
      <c r="A5" s="492" t="s">
        <v>286</v>
      </c>
      <c r="B5" s="493"/>
      <c r="C5" s="493"/>
      <c r="D5" s="493"/>
      <c r="E5" s="493"/>
    </row>
    <row r="6" spans="1:5" s="1" customFormat="1" ht="57.75" customHeight="1" x14ac:dyDescent="0.25">
      <c r="A6" s="492" t="s">
        <v>287</v>
      </c>
      <c r="B6" s="493"/>
      <c r="C6" s="493"/>
      <c r="D6" s="493"/>
      <c r="E6" s="493"/>
    </row>
    <row r="7" spans="1:5" s="1" customFormat="1" ht="56.25" customHeight="1" x14ac:dyDescent="0.25">
      <c r="A7" s="492" t="s">
        <v>288</v>
      </c>
      <c r="B7" s="492"/>
      <c r="C7" s="492"/>
      <c r="D7" s="492"/>
      <c r="E7" s="492"/>
    </row>
    <row r="8" spans="1:5" s="118" customFormat="1" ht="16.5" customHeight="1" x14ac:dyDescent="0.25">
      <c r="A8" s="135"/>
      <c r="B8" s="80"/>
      <c r="C8" s="80"/>
      <c r="D8" s="157"/>
      <c r="E8" s="157"/>
    </row>
    <row r="9" spans="1:5" ht="15" customHeight="1" x14ac:dyDescent="0.25">
      <c r="A9" s="501" t="s">
        <v>0</v>
      </c>
      <c r="B9" s="502" t="s">
        <v>1</v>
      </c>
      <c r="C9" s="500" t="s">
        <v>241</v>
      </c>
      <c r="D9" s="500" t="s">
        <v>243</v>
      </c>
      <c r="E9" s="500" t="s">
        <v>242</v>
      </c>
    </row>
    <row r="10" spans="1:5" ht="15" customHeight="1" x14ac:dyDescent="0.25">
      <c r="A10" s="501"/>
      <c r="B10" s="502"/>
      <c r="C10" s="500"/>
      <c r="D10" s="500"/>
      <c r="E10" s="500"/>
    </row>
    <row r="11" spans="1:5" ht="15" customHeight="1" x14ac:dyDescent="0.25">
      <c r="A11" s="497" t="s">
        <v>2</v>
      </c>
      <c r="B11" s="498"/>
      <c r="C11" s="498"/>
      <c r="D11" s="498"/>
      <c r="E11" s="499"/>
    </row>
    <row r="12" spans="1:5" s="1" customFormat="1" ht="76.5" x14ac:dyDescent="0.25">
      <c r="A12" s="136">
        <v>1</v>
      </c>
      <c r="B12" s="180" t="s">
        <v>3</v>
      </c>
      <c r="C12" s="181" t="s">
        <v>85</v>
      </c>
      <c r="D12" s="158" t="s">
        <v>270</v>
      </c>
      <c r="E12" s="489" t="s">
        <v>245</v>
      </c>
    </row>
    <row r="13" spans="1:5" s="1" customFormat="1" ht="76.5" x14ac:dyDescent="0.25">
      <c r="A13" s="136">
        <v>2</v>
      </c>
      <c r="B13" s="36" t="s">
        <v>4</v>
      </c>
      <c r="C13" s="174" t="s">
        <v>473</v>
      </c>
      <c r="D13" s="159" t="s">
        <v>271</v>
      </c>
      <c r="E13" s="490"/>
    </row>
    <row r="14" spans="1:5" s="1" customFormat="1" ht="31.5" customHeight="1" x14ac:dyDescent="0.25">
      <c r="A14" s="136">
        <v>3</v>
      </c>
      <c r="B14" s="36" t="s">
        <v>5</v>
      </c>
      <c r="C14" s="174" t="s">
        <v>86</v>
      </c>
      <c r="D14" s="159" t="s">
        <v>272</v>
      </c>
      <c r="E14" s="490"/>
    </row>
    <row r="15" spans="1:5" s="1" customFormat="1" ht="92.25" customHeight="1" x14ac:dyDescent="0.25">
      <c r="A15" s="137">
        <v>4</v>
      </c>
      <c r="B15" s="36" t="s">
        <v>6</v>
      </c>
      <c r="C15" s="174" t="s">
        <v>87</v>
      </c>
      <c r="D15" s="160" t="s">
        <v>477</v>
      </c>
      <c r="E15" s="490" t="s">
        <v>475</v>
      </c>
    </row>
    <row r="16" spans="1:5" s="1" customFormat="1" ht="92.25" customHeight="1" x14ac:dyDescent="0.25">
      <c r="A16" s="137">
        <v>5</v>
      </c>
      <c r="B16" s="36" t="s">
        <v>7</v>
      </c>
      <c r="C16" s="174" t="s">
        <v>88</v>
      </c>
      <c r="D16" s="160" t="s">
        <v>273</v>
      </c>
      <c r="E16" s="490"/>
    </row>
    <row r="17" spans="1:5" s="1" customFormat="1" ht="182.25" customHeight="1" x14ac:dyDescent="0.25">
      <c r="A17" s="137">
        <v>6</v>
      </c>
      <c r="B17" s="36" t="s">
        <v>8</v>
      </c>
      <c r="C17" s="174" t="s">
        <v>474</v>
      </c>
      <c r="D17" s="160" t="s">
        <v>274</v>
      </c>
      <c r="E17" s="322" t="s">
        <v>475</v>
      </c>
    </row>
    <row r="18" spans="1:5" s="1" customFormat="1" ht="153" x14ac:dyDescent="0.25">
      <c r="A18" s="137">
        <v>7</v>
      </c>
      <c r="B18" s="36" t="s">
        <v>67</v>
      </c>
      <c r="C18" s="174" t="s">
        <v>89</v>
      </c>
      <c r="D18" s="160" t="s">
        <v>476</v>
      </c>
      <c r="E18" s="190" t="s">
        <v>292</v>
      </c>
    </row>
    <row r="19" spans="1:5" s="1" customFormat="1" ht="128.25" customHeight="1" x14ac:dyDescent="0.25">
      <c r="A19" s="170">
        <v>8</v>
      </c>
      <c r="B19" s="37" t="s">
        <v>9</v>
      </c>
      <c r="C19" s="175" t="s">
        <v>191</v>
      </c>
      <c r="D19" s="178" t="s">
        <v>275</v>
      </c>
      <c r="E19" s="179" t="s">
        <v>244</v>
      </c>
    </row>
    <row r="20" spans="1:5" s="1" customFormat="1" ht="15" customHeight="1" x14ac:dyDescent="0.25">
      <c r="A20" s="494" t="s">
        <v>11</v>
      </c>
      <c r="B20" s="495"/>
      <c r="C20" s="495"/>
      <c r="D20" s="495"/>
      <c r="E20" s="496"/>
    </row>
    <row r="21" spans="1:5" s="1" customFormat="1" ht="230.25" customHeight="1" x14ac:dyDescent="0.25">
      <c r="A21" s="504">
        <v>9</v>
      </c>
      <c r="B21" s="506" t="s">
        <v>68</v>
      </c>
      <c r="C21" s="173" t="s">
        <v>189</v>
      </c>
      <c r="D21" s="177" t="s">
        <v>276</v>
      </c>
      <c r="E21" s="162" t="s">
        <v>257</v>
      </c>
    </row>
    <row r="22" spans="1:5" s="1" customFormat="1" ht="51.75" customHeight="1" x14ac:dyDescent="0.25">
      <c r="A22" s="505"/>
      <c r="B22" s="507"/>
      <c r="C22" s="510" t="s">
        <v>249</v>
      </c>
      <c r="D22" s="511"/>
      <c r="E22" s="512"/>
    </row>
    <row r="23" spans="1:5" s="1" customFormat="1" ht="165.75" x14ac:dyDescent="0.25">
      <c r="A23" s="163">
        <v>10</v>
      </c>
      <c r="B23" s="36" t="s">
        <v>12</v>
      </c>
      <c r="C23" s="174" t="s">
        <v>90</v>
      </c>
      <c r="D23" s="188" t="s">
        <v>277</v>
      </c>
      <c r="E23" s="164" t="s">
        <v>258</v>
      </c>
    </row>
    <row r="24" spans="1:5" s="1" customFormat="1" ht="97.5" customHeight="1" x14ac:dyDescent="0.25">
      <c r="A24" s="163">
        <v>11</v>
      </c>
      <c r="B24" s="36" t="s">
        <v>69</v>
      </c>
      <c r="C24" s="174" t="s">
        <v>192</v>
      </c>
      <c r="D24" s="188" t="s">
        <v>277</v>
      </c>
      <c r="E24" s="513" t="s">
        <v>259</v>
      </c>
    </row>
    <row r="25" spans="1:5" s="1" customFormat="1" ht="108.75" customHeight="1" x14ac:dyDescent="0.25">
      <c r="A25" s="163">
        <v>12</v>
      </c>
      <c r="B25" s="36" t="s">
        <v>70</v>
      </c>
      <c r="C25" s="174" t="s">
        <v>193</v>
      </c>
      <c r="D25" s="61" t="s">
        <v>277</v>
      </c>
      <c r="E25" s="514"/>
    </row>
    <row r="26" spans="1:5" s="1" customFormat="1" ht="153" x14ac:dyDescent="0.25">
      <c r="A26" s="163">
        <v>13</v>
      </c>
      <c r="B26" s="36" t="s">
        <v>52</v>
      </c>
      <c r="C26" s="174" t="s">
        <v>194</v>
      </c>
      <c r="D26" s="160" t="s">
        <v>278</v>
      </c>
      <c r="E26" s="164" t="s">
        <v>260</v>
      </c>
    </row>
    <row r="27" spans="1:5" s="1" customFormat="1" ht="137.25" customHeight="1" x14ac:dyDescent="0.25">
      <c r="A27" s="163">
        <v>14</v>
      </c>
      <c r="B27" s="36" t="s">
        <v>71</v>
      </c>
      <c r="C27" s="174" t="s">
        <v>89</v>
      </c>
      <c r="D27" s="160" t="s">
        <v>476</v>
      </c>
      <c r="E27" s="190" t="s">
        <v>256</v>
      </c>
    </row>
    <row r="28" spans="1:5" s="1" customFormat="1" ht="189.75" customHeight="1" x14ac:dyDescent="0.25">
      <c r="A28" s="165">
        <v>15</v>
      </c>
      <c r="B28" s="37" t="s">
        <v>72</v>
      </c>
      <c r="C28" s="175" t="s">
        <v>254</v>
      </c>
      <c r="D28" s="178" t="s">
        <v>279</v>
      </c>
      <c r="E28" s="171" t="s">
        <v>262</v>
      </c>
    </row>
    <row r="29" spans="1:5" s="1" customFormat="1" ht="15" customHeight="1" x14ac:dyDescent="0.25">
      <c r="A29" s="494" t="s">
        <v>15</v>
      </c>
      <c r="B29" s="495"/>
      <c r="C29" s="495"/>
      <c r="D29" s="495"/>
      <c r="E29" s="496"/>
    </row>
    <row r="30" spans="1:5" s="1" customFormat="1" ht="150.75" customHeight="1" x14ac:dyDescent="0.25">
      <c r="A30" s="161">
        <v>16</v>
      </c>
      <c r="B30" s="172" t="s">
        <v>16</v>
      </c>
      <c r="C30" s="173" t="s">
        <v>195</v>
      </c>
      <c r="D30" s="189" t="s">
        <v>280</v>
      </c>
      <c r="E30" s="164" t="s">
        <v>261</v>
      </c>
    </row>
    <row r="31" spans="1:5" s="1" customFormat="1" ht="158.25" customHeight="1" x14ac:dyDescent="0.25">
      <c r="A31" s="163">
        <v>17</v>
      </c>
      <c r="B31" s="36" t="s">
        <v>17</v>
      </c>
      <c r="C31" s="174" t="s">
        <v>192</v>
      </c>
      <c r="D31" s="61" t="s">
        <v>280</v>
      </c>
      <c r="E31" s="164" t="s">
        <v>261</v>
      </c>
    </row>
    <row r="32" spans="1:5" s="1" customFormat="1" ht="156" customHeight="1" x14ac:dyDescent="0.25">
      <c r="A32" s="163">
        <v>18</v>
      </c>
      <c r="B32" s="36" t="s">
        <v>18</v>
      </c>
      <c r="C32" s="174" t="s">
        <v>192</v>
      </c>
      <c r="D32" s="61" t="s">
        <v>281</v>
      </c>
      <c r="E32" s="164" t="s">
        <v>261</v>
      </c>
    </row>
    <row r="33" spans="1:5" s="1" customFormat="1" ht="231.75" customHeight="1" x14ac:dyDescent="0.25">
      <c r="A33" s="163">
        <v>19</v>
      </c>
      <c r="B33" s="36" t="s">
        <v>73</v>
      </c>
      <c r="C33" s="174" t="s">
        <v>189</v>
      </c>
      <c r="D33" s="160" t="s">
        <v>282</v>
      </c>
      <c r="E33" s="164" t="s">
        <v>257</v>
      </c>
    </row>
    <row r="34" spans="1:5" s="1" customFormat="1" ht="258" customHeight="1" x14ac:dyDescent="0.25">
      <c r="A34" s="165">
        <v>20</v>
      </c>
      <c r="B34" s="37" t="s">
        <v>13</v>
      </c>
      <c r="C34" s="175" t="s">
        <v>254</v>
      </c>
      <c r="D34" s="178" t="s">
        <v>279</v>
      </c>
      <c r="E34" s="171" t="s">
        <v>262</v>
      </c>
    </row>
    <row r="35" spans="1:5" s="1" customFormat="1" ht="20.25" customHeight="1" x14ac:dyDescent="0.25">
      <c r="A35" s="494" t="s">
        <v>20</v>
      </c>
      <c r="B35" s="495"/>
      <c r="C35" s="495"/>
      <c r="D35" s="495"/>
      <c r="E35" s="496"/>
    </row>
    <row r="36" spans="1:5" s="1" customFormat="1" ht="148.5" customHeight="1" x14ac:dyDescent="0.25">
      <c r="A36" s="169">
        <v>21</v>
      </c>
      <c r="B36" s="182" t="s">
        <v>20</v>
      </c>
      <c r="C36" s="176" t="s">
        <v>190</v>
      </c>
      <c r="D36" s="184" t="s">
        <v>283</v>
      </c>
      <c r="E36" s="183" t="s">
        <v>246</v>
      </c>
    </row>
    <row r="37" spans="1:5" s="1" customFormat="1" x14ac:dyDescent="0.25">
      <c r="A37" s="494" t="s">
        <v>22</v>
      </c>
      <c r="B37" s="495"/>
      <c r="C37" s="495"/>
      <c r="D37" s="495"/>
      <c r="E37" s="496"/>
    </row>
    <row r="38" spans="1:5" s="1" customFormat="1" ht="105.75" customHeight="1" x14ac:dyDescent="0.25">
      <c r="A38" s="161">
        <v>22</v>
      </c>
      <c r="B38" s="172" t="s">
        <v>23</v>
      </c>
      <c r="C38" s="173" t="s">
        <v>198</v>
      </c>
      <c r="D38" s="189" t="s">
        <v>284</v>
      </c>
      <c r="E38" s="489" t="s">
        <v>255</v>
      </c>
    </row>
    <row r="39" spans="1:5" s="1" customFormat="1" ht="99.75" customHeight="1" x14ac:dyDescent="0.25">
      <c r="A39" s="163">
        <v>23</v>
      </c>
      <c r="B39" s="36" t="s">
        <v>24</v>
      </c>
      <c r="C39" s="181" t="s">
        <v>200</v>
      </c>
      <c r="D39" s="508" t="s">
        <v>284</v>
      </c>
      <c r="E39" s="490"/>
    </row>
    <row r="40" spans="1:5" s="1" customFormat="1" ht="92.25" customHeight="1" x14ac:dyDescent="0.25">
      <c r="A40" s="163">
        <v>24</v>
      </c>
      <c r="B40" s="36" t="s">
        <v>25</v>
      </c>
      <c r="C40" s="174" t="s">
        <v>199</v>
      </c>
      <c r="D40" s="509"/>
      <c r="E40" s="490"/>
    </row>
    <row r="41" spans="1:5" s="1" customFormat="1" ht="90" customHeight="1" x14ac:dyDescent="0.25">
      <c r="A41" s="163">
        <v>25</v>
      </c>
      <c r="B41" s="36" t="s">
        <v>26</v>
      </c>
      <c r="C41" s="174" t="s">
        <v>198</v>
      </c>
      <c r="D41" s="486" t="s">
        <v>284</v>
      </c>
      <c r="E41" s="489" t="s">
        <v>255</v>
      </c>
    </row>
    <row r="42" spans="1:5" s="1" customFormat="1" ht="90" customHeight="1" x14ac:dyDescent="0.25">
      <c r="A42" s="163">
        <v>26</v>
      </c>
      <c r="B42" s="36" t="s">
        <v>57</v>
      </c>
      <c r="C42" s="174" t="s">
        <v>196</v>
      </c>
      <c r="D42" s="487"/>
      <c r="E42" s="490"/>
    </row>
    <row r="43" spans="1:5" s="1" customFormat="1" ht="75.75" customHeight="1" x14ac:dyDescent="0.25">
      <c r="A43" s="165">
        <v>27</v>
      </c>
      <c r="B43" s="37" t="s">
        <v>58</v>
      </c>
      <c r="C43" s="175" t="s">
        <v>197</v>
      </c>
      <c r="D43" s="488"/>
      <c r="E43" s="491"/>
    </row>
    <row r="44" spans="1:5" s="1" customFormat="1" ht="18" customHeight="1" x14ac:dyDescent="0.25">
      <c r="A44" s="166"/>
      <c r="B44" s="167"/>
      <c r="C44" s="168"/>
    </row>
  </sheetData>
  <mergeCells count="26">
    <mergeCell ref="A21:A22"/>
    <mergeCell ref="E12:E14"/>
    <mergeCell ref="A20:E20"/>
    <mergeCell ref="B21:B22"/>
    <mergeCell ref="D39:D40"/>
    <mergeCell ref="C22:E22"/>
    <mergeCell ref="A35:E35"/>
    <mergeCell ref="A37:E37"/>
    <mergeCell ref="E24:E25"/>
    <mergeCell ref="E15:E16"/>
    <mergeCell ref="A3:E3"/>
    <mergeCell ref="D41:D43"/>
    <mergeCell ref="E41:E43"/>
    <mergeCell ref="E38:E40"/>
    <mergeCell ref="A2:E2"/>
    <mergeCell ref="A6:E6"/>
    <mergeCell ref="A5:E5"/>
    <mergeCell ref="A29:E29"/>
    <mergeCell ref="A11:E11"/>
    <mergeCell ref="D9:D10"/>
    <mergeCell ref="E9:E10"/>
    <mergeCell ref="A9:A10"/>
    <mergeCell ref="B9:B10"/>
    <mergeCell ref="C9:C10"/>
    <mergeCell ref="A4:E4"/>
    <mergeCell ref="A7:E7"/>
  </mergeCells>
  <pageMargins left="0.7" right="0.7" top="0.75" bottom="0.75" header="0.3" footer="0.3"/>
  <pageSetup scale="98" orientation="landscape" verticalDpi="300" r:id="rId1"/>
  <headerFooter>
    <oddFooter>&amp;L&amp;P&amp;CFINAL 2011 Results&amp;RAugust 31,2012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E180"/>
  <sheetViews>
    <sheetView showGridLines="0" view="pageBreakPreview" zoomScaleSheetLayoutView="100" workbookViewId="0">
      <selection activeCell="E25" sqref="E25"/>
    </sheetView>
  </sheetViews>
  <sheetFormatPr defaultRowHeight="15" x14ac:dyDescent="0.25"/>
  <cols>
    <col min="1" max="1" width="1.140625" style="100" customWidth="1"/>
    <col min="2" max="2" width="73.85546875" style="140" customWidth="1"/>
    <col min="3" max="3" width="10.5703125" style="1" customWidth="1"/>
  </cols>
  <sheetData>
    <row r="1" spans="1:5" s="100" customFormat="1" ht="12" customHeight="1" x14ac:dyDescent="0.25">
      <c r="B1" s="140"/>
      <c r="C1" s="1"/>
    </row>
    <row r="2" spans="1:5" x14ac:dyDescent="0.25">
      <c r="B2" s="367" t="s">
        <v>186</v>
      </c>
      <c r="C2" s="367"/>
      <c r="E2" s="118"/>
    </row>
    <row r="3" spans="1:5" s="75" customFormat="1" ht="6" customHeight="1" x14ac:dyDescent="0.25">
      <c r="A3" s="100"/>
      <c r="B3" s="140"/>
      <c r="C3" s="1"/>
    </row>
    <row r="4" spans="1:5" x14ac:dyDescent="0.25">
      <c r="B4" s="139" t="s">
        <v>188</v>
      </c>
      <c r="C4" s="81" t="s">
        <v>187</v>
      </c>
    </row>
    <row r="5" spans="1:5" x14ac:dyDescent="0.25">
      <c r="B5" s="141" t="s">
        <v>91</v>
      </c>
      <c r="C5" s="142" t="s">
        <v>92</v>
      </c>
    </row>
    <row r="6" spans="1:5" x14ac:dyDescent="0.25">
      <c r="B6" s="143" t="s">
        <v>93</v>
      </c>
      <c r="C6" s="144" t="s">
        <v>92</v>
      </c>
    </row>
    <row r="7" spans="1:5" x14ac:dyDescent="0.25">
      <c r="B7" s="143" t="s">
        <v>94</v>
      </c>
      <c r="C7" s="144" t="s">
        <v>92</v>
      </c>
    </row>
    <row r="8" spans="1:5" x14ac:dyDescent="0.25">
      <c r="B8" s="143" t="s">
        <v>95</v>
      </c>
      <c r="C8" s="144" t="s">
        <v>92</v>
      </c>
    </row>
    <row r="9" spans="1:5" x14ac:dyDescent="0.25">
      <c r="B9" s="143" t="s">
        <v>96</v>
      </c>
      <c r="C9" s="144" t="s">
        <v>92</v>
      </c>
    </row>
    <row r="10" spans="1:5" x14ac:dyDescent="0.25">
      <c r="B10" s="143" t="s">
        <v>97</v>
      </c>
      <c r="C10" s="144" t="s">
        <v>92</v>
      </c>
    </row>
    <row r="11" spans="1:5" x14ac:dyDescent="0.25">
      <c r="B11" s="143" t="s">
        <v>98</v>
      </c>
      <c r="C11" s="144" t="s">
        <v>92</v>
      </c>
    </row>
    <row r="12" spans="1:5" x14ac:dyDescent="0.25">
      <c r="B12" s="143" t="s">
        <v>99</v>
      </c>
      <c r="C12" s="144" t="s">
        <v>92</v>
      </c>
    </row>
    <row r="13" spans="1:5" x14ac:dyDescent="0.25">
      <c r="B13" s="143" t="s">
        <v>100</v>
      </c>
      <c r="C13" s="144" t="s">
        <v>92</v>
      </c>
    </row>
    <row r="14" spans="1:5" x14ac:dyDescent="0.25">
      <c r="B14" s="143" t="s">
        <v>101</v>
      </c>
      <c r="C14" s="144" t="s">
        <v>92</v>
      </c>
    </row>
    <row r="15" spans="1:5" x14ac:dyDescent="0.25">
      <c r="B15" s="143" t="s">
        <v>102</v>
      </c>
      <c r="C15" s="144" t="s">
        <v>92</v>
      </c>
    </row>
    <row r="16" spans="1:5" x14ac:dyDescent="0.25">
      <c r="B16" s="143" t="s">
        <v>103</v>
      </c>
      <c r="C16" s="144" t="s">
        <v>92</v>
      </c>
    </row>
    <row r="17" spans="2:3" x14ac:dyDescent="0.25">
      <c r="B17" s="143" t="s">
        <v>104</v>
      </c>
      <c r="C17" s="144" t="s">
        <v>92</v>
      </c>
    </row>
    <row r="18" spans="2:3" x14ac:dyDescent="0.25">
      <c r="B18" s="143" t="s">
        <v>105</v>
      </c>
      <c r="C18" s="144" t="s">
        <v>92</v>
      </c>
    </row>
    <row r="19" spans="2:3" x14ac:dyDescent="0.25">
      <c r="B19" s="143" t="s">
        <v>106</v>
      </c>
      <c r="C19" s="144" t="s">
        <v>92</v>
      </c>
    </row>
    <row r="20" spans="2:3" x14ac:dyDescent="0.25">
      <c r="B20" s="143" t="s">
        <v>107</v>
      </c>
      <c r="C20" s="144" t="s">
        <v>92</v>
      </c>
    </row>
    <row r="21" spans="2:3" x14ac:dyDescent="0.25">
      <c r="B21" s="143" t="s">
        <v>108</v>
      </c>
      <c r="C21" s="144" t="s">
        <v>92</v>
      </c>
    </row>
    <row r="22" spans="2:3" x14ac:dyDescent="0.25">
      <c r="B22" s="143" t="s">
        <v>109</v>
      </c>
      <c r="C22" s="144" t="s">
        <v>92</v>
      </c>
    </row>
    <row r="23" spans="2:3" x14ac:dyDescent="0.25">
      <c r="B23" s="143" t="s">
        <v>110</v>
      </c>
      <c r="C23" s="144" t="s">
        <v>92</v>
      </c>
    </row>
    <row r="24" spans="2:3" x14ac:dyDescent="0.25">
      <c r="B24" s="143" t="s">
        <v>111</v>
      </c>
      <c r="C24" s="144" t="s">
        <v>92</v>
      </c>
    </row>
    <row r="25" spans="2:3" x14ac:dyDescent="0.25">
      <c r="B25" s="143" t="s">
        <v>112</v>
      </c>
      <c r="C25" s="144" t="s">
        <v>92</v>
      </c>
    </row>
    <row r="26" spans="2:3" x14ac:dyDescent="0.25">
      <c r="B26" s="143" t="s">
        <v>113</v>
      </c>
      <c r="C26" s="144" t="s">
        <v>92</v>
      </c>
    </row>
    <row r="27" spans="2:3" x14ac:dyDescent="0.25">
      <c r="B27" s="143" t="s">
        <v>114</v>
      </c>
      <c r="C27" s="144" t="s">
        <v>92</v>
      </c>
    </row>
    <row r="28" spans="2:3" ht="30" x14ac:dyDescent="0.25">
      <c r="B28" s="143" t="s">
        <v>115</v>
      </c>
      <c r="C28" s="144" t="s">
        <v>92</v>
      </c>
    </row>
    <row r="29" spans="2:3" x14ac:dyDescent="0.25">
      <c r="B29" s="143" t="s">
        <v>116</v>
      </c>
      <c r="C29" s="144" t="s">
        <v>92</v>
      </c>
    </row>
    <row r="30" spans="2:3" x14ac:dyDescent="0.25">
      <c r="B30" s="143" t="s">
        <v>117</v>
      </c>
      <c r="C30" s="144" t="s">
        <v>92</v>
      </c>
    </row>
    <row r="31" spans="2:3" x14ac:dyDescent="0.25">
      <c r="B31" s="143" t="s">
        <v>118</v>
      </c>
      <c r="C31" s="144" t="s">
        <v>92</v>
      </c>
    </row>
    <row r="32" spans="2:3" x14ac:dyDescent="0.25">
      <c r="B32" s="143" t="s">
        <v>119</v>
      </c>
      <c r="C32" s="144" t="s">
        <v>92</v>
      </c>
    </row>
    <row r="33" spans="2:3" x14ac:dyDescent="0.25">
      <c r="B33" s="143" t="s">
        <v>120</v>
      </c>
      <c r="C33" s="144" t="s">
        <v>92</v>
      </c>
    </row>
    <row r="34" spans="2:3" x14ac:dyDescent="0.25">
      <c r="B34" s="143" t="s">
        <v>121</v>
      </c>
      <c r="C34" s="144" t="s">
        <v>92</v>
      </c>
    </row>
    <row r="35" spans="2:3" x14ac:dyDescent="0.25">
      <c r="B35" s="143" t="s">
        <v>122</v>
      </c>
      <c r="C35" s="144" t="s">
        <v>92</v>
      </c>
    </row>
    <row r="36" spans="2:3" x14ac:dyDescent="0.25">
      <c r="B36" s="143" t="s">
        <v>123</v>
      </c>
      <c r="C36" s="144" t="s">
        <v>92</v>
      </c>
    </row>
    <row r="37" spans="2:3" x14ac:dyDescent="0.25">
      <c r="B37" s="143" t="s">
        <v>124</v>
      </c>
      <c r="C37" s="144" t="s">
        <v>92</v>
      </c>
    </row>
    <row r="38" spans="2:3" x14ac:dyDescent="0.25">
      <c r="B38" s="143" t="s">
        <v>125</v>
      </c>
      <c r="C38" s="144" t="s">
        <v>92</v>
      </c>
    </row>
    <row r="39" spans="2:3" x14ac:dyDescent="0.25">
      <c r="B39" s="143" t="s">
        <v>126</v>
      </c>
      <c r="C39" s="145" t="s">
        <v>126</v>
      </c>
    </row>
    <row r="40" spans="2:3" x14ac:dyDescent="0.25">
      <c r="B40" s="143" t="s">
        <v>127</v>
      </c>
      <c r="C40" s="144" t="s">
        <v>92</v>
      </c>
    </row>
    <row r="41" spans="2:3" x14ac:dyDescent="0.25">
      <c r="B41" s="143" t="s">
        <v>128</v>
      </c>
      <c r="C41" s="145" t="s">
        <v>126</v>
      </c>
    </row>
    <row r="42" spans="2:3" x14ac:dyDescent="0.25">
      <c r="B42" s="143" t="s">
        <v>129</v>
      </c>
      <c r="C42" s="144" t="s">
        <v>92</v>
      </c>
    </row>
    <row r="43" spans="2:3" x14ac:dyDescent="0.25">
      <c r="B43" s="143" t="s">
        <v>130</v>
      </c>
      <c r="C43" s="144" t="s">
        <v>92</v>
      </c>
    </row>
    <row r="44" spans="2:3" x14ac:dyDescent="0.25">
      <c r="B44" s="143" t="s">
        <v>131</v>
      </c>
      <c r="C44" s="144" t="s">
        <v>92</v>
      </c>
    </row>
    <row r="45" spans="2:3" ht="30" x14ac:dyDescent="0.25">
      <c r="B45" s="143" t="s">
        <v>132</v>
      </c>
      <c r="C45" s="144" t="s">
        <v>92</v>
      </c>
    </row>
    <row r="46" spans="2:3" x14ac:dyDescent="0.25">
      <c r="B46" s="143" t="s">
        <v>133</v>
      </c>
      <c r="C46" s="144" t="s">
        <v>92</v>
      </c>
    </row>
    <row r="47" spans="2:3" x14ac:dyDescent="0.25">
      <c r="B47" s="143" t="s">
        <v>134</v>
      </c>
      <c r="C47" s="144" t="s">
        <v>92</v>
      </c>
    </row>
    <row r="48" spans="2:3" x14ac:dyDescent="0.25">
      <c r="B48" s="143" t="s">
        <v>135</v>
      </c>
      <c r="C48" s="144" t="s">
        <v>92</v>
      </c>
    </row>
    <row r="49" spans="2:3" x14ac:dyDescent="0.25">
      <c r="B49" s="143" t="s">
        <v>136</v>
      </c>
      <c r="C49" s="145" t="s">
        <v>126</v>
      </c>
    </row>
    <row r="50" spans="2:3" x14ac:dyDescent="0.25">
      <c r="B50" s="143" t="s">
        <v>137</v>
      </c>
      <c r="C50" s="144" t="s">
        <v>92</v>
      </c>
    </row>
    <row r="51" spans="2:3" x14ac:dyDescent="0.25">
      <c r="B51" s="143" t="s">
        <v>138</v>
      </c>
      <c r="C51" s="145" t="s">
        <v>126</v>
      </c>
    </row>
    <row r="52" spans="2:3" x14ac:dyDescent="0.25">
      <c r="B52" s="143" t="s">
        <v>139</v>
      </c>
      <c r="C52" s="144" t="s">
        <v>92</v>
      </c>
    </row>
    <row r="53" spans="2:3" x14ac:dyDescent="0.25">
      <c r="B53" s="143" t="s">
        <v>140</v>
      </c>
      <c r="C53" s="144" t="s">
        <v>92</v>
      </c>
    </row>
    <row r="54" spans="2:3" x14ac:dyDescent="0.25">
      <c r="B54" s="143" t="s">
        <v>141</v>
      </c>
      <c r="C54" s="144" t="s">
        <v>92</v>
      </c>
    </row>
    <row r="55" spans="2:3" x14ac:dyDescent="0.25">
      <c r="B55" s="143" t="s">
        <v>142</v>
      </c>
      <c r="C55" s="144" t="s">
        <v>92</v>
      </c>
    </row>
    <row r="56" spans="2:3" x14ac:dyDescent="0.25">
      <c r="B56" s="143" t="s">
        <v>143</v>
      </c>
      <c r="C56" s="144" t="s">
        <v>92</v>
      </c>
    </row>
    <row r="57" spans="2:3" x14ac:dyDescent="0.25">
      <c r="B57" s="143" t="s">
        <v>144</v>
      </c>
      <c r="C57" s="144" t="s">
        <v>92</v>
      </c>
    </row>
    <row r="58" spans="2:3" x14ac:dyDescent="0.25">
      <c r="B58" s="143" t="s">
        <v>145</v>
      </c>
      <c r="C58" s="144" t="s">
        <v>92</v>
      </c>
    </row>
    <row r="59" spans="2:3" x14ac:dyDescent="0.25">
      <c r="B59" s="143" t="s">
        <v>146</v>
      </c>
      <c r="C59" s="144" t="s">
        <v>92</v>
      </c>
    </row>
    <row r="60" spans="2:3" x14ac:dyDescent="0.25">
      <c r="B60" s="143" t="s">
        <v>147</v>
      </c>
      <c r="C60" s="144" t="s">
        <v>92</v>
      </c>
    </row>
    <row r="61" spans="2:3" x14ac:dyDescent="0.25">
      <c r="B61" s="143" t="s">
        <v>148</v>
      </c>
      <c r="C61" s="144" t="s">
        <v>92</v>
      </c>
    </row>
    <row r="62" spans="2:3" x14ac:dyDescent="0.25">
      <c r="B62" s="143" t="s">
        <v>149</v>
      </c>
      <c r="C62" s="144" t="s">
        <v>92</v>
      </c>
    </row>
    <row r="63" spans="2:3" x14ac:dyDescent="0.25">
      <c r="B63" s="143" t="s">
        <v>150</v>
      </c>
      <c r="C63" s="144" t="s">
        <v>92</v>
      </c>
    </row>
    <row r="64" spans="2:3" x14ac:dyDescent="0.25">
      <c r="B64" s="143" t="s">
        <v>151</v>
      </c>
      <c r="C64" s="144" t="s">
        <v>92</v>
      </c>
    </row>
    <row r="65" spans="2:3" ht="30" x14ac:dyDescent="0.25">
      <c r="B65" s="143" t="s">
        <v>152</v>
      </c>
      <c r="C65" s="144" t="s">
        <v>92</v>
      </c>
    </row>
    <row r="66" spans="2:3" x14ac:dyDescent="0.25">
      <c r="B66" s="143" t="s">
        <v>153</v>
      </c>
      <c r="C66" s="144" t="s">
        <v>92</v>
      </c>
    </row>
    <row r="67" spans="2:3" x14ac:dyDescent="0.25">
      <c r="B67" s="143" t="s">
        <v>154</v>
      </c>
      <c r="C67" s="144" t="s">
        <v>92</v>
      </c>
    </row>
    <row r="68" spans="2:3" x14ac:dyDescent="0.25">
      <c r="B68" s="143" t="s">
        <v>155</v>
      </c>
      <c r="C68" s="144" t="s">
        <v>92</v>
      </c>
    </row>
    <row r="69" spans="2:3" x14ac:dyDescent="0.25">
      <c r="B69" s="143" t="s">
        <v>156</v>
      </c>
      <c r="C69" s="144" t="s">
        <v>92</v>
      </c>
    </row>
    <row r="70" spans="2:3" x14ac:dyDescent="0.25">
      <c r="B70" s="143" t="s">
        <v>157</v>
      </c>
      <c r="C70" s="144" t="s">
        <v>92</v>
      </c>
    </row>
    <row r="71" spans="2:3" x14ac:dyDescent="0.25">
      <c r="B71" s="143" t="s">
        <v>158</v>
      </c>
      <c r="C71" s="144" t="s">
        <v>92</v>
      </c>
    </row>
    <row r="72" spans="2:3" x14ac:dyDescent="0.25">
      <c r="B72" s="143" t="s">
        <v>159</v>
      </c>
      <c r="C72" s="144" t="s">
        <v>92</v>
      </c>
    </row>
    <row r="73" spans="2:3" x14ac:dyDescent="0.25">
      <c r="B73" s="143" t="s">
        <v>160</v>
      </c>
      <c r="C73" s="144" t="s">
        <v>92</v>
      </c>
    </row>
    <row r="74" spans="2:3" x14ac:dyDescent="0.25">
      <c r="B74" s="143" t="s">
        <v>161</v>
      </c>
      <c r="C74" s="144" t="s">
        <v>92</v>
      </c>
    </row>
    <row r="75" spans="2:3" x14ac:dyDescent="0.25">
      <c r="B75" s="143" t="s">
        <v>162</v>
      </c>
      <c r="C75" s="144" t="s">
        <v>92</v>
      </c>
    </row>
    <row r="76" spans="2:3" x14ac:dyDescent="0.25">
      <c r="B76" s="143" t="s">
        <v>163</v>
      </c>
      <c r="C76" s="145" t="s">
        <v>126</v>
      </c>
    </row>
    <row r="77" spans="2:3" x14ac:dyDescent="0.25">
      <c r="B77" s="143" t="s">
        <v>164</v>
      </c>
      <c r="C77" s="144" t="s">
        <v>92</v>
      </c>
    </row>
    <row r="78" spans="2:3" x14ac:dyDescent="0.25">
      <c r="B78" s="143" t="s">
        <v>165</v>
      </c>
      <c r="C78" s="144" t="s">
        <v>92</v>
      </c>
    </row>
    <row r="79" spans="2:3" x14ac:dyDescent="0.25">
      <c r="B79" s="143" t="s">
        <v>166</v>
      </c>
      <c r="C79" s="144" t="s">
        <v>92</v>
      </c>
    </row>
    <row r="80" spans="2:3" x14ac:dyDescent="0.25">
      <c r="B80" s="143" t="s">
        <v>167</v>
      </c>
      <c r="C80" s="145" t="s">
        <v>126</v>
      </c>
    </row>
    <row r="81" spans="2:3" x14ac:dyDescent="0.25">
      <c r="B81" s="143" t="s">
        <v>168</v>
      </c>
      <c r="C81" s="144" t="s">
        <v>92</v>
      </c>
    </row>
    <row r="82" spans="2:3" x14ac:dyDescent="0.25">
      <c r="B82" s="143" t="s">
        <v>169</v>
      </c>
      <c r="C82" s="144" t="s">
        <v>92</v>
      </c>
    </row>
    <row r="83" spans="2:3" x14ac:dyDescent="0.25">
      <c r="B83" s="143" t="s">
        <v>170</v>
      </c>
      <c r="C83" s="144" t="s">
        <v>92</v>
      </c>
    </row>
    <row r="84" spans="2:3" x14ac:dyDescent="0.25">
      <c r="B84" s="143" t="s">
        <v>171</v>
      </c>
      <c r="C84" s="144" t="s">
        <v>92</v>
      </c>
    </row>
    <row r="85" spans="2:3" x14ac:dyDescent="0.25">
      <c r="B85" s="143" t="s">
        <v>172</v>
      </c>
      <c r="C85" s="145" t="s">
        <v>126</v>
      </c>
    </row>
    <row r="86" spans="2:3" x14ac:dyDescent="0.25">
      <c r="B86" s="143" t="s">
        <v>173</v>
      </c>
      <c r="C86" s="144" t="s">
        <v>92</v>
      </c>
    </row>
    <row r="87" spans="2:3" x14ac:dyDescent="0.25">
      <c r="B87" s="143" t="s">
        <v>174</v>
      </c>
      <c r="C87" s="145" t="s">
        <v>126</v>
      </c>
    </row>
    <row r="88" spans="2:3" x14ac:dyDescent="0.25">
      <c r="B88" s="143" t="s">
        <v>175</v>
      </c>
      <c r="C88" s="144" t="s">
        <v>92</v>
      </c>
    </row>
    <row r="89" spans="2:3" x14ac:dyDescent="0.25">
      <c r="B89" s="143" t="s">
        <v>176</v>
      </c>
      <c r="C89" s="144" t="s">
        <v>92</v>
      </c>
    </row>
    <row r="90" spans="2:3" x14ac:dyDescent="0.25">
      <c r="B90" s="143" t="s">
        <v>177</v>
      </c>
      <c r="C90" s="144" t="s">
        <v>92</v>
      </c>
    </row>
    <row r="91" spans="2:3" x14ac:dyDescent="0.25">
      <c r="B91" s="143" t="s">
        <v>178</v>
      </c>
      <c r="C91" s="144" t="s">
        <v>92</v>
      </c>
    </row>
    <row r="92" spans="2:3" x14ac:dyDescent="0.25">
      <c r="B92" s="143" t="s">
        <v>179</v>
      </c>
      <c r="C92" s="144" t="s">
        <v>92</v>
      </c>
    </row>
    <row r="93" spans="2:3" x14ac:dyDescent="0.25">
      <c r="B93" s="143" t="s">
        <v>180</v>
      </c>
      <c r="C93" s="144" t="s">
        <v>92</v>
      </c>
    </row>
    <row r="94" spans="2:3" x14ac:dyDescent="0.25">
      <c r="B94" s="143" t="s">
        <v>181</v>
      </c>
      <c r="C94" s="144" t="s">
        <v>92</v>
      </c>
    </row>
    <row r="95" spans="2:3" x14ac:dyDescent="0.25">
      <c r="B95" s="143" t="s">
        <v>182</v>
      </c>
      <c r="C95" s="145" t="s">
        <v>126</v>
      </c>
    </row>
    <row r="96" spans="2:3" x14ac:dyDescent="0.25">
      <c r="B96" s="143" t="s">
        <v>183</v>
      </c>
      <c r="C96" s="144" t="s">
        <v>92</v>
      </c>
    </row>
    <row r="97" spans="2:3" x14ac:dyDescent="0.25">
      <c r="B97" s="143" t="s">
        <v>184</v>
      </c>
      <c r="C97" s="144" t="s">
        <v>92</v>
      </c>
    </row>
    <row r="98" spans="2:3" x14ac:dyDescent="0.25">
      <c r="B98" s="146" t="s">
        <v>185</v>
      </c>
      <c r="C98" s="147" t="s">
        <v>126</v>
      </c>
    </row>
    <row r="100" spans="2:3" x14ac:dyDescent="0.25">
      <c r="B100" s="367" t="s">
        <v>387</v>
      </c>
      <c r="C100" s="367"/>
    </row>
    <row r="101" spans="2:3" ht="30" customHeight="1" x14ac:dyDescent="0.25">
      <c r="B101" s="515" t="s">
        <v>467</v>
      </c>
      <c r="C101" s="515"/>
    </row>
    <row r="102" spans="2:3" s="118" customFormat="1" ht="14.25" customHeight="1" x14ac:dyDescent="0.25">
      <c r="B102" s="393"/>
      <c r="C102" s="393"/>
    </row>
    <row r="103" spans="2:3" x14ac:dyDescent="0.25">
      <c r="B103" s="312" t="s">
        <v>388</v>
      </c>
      <c r="C103" s="313" t="s">
        <v>389</v>
      </c>
    </row>
    <row r="104" spans="2:3" x14ac:dyDescent="0.25">
      <c r="B104" s="141" t="s">
        <v>390</v>
      </c>
      <c r="C104" s="314">
        <v>2.2072403063999012E-3</v>
      </c>
    </row>
    <row r="105" spans="2:3" x14ac:dyDescent="0.25">
      <c r="B105" s="143" t="s">
        <v>391</v>
      </c>
      <c r="C105" s="315">
        <v>2.6544360425626284E-4</v>
      </c>
    </row>
    <row r="106" spans="2:3" x14ac:dyDescent="0.25">
      <c r="B106" s="143" t="s">
        <v>392</v>
      </c>
      <c r="C106" s="315">
        <v>2.5451621761569021E-4</v>
      </c>
    </row>
    <row r="107" spans="2:3" x14ac:dyDescent="0.25">
      <c r="B107" s="143" t="s">
        <v>393</v>
      </c>
      <c r="C107" s="315">
        <v>6.4604327428134318E-3</v>
      </c>
    </row>
    <row r="108" spans="2:3" x14ac:dyDescent="0.25">
      <c r="B108" s="143" t="s">
        <v>394</v>
      </c>
      <c r="C108" s="315">
        <v>1.9785186698313209E-3</v>
      </c>
    </row>
    <row r="109" spans="2:3" x14ac:dyDescent="0.25">
      <c r="B109" s="143" t="s">
        <v>395</v>
      </c>
      <c r="C109" s="315">
        <v>7.2552606216053266E-3</v>
      </c>
    </row>
    <row r="110" spans="2:3" x14ac:dyDescent="0.25">
      <c r="B110" s="143" t="s">
        <v>396</v>
      </c>
      <c r="C110" s="315">
        <v>1.375669674357778E-2</v>
      </c>
    </row>
    <row r="111" spans="2:3" x14ac:dyDescent="0.25">
      <c r="B111" s="143" t="s">
        <v>397</v>
      </c>
      <c r="C111" s="315">
        <v>9.5775175862093456E-3</v>
      </c>
    </row>
    <row r="112" spans="2:3" x14ac:dyDescent="0.25">
      <c r="B112" s="143" t="s">
        <v>398</v>
      </c>
      <c r="C112" s="315">
        <v>5.1100366224049159E-3</v>
      </c>
    </row>
    <row r="113" spans="2:3" x14ac:dyDescent="0.25">
      <c r="B113" s="143" t="s">
        <v>399</v>
      </c>
      <c r="C113" s="315">
        <v>1.1292196018523875E-3</v>
      </c>
    </row>
    <row r="114" spans="2:3" x14ac:dyDescent="0.25">
      <c r="B114" s="143" t="s">
        <v>400</v>
      </c>
      <c r="C114" s="315">
        <v>3.7856664428812393E-4</v>
      </c>
    </row>
    <row r="115" spans="2:3" x14ac:dyDescent="0.25">
      <c r="B115" s="143" t="s">
        <v>401</v>
      </c>
      <c r="C115" s="315">
        <v>2.8577564909433306E-3</v>
      </c>
    </row>
    <row r="116" spans="2:3" x14ac:dyDescent="0.25">
      <c r="B116" s="143" t="s">
        <v>402</v>
      </c>
      <c r="C116" s="315">
        <v>4.9421339762300653E-4</v>
      </c>
    </row>
    <row r="117" spans="2:3" x14ac:dyDescent="0.25">
      <c r="B117" s="143" t="s">
        <v>403</v>
      </c>
      <c r="C117" s="315">
        <v>2.2695398624495533E-3</v>
      </c>
    </row>
    <row r="118" spans="2:3" x14ac:dyDescent="0.25">
      <c r="B118" s="143" t="s">
        <v>404</v>
      </c>
      <c r="C118" s="315">
        <v>3.9264862886934669E-2</v>
      </c>
    </row>
    <row r="119" spans="2:3" x14ac:dyDescent="0.25">
      <c r="B119" s="143" t="s">
        <v>405</v>
      </c>
      <c r="C119" s="315">
        <v>5.7665818808011384E-3</v>
      </c>
    </row>
    <row r="120" spans="2:3" x14ac:dyDescent="0.25">
      <c r="B120" s="143" t="s">
        <v>406</v>
      </c>
      <c r="C120" s="315">
        <v>1.5542262594422512E-2</v>
      </c>
    </row>
    <row r="121" spans="2:3" x14ac:dyDescent="0.25">
      <c r="B121" s="143" t="s">
        <v>407</v>
      </c>
      <c r="C121" s="315">
        <v>3.5350607245395261E-3</v>
      </c>
    </row>
    <row r="122" spans="2:3" x14ac:dyDescent="0.25">
      <c r="B122" s="143" t="s">
        <v>408</v>
      </c>
      <c r="C122" s="315">
        <v>8.2131047294371296E-4</v>
      </c>
    </row>
    <row r="123" spans="2:3" x14ac:dyDescent="0.25">
      <c r="B123" s="143" t="s">
        <v>409</v>
      </c>
      <c r="C123" s="315">
        <v>6.538897858341255E-3</v>
      </c>
    </row>
    <row r="124" spans="2:3" x14ac:dyDescent="0.25">
      <c r="B124" s="143" t="s">
        <v>410</v>
      </c>
      <c r="C124" s="315">
        <v>3.4980698626719486E-3</v>
      </c>
    </row>
    <row r="125" spans="2:3" x14ac:dyDescent="0.25">
      <c r="B125" s="143" t="s">
        <v>411</v>
      </c>
      <c r="C125" s="315">
        <v>2.1248070021754714E-4</v>
      </c>
    </row>
    <row r="126" spans="2:3" x14ac:dyDescent="0.25">
      <c r="B126" s="143" t="s">
        <v>412</v>
      </c>
      <c r="C126" s="315">
        <v>9.9471426564592329E-4</v>
      </c>
    </row>
    <row r="127" spans="2:3" x14ac:dyDescent="0.25">
      <c r="B127" s="143" t="s">
        <v>413</v>
      </c>
      <c r="C127" s="315">
        <v>1.0275840351909283E-2</v>
      </c>
    </row>
    <row r="128" spans="2:3" x14ac:dyDescent="0.25">
      <c r="B128" s="143" t="s">
        <v>414</v>
      </c>
      <c r="C128" s="315">
        <v>2.2791944515585844E-3</v>
      </c>
    </row>
    <row r="129" spans="2:3" x14ac:dyDescent="0.25">
      <c r="B129" s="143" t="s">
        <v>415</v>
      </c>
      <c r="C129" s="315">
        <v>8.9832627056114309E-3</v>
      </c>
    </row>
    <row r="130" spans="2:3" x14ac:dyDescent="0.25">
      <c r="B130" s="143" t="s">
        <v>416</v>
      </c>
      <c r="C130" s="315">
        <v>4.2440866574297662E-3</v>
      </c>
    </row>
    <row r="131" spans="2:3" x14ac:dyDescent="0.25">
      <c r="B131" s="143" t="s">
        <v>417</v>
      </c>
      <c r="C131" s="315">
        <v>5.4747498869762634E-3</v>
      </c>
    </row>
    <row r="132" spans="2:3" x14ac:dyDescent="0.25">
      <c r="B132" s="143" t="s">
        <v>418</v>
      </c>
      <c r="C132" s="315">
        <v>6.6735090495061372E-4</v>
      </c>
    </row>
    <row r="133" spans="2:3" x14ac:dyDescent="0.25">
      <c r="B133" s="143" t="s">
        <v>419</v>
      </c>
      <c r="C133" s="315">
        <v>4.0428501039927484E-2</v>
      </c>
    </row>
    <row r="134" spans="2:3" x14ac:dyDescent="0.25">
      <c r="B134" s="143" t="s">
        <v>420</v>
      </c>
      <c r="C134" s="315">
        <v>3.8959893236253912E-4</v>
      </c>
    </row>
    <row r="135" spans="2:3" x14ac:dyDescent="0.25">
      <c r="B135" s="143" t="s">
        <v>421</v>
      </c>
      <c r="C135" s="315">
        <v>1.3938446616183968E-3</v>
      </c>
    </row>
    <row r="136" spans="2:3" x14ac:dyDescent="0.25">
      <c r="B136" s="143" t="s">
        <v>422</v>
      </c>
      <c r="C136" s="315">
        <v>2.818021690166201E-2</v>
      </c>
    </row>
    <row r="137" spans="2:3" x14ac:dyDescent="0.25">
      <c r="B137" s="143" t="s">
        <v>423</v>
      </c>
      <c r="C137" s="315">
        <v>0.299787926772626</v>
      </c>
    </row>
    <row r="138" spans="2:3" x14ac:dyDescent="0.25">
      <c r="B138" s="143" t="s">
        <v>424</v>
      </c>
      <c r="C138" s="315">
        <v>5.595383703157078E-2</v>
      </c>
    </row>
    <row r="139" spans="2:3" x14ac:dyDescent="0.25">
      <c r="B139" s="143" t="s">
        <v>425</v>
      </c>
      <c r="C139" s="315">
        <v>3.9509347823804067E-3</v>
      </c>
    </row>
    <row r="140" spans="2:3" x14ac:dyDescent="0.25">
      <c r="B140" s="143" t="s">
        <v>426</v>
      </c>
      <c r="C140" s="315">
        <v>2.8562286297694611E-4</v>
      </c>
    </row>
    <row r="141" spans="2:3" x14ac:dyDescent="0.25">
      <c r="B141" s="143" t="s">
        <v>427</v>
      </c>
      <c r="C141" s="315">
        <v>9.8919097547938719E-4</v>
      </c>
    </row>
    <row r="142" spans="2:3" x14ac:dyDescent="0.25">
      <c r="B142" s="143" t="s">
        <v>428</v>
      </c>
      <c r="C142" s="315">
        <v>5.0137634313544678E-3</v>
      </c>
    </row>
    <row r="143" spans="2:3" x14ac:dyDescent="0.25">
      <c r="B143" s="143" t="s">
        <v>429</v>
      </c>
      <c r="C143" s="315">
        <v>1.6310110633284559E-2</v>
      </c>
    </row>
    <row r="144" spans="2:3" x14ac:dyDescent="0.25">
      <c r="B144" s="143" t="s">
        <v>430</v>
      </c>
      <c r="C144" s="315">
        <v>1.9067936126029442E-3</v>
      </c>
    </row>
    <row r="145" spans="2:3" x14ac:dyDescent="0.25">
      <c r="B145" s="143" t="s">
        <v>431</v>
      </c>
      <c r="C145" s="315">
        <v>2.0465623782524598E-3</v>
      </c>
    </row>
    <row r="146" spans="2:3" x14ac:dyDescent="0.25">
      <c r="B146" s="143" t="s">
        <v>432</v>
      </c>
      <c r="C146" s="315">
        <v>2.7308269355732401E-2</v>
      </c>
    </row>
    <row r="147" spans="2:3" x14ac:dyDescent="0.25">
      <c r="B147" s="143" t="s">
        <v>433</v>
      </c>
      <c r="C147" s="315">
        <v>1.4596361097924133E-3</v>
      </c>
    </row>
    <row r="148" spans="2:3" x14ac:dyDescent="0.25">
      <c r="B148" s="143" t="s">
        <v>434</v>
      </c>
      <c r="C148" s="315">
        <v>1.1955012769947885E-3</v>
      </c>
    </row>
    <row r="149" spans="2:3" x14ac:dyDescent="0.25">
      <c r="B149" s="143" t="s">
        <v>435</v>
      </c>
      <c r="C149" s="315">
        <v>5.695487056009068E-3</v>
      </c>
    </row>
    <row r="150" spans="2:3" x14ac:dyDescent="0.25">
      <c r="B150" s="143" t="s">
        <v>436</v>
      </c>
      <c r="C150" s="315">
        <v>6.6065259639828565E-3</v>
      </c>
    </row>
    <row r="151" spans="2:3" x14ac:dyDescent="0.25">
      <c r="B151" s="143" t="s">
        <v>437</v>
      </c>
      <c r="C151" s="315">
        <v>9.9445435748961499E-3</v>
      </c>
    </row>
    <row r="152" spans="2:3" x14ac:dyDescent="0.25">
      <c r="B152" s="143" t="s">
        <v>438</v>
      </c>
      <c r="C152" s="315">
        <v>1.5857796221421981E-3</v>
      </c>
    </row>
    <row r="153" spans="2:3" x14ac:dyDescent="0.25">
      <c r="B153" s="143" t="s">
        <v>439</v>
      </c>
      <c r="C153" s="315">
        <v>3.495199040959563E-3</v>
      </c>
    </row>
    <row r="154" spans="2:3" x14ac:dyDescent="0.25">
      <c r="B154" s="143" t="s">
        <v>440</v>
      </c>
      <c r="C154" s="315">
        <v>5.3327744085732041E-3</v>
      </c>
    </row>
    <row r="155" spans="2:3" x14ac:dyDescent="0.25">
      <c r="B155" s="143" t="s">
        <v>441</v>
      </c>
      <c r="C155" s="315">
        <v>1.0614081482514623E-3</v>
      </c>
    </row>
    <row r="156" spans="2:3" x14ac:dyDescent="0.25">
      <c r="B156" s="143" t="s">
        <v>442</v>
      </c>
      <c r="C156" s="315">
        <v>1.4631531912425149E-2</v>
      </c>
    </row>
    <row r="157" spans="2:3" x14ac:dyDescent="0.25">
      <c r="B157" s="143" t="s">
        <v>443</v>
      </c>
      <c r="C157" s="315">
        <v>2.1201395249678973E-3</v>
      </c>
    </row>
    <row r="158" spans="2:3" x14ac:dyDescent="0.25">
      <c r="B158" s="143" t="s">
        <v>444</v>
      </c>
      <c r="C158" s="315">
        <v>2.7223368034325584E-3</v>
      </c>
    </row>
    <row r="159" spans="2:3" x14ac:dyDescent="0.25">
      <c r="B159" s="143" t="s">
        <v>445</v>
      </c>
      <c r="C159" s="315">
        <v>1.2283015412762929E-2</v>
      </c>
    </row>
    <row r="160" spans="2:3" x14ac:dyDescent="0.25">
      <c r="B160" s="143" t="s">
        <v>446</v>
      </c>
      <c r="C160" s="315">
        <v>1.9742178906643881E-3</v>
      </c>
    </row>
    <row r="161" spans="2:3" x14ac:dyDescent="0.25">
      <c r="B161" s="143" t="s">
        <v>447</v>
      </c>
      <c r="C161" s="315">
        <v>8.5920707094179764E-4</v>
      </c>
    </row>
    <row r="162" spans="2:3" x14ac:dyDescent="0.25">
      <c r="B162" s="143" t="s">
        <v>448</v>
      </c>
      <c r="C162" s="315">
        <v>7.132338247334038E-3</v>
      </c>
    </row>
    <row r="163" spans="2:3" x14ac:dyDescent="0.25">
      <c r="B163" s="143" t="s">
        <v>449</v>
      </c>
      <c r="C163" s="315">
        <v>6.638337811854407E-2</v>
      </c>
    </row>
    <row r="164" spans="2:3" x14ac:dyDescent="0.25">
      <c r="B164" s="143" t="s">
        <v>450</v>
      </c>
      <c r="C164" s="315">
        <v>8.6874787619667174E-3</v>
      </c>
    </row>
    <row r="165" spans="2:3" x14ac:dyDescent="0.25">
      <c r="B165" s="143" t="s">
        <v>451</v>
      </c>
      <c r="C165" s="315">
        <v>7.7516874594541266E-4</v>
      </c>
    </row>
    <row r="166" spans="2:3" x14ac:dyDescent="0.25">
      <c r="B166" s="143" t="s">
        <v>452</v>
      </c>
      <c r="C166" s="315">
        <v>1.1201282611704468E-3</v>
      </c>
    </row>
    <row r="167" spans="2:3" x14ac:dyDescent="0.25">
      <c r="B167" s="143" t="s">
        <v>453</v>
      </c>
      <c r="C167" s="315">
        <v>8.4050467674374888E-4</v>
      </c>
    </row>
    <row r="168" spans="2:3" x14ac:dyDescent="0.25">
      <c r="B168" s="143" t="s">
        <v>454</v>
      </c>
      <c r="C168" s="315">
        <v>2.9393367907312421E-3</v>
      </c>
    </row>
    <row r="169" spans="2:3" x14ac:dyDescent="0.25">
      <c r="B169" s="143" t="s">
        <v>455</v>
      </c>
      <c r="C169" s="315">
        <v>8.7381028658200868E-3</v>
      </c>
    </row>
    <row r="170" spans="2:3" x14ac:dyDescent="0.25">
      <c r="B170" s="143" t="s">
        <v>456</v>
      </c>
      <c r="C170" s="315">
        <v>1.2797399586120608E-3</v>
      </c>
    </row>
    <row r="171" spans="2:3" x14ac:dyDescent="0.25">
      <c r="B171" s="143" t="s">
        <v>457</v>
      </c>
      <c r="C171" s="315">
        <v>0.12797924684951881</v>
      </c>
    </row>
    <row r="172" spans="2:3" x14ac:dyDescent="0.25">
      <c r="B172" s="143" t="s">
        <v>458</v>
      </c>
      <c r="C172" s="315">
        <v>2.3525019215773622E-2</v>
      </c>
    </row>
    <row r="173" spans="2:3" x14ac:dyDescent="0.25">
      <c r="B173" s="143" t="s">
        <v>459</v>
      </c>
      <c r="C173" s="315">
        <v>1.799242181556322E-3</v>
      </c>
    </row>
    <row r="174" spans="2:3" x14ac:dyDescent="0.25">
      <c r="B174" s="143" t="s">
        <v>460</v>
      </c>
      <c r="C174" s="315">
        <v>1.0018810469759051E-2</v>
      </c>
    </row>
    <row r="175" spans="2:3" x14ac:dyDescent="0.25">
      <c r="B175" s="143" t="s">
        <v>461</v>
      </c>
      <c r="C175" s="315">
        <v>3.8788956574489233E-3</v>
      </c>
    </row>
    <row r="176" spans="2:3" x14ac:dyDescent="0.25">
      <c r="B176" s="143" t="s">
        <v>462</v>
      </c>
      <c r="C176" s="315">
        <v>6.324479623273238E-4</v>
      </c>
    </row>
    <row r="177" spans="2:3" x14ac:dyDescent="0.25">
      <c r="B177" s="143" t="s">
        <v>463</v>
      </c>
      <c r="C177" s="315">
        <v>6.532857746246321E-4</v>
      </c>
    </row>
    <row r="178" spans="2:3" x14ac:dyDescent="0.25">
      <c r="B178" s="143" t="s">
        <v>464</v>
      </c>
      <c r="C178" s="315">
        <v>5.4114625918074482E-3</v>
      </c>
    </row>
    <row r="179" spans="2:3" x14ac:dyDescent="0.25">
      <c r="B179" s="143" t="s">
        <v>465</v>
      </c>
      <c r="C179" s="315">
        <v>8.6508718812876063E-3</v>
      </c>
    </row>
    <row r="180" spans="2:3" x14ac:dyDescent="0.25">
      <c r="B180" s="146" t="s">
        <v>466</v>
      </c>
      <c r="C180" s="316">
        <v>2.5483784835767954E-3</v>
      </c>
    </row>
  </sheetData>
  <mergeCells count="3">
    <mergeCell ref="B2:C2"/>
    <mergeCell ref="B100:C100"/>
    <mergeCell ref="B101:C102"/>
  </mergeCells>
  <pageMargins left="0.7" right="0.7" top="0.75" bottom="0.75" header="0.3" footer="0.3"/>
  <pageSetup orientation="portrait" verticalDpi="300" r:id="rId1"/>
  <headerFooter>
    <oddFooter>&amp;L&amp;P&amp;CFINAL 2011 Results&amp;RAugust 31,2012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H16"/>
  <sheetViews>
    <sheetView view="pageBreakPreview" zoomScale="115" zoomScaleNormal="85" zoomScaleSheetLayoutView="115" workbookViewId="0">
      <selection activeCell="J9" sqref="J9"/>
    </sheetView>
  </sheetViews>
  <sheetFormatPr defaultRowHeight="15" x14ac:dyDescent="0.25"/>
  <sheetData>
    <row r="1" spans="1:8" ht="21.75" customHeight="1" x14ac:dyDescent="0.25">
      <c r="A1" s="517" t="s">
        <v>293</v>
      </c>
      <c r="B1" s="517"/>
      <c r="C1" s="517"/>
      <c r="D1" s="517"/>
      <c r="E1" s="517"/>
      <c r="F1" s="517"/>
      <c r="G1" s="517"/>
      <c r="H1" s="517"/>
    </row>
    <row r="2" spans="1:8" x14ac:dyDescent="0.25">
      <c r="A2" s="225"/>
      <c r="B2" s="225"/>
      <c r="C2" s="225"/>
      <c r="D2" s="12"/>
      <c r="E2" s="12"/>
      <c r="F2" s="12"/>
      <c r="G2" s="12"/>
      <c r="H2" s="12"/>
    </row>
    <row r="3" spans="1:8" ht="42.75" customHeight="1" x14ac:dyDescent="0.25">
      <c r="A3" s="516" t="s">
        <v>294</v>
      </c>
      <c r="B3" s="516"/>
      <c r="C3" s="516"/>
      <c r="D3" s="516"/>
      <c r="E3" s="516"/>
      <c r="F3" s="516"/>
      <c r="G3" s="516"/>
      <c r="H3" s="516"/>
    </row>
    <row r="4" spans="1:8" ht="45.75" customHeight="1" x14ac:dyDescent="0.25">
      <c r="A4" s="516" t="s">
        <v>295</v>
      </c>
      <c r="B4" s="516"/>
      <c r="C4" s="516"/>
      <c r="D4" s="516"/>
      <c r="E4" s="516"/>
      <c r="F4" s="516"/>
      <c r="G4" s="516"/>
      <c r="H4" s="516"/>
    </row>
    <row r="5" spans="1:8" ht="38.25" customHeight="1" x14ac:dyDescent="0.25">
      <c r="A5" s="516" t="s">
        <v>296</v>
      </c>
      <c r="B5" s="516"/>
      <c r="C5" s="516"/>
      <c r="D5" s="516"/>
      <c r="E5" s="516"/>
      <c r="F5" s="516"/>
      <c r="G5" s="516"/>
      <c r="H5" s="516"/>
    </row>
    <row r="6" spans="1:8" ht="32.25" customHeight="1" x14ac:dyDescent="0.25">
      <c r="A6" s="515" t="s">
        <v>384</v>
      </c>
      <c r="B6" s="515"/>
      <c r="C6" s="515"/>
      <c r="D6" s="515"/>
      <c r="E6" s="515"/>
      <c r="F6" s="515"/>
      <c r="G6" s="515"/>
      <c r="H6" s="515"/>
    </row>
    <row r="7" spans="1:8" ht="34.5" customHeight="1" x14ac:dyDescent="0.25">
      <c r="A7" s="516" t="s">
        <v>297</v>
      </c>
      <c r="B7" s="516"/>
      <c r="C7" s="516"/>
      <c r="D7" s="516"/>
      <c r="E7" s="516"/>
      <c r="F7" s="516"/>
      <c r="G7" s="516"/>
      <c r="H7" s="516"/>
    </row>
    <row r="8" spans="1:8" ht="32.25" customHeight="1" x14ac:dyDescent="0.25">
      <c r="A8" s="515" t="s">
        <v>298</v>
      </c>
      <c r="B8" s="515"/>
      <c r="C8" s="515"/>
      <c r="D8" s="515"/>
      <c r="E8" s="515"/>
      <c r="F8" s="515"/>
      <c r="G8" s="515"/>
      <c r="H8" s="515"/>
    </row>
    <row r="9" spans="1:8" ht="34.5" customHeight="1" x14ac:dyDescent="0.25">
      <c r="A9" s="516" t="s">
        <v>386</v>
      </c>
      <c r="B9" s="516"/>
      <c r="C9" s="516"/>
      <c r="D9" s="516"/>
      <c r="E9" s="516"/>
      <c r="F9" s="516"/>
      <c r="G9" s="516"/>
      <c r="H9" s="516"/>
    </row>
    <row r="10" spans="1:8" ht="35.25" customHeight="1" x14ac:dyDescent="0.25">
      <c r="A10" s="516" t="s">
        <v>299</v>
      </c>
      <c r="B10" s="516"/>
      <c r="C10" s="516"/>
      <c r="D10" s="516"/>
      <c r="E10" s="516"/>
      <c r="F10" s="516"/>
      <c r="G10" s="516"/>
      <c r="H10" s="516"/>
    </row>
    <row r="11" spans="1:8" ht="35.25" customHeight="1" x14ac:dyDescent="0.25">
      <c r="A11" s="516" t="s">
        <v>300</v>
      </c>
      <c r="B11" s="516"/>
      <c r="C11" s="516"/>
      <c r="D11" s="516"/>
      <c r="E11" s="516"/>
      <c r="F11" s="516"/>
      <c r="G11" s="516"/>
      <c r="H11" s="516"/>
    </row>
    <row r="12" spans="1:8" ht="30" customHeight="1" x14ac:dyDescent="0.25">
      <c r="A12" s="516" t="s">
        <v>301</v>
      </c>
      <c r="B12" s="516"/>
      <c r="C12" s="516"/>
      <c r="D12" s="516"/>
      <c r="E12" s="516"/>
      <c r="F12" s="516"/>
      <c r="G12" s="516"/>
      <c r="H12" s="516"/>
    </row>
    <row r="13" spans="1:8" ht="31.5" customHeight="1" x14ac:dyDescent="0.25">
      <c r="A13" s="515" t="s">
        <v>385</v>
      </c>
      <c r="B13" s="515"/>
      <c r="C13" s="515"/>
      <c r="D13" s="515"/>
      <c r="E13" s="515"/>
      <c r="F13" s="515"/>
      <c r="G13" s="515"/>
      <c r="H13" s="515"/>
    </row>
    <row r="14" spans="1:8" ht="30.75" customHeight="1" x14ac:dyDescent="0.25">
      <c r="A14" s="515" t="s">
        <v>303</v>
      </c>
      <c r="B14" s="515"/>
      <c r="C14" s="515"/>
      <c r="D14" s="515"/>
      <c r="E14" s="515"/>
      <c r="F14" s="515"/>
      <c r="G14" s="515"/>
      <c r="H14" s="515"/>
    </row>
    <row r="15" spans="1:8" ht="42" customHeight="1" x14ac:dyDescent="0.25">
      <c r="A15" s="515" t="s">
        <v>383</v>
      </c>
      <c r="B15" s="515"/>
      <c r="C15" s="515"/>
      <c r="D15" s="515"/>
      <c r="E15" s="515"/>
      <c r="F15" s="515"/>
      <c r="G15" s="515"/>
      <c r="H15" s="515"/>
    </row>
    <row r="16" spans="1:8" ht="32.25" customHeight="1" x14ac:dyDescent="0.25">
      <c r="A16" s="516" t="s">
        <v>302</v>
      </c>
      <c r="B16" s="516"/>
      <c r="C16" s="516"/>
      <c r="D16" s="516"/>
      <c r="E16" s="516"/>
      <c r="F16" s="516"/>
      <c r="G16" s="516"/>
      <c r="H16" s="516"/>
    </row>
  </sheetData>
  <mergeCells count="15">
    <mergeCell ref="A6:H6"/>
    <mergeCell ref="A15:H15"/>
    <mergeCell ref="A13:H13"/>
    <mergeCell ref="A9:H9"/>
    <mergeCell ref="A1:H1"/>
    <mergeCell ref="A3:H3"/>
    <mergeCell ref="A4:H4"/>
    <mergeCell ref="A5:H5"/>
    <mergeCell ref="A14:H14"/>
    <mergeCell ref="A12:H12"/>
    <mergeCell ref="A16:H16"/>
    <mergeCell ref="A7:H7"/>
    <mergeCell ref="A8:H8"/>
    <mergeCell ref="A10:H10"/>
    <mergeCell ref="A11:H11"/>
  </mergeCells>
  <pageMargins left="0.7" right="0.7" top="0.75" bottom="0.75" header="0.3" footer="0.3"/>
  <pageSetup orientation="portrait" verticalDpi="300" r:id="rId1"/>
  <headerFooter>
    <oddFooter>&amp;L&amp;P&amp;CFINAL 2011 Results&amp;RAugust 31,2012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I25"/>
  <sheetViews>
    <sheetView view="pageLayout" workbookViewId="0">
      <selection activeCell="D5" sqref="D5:I5"/>
    </sheetView>
  </sheetViews>
  <sheetFormatPr defaultRowHeight="15" x14ac:dyDescent="0.25"/>
  <sheetData>
    <row r="1" spans="1:9" x14ac:dyDescent="0.25">
      <c r="A1" s="324"/>
      <c r="B1" s="324"/>
      <c r="C1" s="324"/>
      <c r="D1" s="324"/>
      <c r="E1" s="324"/>
      <c r="F1" s="324"/>
      <c r="G1" s="324"/>
      <c r="H1" s="324"/>
      <c r="I1" s="324"/>
    </row>
    <row r="2" spans="1:9" x14ac:dyDescent="0.25">
      <c r="A2" s="324"/>
      <c r="B2" s="324"/>
      <c r="C2" s="324"/>
      <c r="D2" s="324"/>
      <c r="E2" s="324"/>
      <c r="F2" s="324"/>
      <c r="G2" s="324"/>
      <c r="H2" s="324"/>
      <c r="I2" s="324"/>
    </row>
    <row r="3" spans="1:9" x14ac:dyDescent="0.25">
      <c r="A3" s="325" t="s">
        <v>478</v>
      </c>
      <c r="B3" s="324"/>
      <c r="C3" s="324"/>
      <c r="D3" s="324"/>
      <c r="E3" s="324"/>
      <c r="F3" s="324"/>
      <c r="G3" s="324"/>
      <c r="H3" s="324"/>
      <c r="I3" s="324"/>
    </row>
    <row r="4" spans="1:9" s="118" customFormat="1" ht="6.75" customHeight="1" x14ac:dyDescent="0.25">
      <c r="A4" s="325"/>
      <c r="B4" s="324"/>
      <c r="C4" s="324"/>
      <c r="D4" s="324"/>
      <c r="E4" s="324"/>
      <c r="F4" s="324"/>
      <c r="G4" s="324"/>
      <c r="H4" s="324"/>
      <c r="I4" s="324"/>
    </row>
    <row r="5" spans="1:9" s="1" customFormat="1" ht="61.5" customHeight="1" x14ac:dyDescent="0.25">
      <c r="A5" s="350" t="s">
        <v>479</v>
      </c>
      <c r="B5" s="351"/>
      <c r="C5" s="351"/>
      <c r="D5" s="352" t="s">
        <v>490</v>
      </c>
      <c r="E5" s="352"/>
      <c r="F5" s="352"/>
      <c r="G5" s="352"/>
      <c r="H5" s="352"/>
      <c r="I5" s="353"/>
    </row>
    <row r="6" spans="1:9" ht="37.5" customHeight="1" x14ac:dyDescent="0.25">
      <c r="A6" s="358" t="s">
        <v>497</v>
      </c>
      <c r="B6" s="346"/>
      <c r="C6" s="346"/>
      <c r="D6" s="346"/>
      <c r="E6" s="346"/>
      <c r="F6" s="346"/>
      <c r="G6" s="346"/>
      <c r="H6" s="346"/>
      <c r="I6" s="347"/>
    </row>
    <row r="7" spans="1:9" ht="22.5" customHeight="1" x14ac:dyDescent="0.25">
      <c r="A7" s="348" t="s">
        <v>480</v>
      </c>
      <c r="B7" s="349"/>
      <c r="C7" s="349"/>
      <c r="D7" s="346" t="s">
        <v>503</v>
      </c>
      <c r="E7" s="346"/>
      <c r="F7" s="346"/>
      <c r="G7" s="346"/>
      <c r="H7" s="346"/>
      <c r="I7" s="347"/>
    </row>
    <row r="8" spans="1:9" ht="45" customHeight="1" x14ac:dyDescent="0.25">
      <c r="A8" s="348" t="s">
        <v>481</v>
      </c>
      <c r="B8" s="349"/>
      <c r="C8" s="349"/>
      <c r="D8" s="346" t="s">
        <v>489</v>
      </c>
      <c r="E8" s="346"/>
      <c r="F8" s="346"/>
      <c r="G8" s="346"/>
      <c r="H8" s="346"/>
      <c r="I8" s="347"/>
    </row>
    <row r="9" spans="1:9" ht="51.75" customHeight="1" x14ac:dyDescent="0.25">
      <c r="A9" s="348" t="s">
        <v>482</v>
      </c>
      <c r="B9" s="349"/>
      <c r="C9" s="349"/>
      <c r="D9" s="346" t="s">
        <v>492</v>
      </c>
      <c r="E9" s="346"/>
      <c r="F9" s="346"/>
      <c r="G9" s="346"/>
      <c r="H9" s="346"/>
      <c r="I9" s="347"/>
    </row>
    <row r="10" spans="1:9" s="118" customFormat="1" ht="49.5" customHeight="1" x14ac:dyDescent="0.25">
      <c r="A10" s="348" t="s">
        <v>491</v>
      </c>
      <c r="B10" s="349"/>
      <c r="C10" s="349"/>
      <c r="D10" s="346" t="s">
        <v>494</v>
      </c>
      <c r="E10" s="346"/>
      <c r="F10" s="346"/>
      <c r="G10" s="346"/>
      <c r="H10" s="346"/>
      <c r="I10" s="347"/>
    </row>
    <row r="11" spans="1:9" s="118" customFormat="1" ht="23.25" customHeight="1" x14ac:dyDescent="0.25">
      <c r="A11" s="359" t="s">
        <v>500</v>
      </c>
      <c r="B11" s="360"/>
      <c r="C11" s="360"/>
      <c r="D11" s="360"/>
      <c r="E11" s="360"/>
      <c r="F11" s="360"/>
      <c r="G11" s="360"/>
      <c r="H11" s="360"/>
      <c r="I11" s="361"/>
    </row>
    <row r="12" spans="1:9" ht="30.75" customHeight="1" x14ac:dyDescent="0.25">
      <c r="A12" s="348" t="s">
        <v>483</v>
      </c>
      <c r="B12" s="349"/>
      <c r="C12" s="349"/>
      <c r="D12" s="346" t="s">
        <v>502</v>
      </c>
      <c r="E12" s="346"/>
      <c r="F12" s="346"/>
      <c r="G12" s="346"/>
      <c r="H12" s="346"/>
      <c r="I12" s="347"/>
    </row>
    <row r="13" spans="1:9" ht="55.5" customHeight="1" x14ac:dyDescent="0.25">
      <c r="A13" s="348" t="s">
        <v>484</v>
      </c>
      <c r="B13" s="349"/>
      <c r="C13" s="349"/>
      <c r="D13" s="346" t="s">
        <v>493</v>
      </c>
      <c r="E13" s="346"/>
      <c r="F13" s="346"/>
      <c r="G13" s="346"/>
      <c r="H13" s="346"/>
      <c r="I13" s="347"/>
    </row>
    <row r="14" spans="1:9" ht="38.25" customHeight="1" x14ac:dyDescent="0.25">
      <c r="A14" s="348" t="s">
        <v>485</v>
      </c>
      <c r="B14" s="349"/>
      <c r="C14" s="349"/>
      <c r="D14" s="346" t="s">
        <v>495</v>
      </c>
      <c r="E14" s="346"/>
      <c r="F14" s="346"/>
      <c r="G14" s="346"/>
      <c r="H14" s="346"/>
      <c r="I14" s="347"/>
    </row>
    <row r="15" spans="1:9" ht="64.5" customHeight="1" x14ac:dyDescent="0.25">
      <c r="A15" s="348" t="s">
        <v>486</v>
      </c>
      <c r="B15" s="349"/>
      <c r="C15" s="349"/>
      <c r="D15" s="346" t="s">
        <v>496</v>
      </c>
      <c r="E15" s="346"/>
      <c r="F15" s="346"/>
      <c r="G15" s="346"/>
      <c r="H15" s="346"/>
      <c r="I15" s="347"/>
    </row>
    <row r="16" spans="1:9" ht="34.5" customHeight="1" x14ac:dyDescent="0.25">
      <c r="A16" s="348" t="s">
        <v>487</v>
      </c>
      <c r="B16" s="349"/>
      <c r="C16" s="349"/>
      <c r="D16" s="346" t="s">
        <v>499</v>
      </c>
      <c r="E16" s="346"/>
      <c r="F16" s="346"/>
      <c r="G16" s="346"/>
      <c r="H16" s="346"/>
      <c r="I16" s="347"/>
    </row>
    <row r="17" spans="1:9" ht="21.75" customHeight="1" x14ac:dyDescent="0.25">
      <c r="A17" s="356" t="s">
        <v>488</v>
      </c>
      <c r="B17" s="357"/>
      <c r="C17" s="357"/>
      <c r="D17" s="354" t="s">
        <v>504</v>
      </c>
      <c r="E17" s="354"/>
      <c r="F17" s="354"/>
      <c r="G17" s="354"/>
      <c r="H17" s="354"/>
      <c r="I17" s="355"/>
    </row>
    <row r="18" spans="1:9" x14ac:dyDescent="0.25">
      <c r="A18" s="326"/>
      <c r="B18" s="326"/>
      <c r="C18" s="326"/>
      <c r="D18" s="324"/>
      <c r="E18" s="324"/>
      <c r="F18" s="324"/>
      <c r="G18" s="324"/>
      <c r="H18" s="324"/>
      <c r="I18" s="324"/>
    </row>
    <row r="19" spans="1:9" x14ac:dyDescent="0.25">
      <c r="A19" s="324"/>
      <c r="B19" s="324"/>
      <c r="C19" s="324"/>
      <c r="D19" s="324"/>
      <c r="E19" s="324"/>
      <c r="F19" s="324"/>
      <c r="G19" s="324"/>
      <c r="H19" s="324"/>
      <c r="I19" s="324"/>
    </row>
    <row r="20" spans="1:9" x14ac:dyDescent="0.25">
      <c r="A20" s="324"/>
      <c r="B20" s="324"/>
      <c r="C20" s="324"/>
      <c r="D20" s="324"/>
      <c r="E20" s="324"/>
      <c r="F20" s="324"/>
      <c r="G20" s="324"/>
      <c r="H20" s="324"/>
      <c r="I20" s="324"/>
    </row>
    <row r="21" spans="1:9" x14ac:dyDescent="0.25">
      <c r="A21" s="324"/>
      <c r="B21" s="324"/>
      <c r="C21" s="324"/>
      <c r="D21" s="324"/>
      <c r="E21" s="324"/>
      <c r="F21" s="324"/>
      <c r="G21" s="324"/>
      <c r="H21" s="324"/>
      <c r="I21" s="324"/>
    </row>
    <row r="22" spans="1:9" x14ac:dyDescent="0.25">
      <c r="A22" s="324"/>
      <c r="B22" s="324"/>
      <c r="C22" s="324"/>
      <c r="D22" s="324"/>
      <c r="E22" s="324"/>
      <c r="F22" s="324"/>
      <c r="G22" s="324"/>
      <c r="H22" s="324"/>
      <c r="I22" s="324"/>
    </row>
    <row r="23" spans="1:9" x14ac:dyDescent="0.25">
      <c r="A23" s="324"/>
      <c r="B23" s="324"/>
      <c r="C23" s="324"/>
      <c r="D23" s="324"/>
      <c r="E23" s="324"/>
      <c r="F23" s="324"/>
      <c r="G23" s="324"/>
      <c r="H23" s="324"/>
      <c r="I23" s="324"/>
    </row>
    <row r="24" spans="1:9" x14ac:dyDescent="0.25">
      <c r="A24" s="324"/>
      <c r="B24" s="324"/>
      <c r="C24" s="324"/>
      <c r="D24" s="324"/>
      <c r="E24" s="324"/>
      <c r="F24" s="324"/>
      <c r="G24" s="324"/>
      <c r="H24" s="324"/>
      <c r="I24" s="324"/>
    </row>
    <row r="25" spans="1:9" x14ac:dyDescent="0.25">
      <c r="A25" s="324"/>
      <c r="B25" s="324"/>
      <c r="C25" s="324"/>
      <c r="D25" s="324"/>
      <c r="E25" s="324"/>
      <c r="F25" s="324"/>
      <c r="G25" s="324"/>
      <c r="H25" s="324"/>
      <c r="I25" s="324"/>
    </row>
  </sheetData>
  <mergeCells count="24">
    <mergeCell ref="A5:C5"/>
    <mergeCell ref="D5:I5"/>
    <mergeCell ref="D17:I17"/>
    <mergeCell ref="D16:I16"/>
    <mergeCell ref="D15:I15"/>
    <mergeCell ref="D14:I14"/>
    <mergeCell ref="D13:I13"/>
    <mergeCell ref="A17:C17"/>
    <mergeCell ref="A16:C16"/>
    <mergeCell ref="A15:C15"/>
    <mergeCell ref="A14:C14"/>
    <mergeCell ref="A13:C13"/>
    <mergeCell ref="A12:C12"/>
    <mergeCell ref="A6:I6"/>
    <mergeCell ref="A11:I11"/>
    <mergeCell ref="D12:I12"/>
    <mergeCell ref="D9:I9"/>
    <mergeCell ref="D8:I8"/>
    <mergeCell ref="D7:I7"/>
    <mergeCell ref="A10:C10"/>
    <mergeCell ref="D10:I10"/>
    <mergeCell ref="A9:C9"/>
    <mergeCell ref="A8:C8"/>
    <mergeCell ref="A7:C7"/>
  </mergeCells>
  <hyperlinks>
    <hyperlink ref="A5:C5" location="Summary!A1" display="Summary"/>
    <hyperlink ref="A7:C7" location="'2.3 Results Participation - LDC'!A1" display="2.3 Results Participation - LDC"/>
    <hyperlink ref="A8:C8" location="'2.5.1 Evaluation Findings'!A1" display="2.5.1 Evaluation Findings"/>
    <hyperlink ref="A9:C9" location="'2.5.2 Results - LDC'!A1" display="2.5.2 Results - LDC"/>
    <hyperlink ref="A12:C12" location="'Provincial - Participation'!A1" display="Provincial - Participation"/>
    <hyperlink ref="A13:C13" location="'Provincial - Results'!A1" display="Provincial - Results"/>
    <hyperlink ref="A14:C14" location="'Provincial - Progress Summary'!A1" display="Provincial - Progress Summary"/>
    <hyperlink ref="A15:C15" location="Methodology!A1" display="Methodology"/>
    <hyperlink ref="A16:C16" location="'Reference Tables'!A1" display="Reference Tables"/>
    <hyperlink ref="A17:C17" location="Glossary!A1" display="Glossary"/>
    <hyperlink ref="A10:C10" location="'3.1.1 Summary - LDC'!A1" display="3.1.1 Summary - LDC"/>
  </hyperlinks>
  <pageMargins left="0.7" right="0.7" top="0.75" bottom="0.75" header="0.3" footer="0.3"/>
  <pageSetup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62"/>
  <sheetViews>
    <sheetView showGridLines="0" view="pageBreakPreview" zoomScaleSheetLayoutView="100" workbookViewId="0">
      <selection activeCell="G33" sqref="G33:G45"/>
    </sheetView>
  </sheetViews>
  <sheetFormatPr defaultRowHeight="15" x14ac:dyDescent="0.25"/>
  <cols>
    <col min="1" max="1" width="4.42578125" style="103" customWidth="1"/>
    <col min="2" max="2" width="5.5703125" style="103" customWidth="1"/>
    <col min="3" max="5" width="9.140625" style="103"/>
    <col min="6" max="6" width="14.85546875" style="103" customWidth="1"/>
    <col min="7" max="7" width="13.85546875" style="103" customWidth="1"/>
    <col min="8" max="8" width="15.5703125" style="103" customWidth="1"/>
    <col min="9" max="9" width="7.85546875" style="103" customWidth="1"/>
    <col min="10" max="16384" width="9.140625" style="103"/>
  </cols>
  <sheetData>
    <row r="1" spans="1:10" ht="15.75" x14ac:dyDescent="0.25">
      <c r="A1" s="363" t="s">
        <v>268</v>
      </c>
      <c r="B1" s="363"/>
      <c r="C1" s="363"/>
      <c r="D1" s="363"/>
      <c r="E1" s="363"/>
      <c r="F1" s="363"/>
      <c r="G1" s="363"/>
      <c r="H1" s="363"/>
      <c r="I1" s="363"/>
    </row>
    <row r="2" spans="1:10" ht="17.25" customHeight="1" x14ac:dyDescent="0.3">
      <c r="B2" s="105" t="s">
        <v>83</v>
      </c>
      <c r="C2" s="109" t="s">
        <v>461</v>
      </c>
    </row>
    <row r="3" spans="1:10" ht="3" customHeight="1" x14ac:dyDescent="0.3">
      <c r="B3" s="105"/>
      <c r="C3" s="109"/>
    </row>
    <row r="4" spans="1:10" ht="33" customHeight="1" x14ac:dyDescent="0.25">
      <c r="B4" s="362" t="s">
        <v>269</v>
      </c>
      <c r="C4" s="362"/>
      <c r="D4" s="362"/>
      <c r="E4" s="362"/>
      <c r="F4" s="148" t="s">
        <v>247</v>
      </c>
      <c r="G4" s="148" t="s">
        <v>227</v>
      </c>
      <c r="H4" s="148" t="s">
        <v>228</v>
      </c>
      <c r="I4" s="118"/>
    </row>
    <row r="5" spans="1:10" x14ac:dyDescent="0.25">
      <c r="B5" s="185" t="s">
        <v>248</v>
      </c>
      <c r="C5" s="185"/>
      <c r="D5" s="185"/>
      <c r="E5" s="185"/>
      <c r="F5" s="186">
        <f>'2.5.2 Results - LDC'!J11/1000</f>
        <v>0.57003850658385724</v>
      </c>
      <c r="G5" s="149">
        <f>'3.1.1 Summary - LDC'!E13</f>
        <v>7.674183253969924E-2</v>
      </c>
      <c r="H5" s="149">
        <f>('2.5.2 Results - LDC'!J11/1000)/'3.1.1 Summary - LDC'!E12</f>
        <v>0.10252491125608944</v>
      </c>
      <c r="I5" s="118"/>
    </row>
    <row r="6" spans="1:10" x14ac:dyDescent="0.25">
      <c r="B6" s="185" t="s">
        <v>202</v>
      </c>
      <c r="C6" s="185"/>
      <c r="D6" s="185"/>
      <c r="E6" s="185"/>
      <c r="F6" s="187">
        <f>'2.5.2 Results - LDC'!K11/10^6</f>
        <v>2.0187763921959494</v>
      </c>
      <c r="G6" s="149">
        <f>'3.1.1 Summary - LDC'!F27</f>
        <v>0.3852825277680153</v>
      </c>
      <c r="H6" s="191">
        <f>((SUM('2.5.2 Results - LDC'!M16:M21,'2.5.2 Results - LDC'!M23,'2.5.2 Results - LDC'!M25:M29,'2.5.2 Results - LDC'!M33:M36,'2.5.2 Results - LDC'!M39,'2.5.2 Results - LDC'!M41:M46)+(SUM('2.5.2 Results - LDC'!K22,'2.5.2 Results - LDC'!K30:K31,'2.5.2 Results - LDC'!K37)*4))/10^6)/'3.1.1 Summary - LDC'!F26</f>
        <v>0.38551540611752982</v>
      </c>
      <c r="I6" s="118"/>
    </row>
    <row r="7" spans="1:10" ht="4.5" customHeight="1" x14ac:dyDescent="0.25"/>
    <row r="8" spans="1:10" x14ac:dyDescent="0.25">
      <c r="B8" s="150" t="s">
        <v>230</v>
      </c>
    </row>
    <row r="9" spans="1:10" ht="14.25" customHeight="1" x14ac:dyDescent="0.25">
      <c r="B9" s="150" t="s">
        <v>229</v>
      </c>
    </row>
    <row r="10" spans="1:10" ht="15.75" x14ac:dyDescent="0.25">
      <c r="A10" s="365" t="s">
        <v>204</v>
      </c>
      <c r="B10" s="365"/>
      <c r="C10" s="365"/>
      <c r="D10" s="365"/>
      <c r="E10" s="365"/>
      <c r="F10" s="365"/>
      <c r="G10" s="365"/>
      <c r="H10" s="365"/>
      <c r="I10" s="365"/>
    </row>
    <row r="11" spans="1:10" ht="15" customHeight="1" x14ac:dyDescent="0.25">
      <c r="B11" s="108"/>
      <c r="C11" s="108"/>
      <c r="D11" s="108"/>
      <c r="E11" s="108"/>
      <c r="F11" s="108"/>
      <c r="G11" s="108"/>
      <c r="H11" s="108"/>
      <c r="I11" s="108"/>
      <c r="J11" s="108"/>
    </row>
    <row r="12" spans="1:10" ht="15" customHeight="1" x14ac:dyDescent="0.25">
      <c r="B12" s="108"/>
      <c r="C12" s="108"/>
      <c r="D12" s="108"/>
    </row>
    <row r="13" spans="1:10" ht="15" customHeight="1" x14ac:dyDescent="0.25">
      <c r="B13" s="108"/>
      <c r="C13" s="108"/>
      <c r="D13" s="108"/>
    </row>
    <row r="14" spans="1:10" ht="15" customHeight="1" x14ac:dyDescent="0.25">
      <c r="B14" s="108"/>
      <c r="C14" s="108"/>
      <c r="D14" s="108"/>
    </row>
    <row r="15" spans="1:10" ht="15" customHeight="1" x14ac:dyDescent="0.25">
      <c r="B15" s="108"/>
      <c r="C15" s="108"/>
      <c r="D15" s="108"/>
    </row>
    <row r="16" spans="1:10" ht="15" customHeight="1" x14ac:dyDescent="0.25">
      <c r="B16" s="108"/>
      <c r="C16" s="108"/>
      <c r="D16" s="108"/>
    </row>
    <row r="17" spans="1:12" ht="15" customHeight="1" x14ac:dyDescent="0.25">
      <c r="B17" s="108"/>
      <c r="C17" s="108"/>
      <c r="D17" s="108"/>
    </row>
    <row r="18" spans="1:12" ht="15" customHeight="1" x14ac:dyDescent="0.25">
      <c r="B18" s="108"/>
      <c r="C18" s="108"/>
      <c r="D18" s="108"/>
    </row>
    <row r="19" spans="1:12" ht="15" customHeight="1" x14ac:dyDescent="0.25">
      <c r="B19" s="108"/>
      <c r="C19" s="108"/>
      <c r="D19" s="108"/>
    </row>
    <row r="20" spans="1:12" ht="15" customHeight="1" x14ac:dyDescent="0.25">
      <c r="B20" s="108"/>
      <c r="C20" s="108"/>
      <c r="D20" s="108"/>
    </row>
    <row r="21" spans="1:12" ht="15" customHeight="1" x14ac:dyDescent="0.25">
      <c r="B21" s="108"/>
      <c r="C21" s="108"/>
      <c r="D21" s="108"/>
    </row>
    <row r="22" spans="1:12" ht="15" customHeight="1" x14ac:dyDescent="0.25">
      <c r="B22" s="108"/>
      <c r="C22" s="108"/>
      <c r="D22" s="108"/>
    </row>
    <row r="23" spans="1:12" ht="15" customHeight="1" x14ac:dyDescent="0.25">
      <c r="B23" s="108"/>
      <c r="C23" s="108"/>
      <c r="D23" s="108"/>
    </row>
    <row r="24" spans="1:12" ht="15" customHeight="1" x14ac:dyDescent="0.25">
      <c r="B24" s="108"/>
      <c r="C24" s="108"/>
      <c r="D24" s="108"/>
    </row>
    <row r="25" spans="1:12" ht="15" customHeight="1" x14ac:dyDescent="0.25">
      <c r="B25" s="108"/>
      <c r="C25" s="108"/>
      <c r="D25" s="108"/>
      <c r="E25" s="108"/>
      <c r="F25" s="108"/>
      <c r="G25" s="108"/>
      <c r="H25" s="108"/>
      <c r="I25" s="108"/>
      <c r="J25" s="108"/>
    </row>
    <row r="26" spans="1:12" ht="19.5" customHeight="1" x14ac:dyDescent="0.25">
      <c r="B26" s="108"/>
      <c r="C26" s="108"/>
      <c r="D26" s="108"/>
      <c r="E26" s="108"/>
      <c r="F26" s="108"/>
      <c r="G26" s="108"/>
      <c r="H26" s="108"/>
      <c r="I26" s="108"/>
      <c r="J26" s="108"/>
    </row>
    <row r="27" spans="1:12" ht="15.75" x14ac:dyDescent="0.25">
      <c r="A27" s="365" t="s">
        <v>205</v>
      </c>
      <c r="B27" s="365"/>
      <c r="C27" s="365"/>
      <c r="D27" s="365"/>
      <c r="E27" s="365"/>
      <c r="F27" s="365"/>
      <c r="G27" s="365"/>
      <c r="H27" s="365"/>
      <c r="I27" s="365"/>
    </row>
    <row r="28" spans="1:12" x14ac:dyDescent="0.25">
      <c r="A28" s="364" t="s">
        <v>226</v>
      </c>
      <c r="B28" s="364"/>
      <c r="C28" s="364"/>
      <c r="D28" s="364"/>
      <c r="E28" s="364"/>
      <c r="F28" s="364"/>
      <c r="G28" s="364"/>
      <c r="H28" s="364"/>
      <c r="I28" s="364"/>
    </row>
    <row r="29" spans="1:12" ht="15" customHeight="1" x14ac:dyDescent="0.25">
      <c r="B29" s="106"/>
      <c r="C29" s="106"/>
      <c r="D29" s="106"/>
      <c r="E29" s="106"/>
      <c r="F29" s="106"/>
      <c r="G29" s="106"/>
      <c r="H29" s="106"/>
      <c r="I29" s="108"/>
      <c r="J29" s="108"/>
      <c r="K29" s="108"/>
      <c r="L29" s="108"/>
    </row>
    <row r="30" spans="1:12" ht="15" customHeight="1" x14ac:dyDescent="0.25">
      <c r="B30" s="106"/>
      <c r="C30" s="106"/>
      <c r="D30" s="106"/>
      <c r="E30" s="106"/>
      <c r="F30" s="106"/>
      <c r="G30" s="106"/>
      <c r="H30" s="106"/>
      <c r="I30" s="106"/>
    </row>
    <row r="31" spans="1:12" ht="15" customHeight="1" x14ac:dyDescent="0.25">
      <c r="B31" s="106"/>
      <c r="C31" s="106"/>
      <c r="D31" s="106"/>
      <c r="E31" s="106"/>
      <c r="F31" s="106"/>
      <c r="G31" s="106"/>
      <c r="H31" s="106"/>
      <c r="I31" s="106"/>
    </row>
    <row r="32" spans="1:12" ht="15" customHeight="1" x14ac:dyDescent="0.25">
      <c r="B32" s="106"/>
      <c r="C32" s="106"/>
      <c r="D32" s="106"/>
      <c r="E32" s="106" t="s">
        <v>206</v>
      </c>
      <c r="F32" s="106" t="s">
        <v>207</v>
      </c>
      <c r="G32" s="106" t="s">
        <v>208</v>
      </c>
      <c r="H32" s="106" t="s">
        <v>207</v>
      </c>
      <c r="I32" s="106"/>
    </row>
    <row r="33" spans="2:12" ht="15" customHeight="1" x14ac:dyDescent="0.25">
      <c r="B33" s="106"/>
      <c r="C33" s="106">
        <v>0</v>
      </c>
      <c r="D33" s="107" t="s">
        <v>213</v>
      </c>
      <c r="E33" s="138">
        <v>9</v>
      </c>
      <c r="F33" s="106" t="str">
        <f>IF(AND($H$5 &gt;= Summary!C33,$H$5 &lt; Summary!C34), E33, " ")</f>
        <v xml:space="preserve"> </v>
      </c>
      <c r="G33" s="138">
        <v>0</v>
      </c>
      <c r="H33" s="106" t="str">
        <f>IF(AND($H$6&gt;= Summary!C33,$H$6&lt; Summary!C34), G33, " ")</f>
        <v xml:space="preserve"> </v>
      </c>
      <c r="I33" s="106"/>
    </row>
    <row r="34" spans="2:12" ht="15" customHeight="1" x14ac:dyDescent="0.25">
      <c r="B34" s="106"/>
      <c r="C34" s="107">
        <v>0.05</v>
      </c>
      <c r="D34" s="107" t="s">
        <v>214</v>
      </c>
      <c r="E34" s="138">
        <v>20</v>
      </c>
      <c r="F34" s="106" t="str">
        <f>IF(AND($H$5 &gt;= Summary!C34,$H$5 &lt; Summary!C35), E34, " ")</f>
        <v xml:space="preserve"> </v>
      </c>
      <c r="G34" s="138">
        <v>4</v>
      </c>
      <c r="H34" s="106" t="str">
        <f>IF(AND($H$6&gt;= Summary!C34,$H$6&lt; Summary!C35), G34, " ")</f>
        <v xml:space="preserve"> </v>
      </c>
      <c r="I34" s="106"/>
    </row>
    <row r="35" spans="2:12" ht="15" customHeight="1" x14ac:dyDescent="0.25">
      <c r="B35" s="106"/>
      <c r="C35" s="107">
        <v>0.1</v>
      </c>
      <c r="D35" s="107" t="s">
        <v>215</v>
      </c>
      <c r="E35" s="138">
        <v>24</v>
      </c>
      <c r="F35" s="106">
        <f>IF(AND($H$5 &gt;= Summary!C35,$H$5 &lt; Summary!C36), E35, " ")</f>
        <v>24</v>
      </c>
      <c r="G35" s="138">
        <v>3</v>
      </c>
      <c r="H35" s="106" t="str">
        <f>IF(AND($H$6&gt;= Summary!C35,$H$6&lt; Summary!C36), G35, " ")</f>
        <v xml:space="preserve"> </v>
      </c>
      <c r="I35" s="106"/>
    </row>
    <row r="36" spans="2:12" ht="15" customHeight="1" x14ac:dyDescent="0.25">
      <c r="B36" s="106"/>
      <c r="C36" s="107">
        <v>0.15</v>
      </c>
      <c r="D36" s="107" t="s">
        <v>216</v>
      </c>
      <c r="E36" s="138">
        <v>8</v>
      </c>
      <c r="F36" s="106" t="str">
        <f>IF(AND($H$5 &gt;= Summary!C36,$H$5 &lt; Summary!C37), E36, " ")</f>
        <v xml:space="preserve"> </v>
      </c>
      <c r="G36" s="138">
        <v>11</v>
      </c>
      <c r="H36" s="106" t="str">
        <f>IF(AND($H$6&gt;= Summary!C36,$H$6&lt; Summary!C37), G36, " ")</f>
        <v xml:space="preserve"> </v>
      </c>
      <c r="I36" s="106"/>
    </row>
    <row r="37" spans="2:12" ht="15" customHeight="1" x14ac:dyDescent="0.25">
      <c r="B37" s="106"/>
      <c r="C37" s="107">
        <v>0.2</v>
      </c>
      <c r="D37" s="107" t="s">
        <v>217</v>
      </c>
      <c r="E37" s="138">
        <v>1</v>
      </c>
      <c r="F37" s="106" t="str">
        <f>IF(AND($H$5 &gt;= Summary!C37,$H$5 &lt; Summary!C38), E37, " ")</f>
        <v xml:space="preserve"> </v>
      </c>
      <c r="G37" s="138">
        <v>4</v>
      </c>
      <c r="H37" s="106" t="str">
        <f>IF(AND($H$6&gt;= Summary!C37,$H$6&lt; Summary!C38), G37, " ")</f>
        <v xml:space="preserve"> </v>
      </c>
      <c r="I37" s="106"/>
    </row>
    <row r="38" spans="2:12" ht="15" customHeight="1" x14ac:dyDescent="0.25">
      <c r="B38" s="106"/>
      <c r="C38" s="107">
        <v>0.25</v>
      </c>
      <c r="D38" s="107" t="s">
        <v>218</v>
      </c>
      <c r="E38" s="138">
        <v>1</v>
      </c>
      <c r="F38" s="106" t="str">
        <f>IF(AND($H$5 &gt;= Summary!C38,$H$5 &lt; Summary!C39), E38, " ")</f>
        <v xml:space="preserve"> </v>
      </c>
      <c r="G38" s="138">
        <v>10</v>
      </c>
      <c r="H38" s="106" t="str">
        <f>IF(AND($H$6&gt;= Summary!C38,$H$6&lt; Summary!C39), G38, " ")</f>
        <v xml:space="preserve"> </v>
      </c>
      <c r="I38" s="106"/>
    </row>
    <row r="39" spans="2:12" ht="15" customHeight="1" x14ac:dyDescent="0.25">
      <c r="B39" s="106"/>
      <c r="C39" s="107">
        <v>0.3</v>
      </c>
      <c r="D39" s="107" t="s">
        <v>219</v>
      </c>
      <c r="E39" s="138">
        <v>1</v>
      </c>
      <c r="F39" s="106" t="str">
        <f>IF(AND($H$5 &gt;= Summary!C39,$H$5 &lt; Summary!C40), E39, " ")</f>
        <v xml:space="preserve"> </v>
      </c>
      <c r="G39" s="138">
        <v>14</v>
      </c>
      <c r="H39" s="106" t="str">
        <f>IF(AND($H$6&gt;= Summary!C39,$H$6&lt; Summary!C40), G39, " ")</f>
        <v xml:space="preserve"> </v>
      </c>
      <c r="I39" s="106"/>
    </row>
    <row r="40" spans="2:12" ht="15" customHeight="1" x14ac:dyDescent="0.25">
      <c r="B40" s="106"/>
      <c r="C40" s="107">
        <v>0.35</v>
      </c>
      <c r="D40" s="107" t="s">
        <v>220</v>
      </c>
      <c r="E40" s="138">
        <v>0</v>
      </c>
      <c r="F40" s="106" t="str">
        <f>IF(AND($H$5 &gt;= Summary!C40,$H$5 &lt; Summary!C41), E40, " ")</f>
        <v xml:space="preserve"> </v>
      </c>
      <c r="G40" s="138">
        <v>14</v>
      </c>
      <c r="H40" s="106">
        <f>IF(AND($H$6&gt;= Summary!C40,$H$6&lt; Summary!C41), G40, " ")</f>
        <v>14</v>
      </c>
      <c r="I40" s="106"/>
    </row>
    <row r="41" spans="2:12" ht="15" customHeight="1" x14ac:dyDescent="0.25">
      <c r="B41" s="106"/>
      <c r="C41" s="107">
        <v>0.4</v>
      </c>
      <c r="D41" s="107" t="s">
        <v>221</v>
      </c>
      <c r="E41" s="138">
        <v>0</v>
      </c>
      <c r="F41" s="106" t="str">
        <f>IF(AND($H$5 &gt;= Summary!C41,$H$5 &lt; Summary!C42), E41, " ")</f>
        <v xml:space="preserve"> </v>
      </c>
      <c r="G41" s="138">
        <v>3</v>
      </c>
      <c r="H41" s="106" t="str">
        <f>IF(AND($H$6&gt;= Summary!C41,$H$6&lt; Summary!C42), G41, " ")</f>
        <v xml:space="preserve"> </v>
      </c>
      <c r="I41" s="106"/>
    </row>
    <row r="42" spans="2:12" ht="15" customHeight="1" x14ac:dyDescent="0.25">
      <c r="B42" s="106"/>
      <c r="C42" s="107">
        <v>0.45</v>
      </c>
      <c r="D42" s="107" t="s">
        <v>222</v>
      </c>
      <c r="E42" s="138">
        <v>0</v>
      </c>
      <c r="F42" s="106" t="str">
        <f>IF(AND($H$5 &gt;= Summary!C42,$H$5 &lt; Summary!C43), E42, " ")</f>
        <v xml:space="preserve"> </v>
      </c>
      <c r="G42" s="138">
        <v>4</v>
      </c>
      <c r="H42" s="106" t="str">
        <f>IF(AND($H$6&gt;= Summary!C42,$H$6&lt; Summary!C43), G42, " ")</f>
        <v xml:space="preserve"> </v>
      </c>
      <c r="I42" s="106"/>
    </row>
    <row r="43" spans="2:12" ht="15" customHeight="1" x14ac:dyDescent="0.25">
      <c r="B43" s="106"/>
      <c r="C43" s="107">
        <v>0.5</v>
      </c>
      <c r="D43" s="107" t="s">
        <v>223</v>
      </c>
      <c r="E43" s="138">
        <v>2</v>
      </c>
      <c r="F43" s="106" t="str">
        <f>IF(AND($H$5 &gt;= Summary!C43,$H$5 &lt; Summary!C44), E43, " ")</f>
        <v xml:space="preserve"> </v>
      </c>
      <c r="G43" s="138">
        <v>5</v>
      </c>
      <c r="H43" s="106" t="str">
        <f>IF(AND($H$6&gt;= Summary!C43,$H$6&lt; Summary!C44), G43, " ")</f>
        <v xml:space="preserve"> </v>
      </c>
      <c r="I43" s="106"/>
    </row>
    <row r="44" spans="2:12" ht="15" customHeight="1" x14ac:dyDescent="0.25">
      <c r="B44" s="106"/>
      <c r="C44" s="107">
        <v>0.55000000000000004</v>
      </c>
      <c r="D44" s="107" t="s">
        <v>224</v>
      </c>
      <c r="E44" s="138">
        <v>0</v>
      </c>
      <c r="F44" s="106" t="str">
        <f>IF(AND($H$5 &gt;= Summary!C44,$H$5 &lt; Summary!C45), E44, " ")</f>
        <v xml:space="preserve"> </v>
      </c>
      <c r="G44" s="138">
        <v>1</v>
      </c>
      <c r="H44" s="106" t="str">
        <f>IF(AND($H$6&gt;= Summary!C44,$H$6&lt; Summary!C45), G44, " ")</f>
        <v xml:space="preserve"> </v>
      </c>
      <c r="I44" s="106"/>
    </row>
    <row r="45" spans="2:12" ht="15" customHeight="1" x14ac:dyDescent="0.25">
      <c r="B45" s="106"/>
      <c r="C45" s="107">
        <v>0.6</v>
      </c>
      <c r="D45" s="106" t="s">
        <v>225</v>
      </c>
      <c r="E45" s="138">
        <v>4</v>
      </c>
      <c r="F45" s="106" t="str">
        <f>IF($H$5 &gt;Summary!C45, E45, " ")</f>
        <v xml:space="preserve"> </v>
      </c>
      <c r="G45" s="138">
        <v>4</v>
      </c>
      <c r="H45" s="106" t="str">
        <f>IF($H$6&gt;Summary!C45, G45, " ")</f>
        <v xml:space="preserve"> </v>
      </c>
      <c r="I45" s="106"/>
      <c r="J45" s="108"/>
      <c r="K45" s="108"/>
      <c r="L45" s="108"/>
    </row>
    <row r="46" spans="2:12" x14ac:dyDescent="0.25">
      <c r="B46" s="106"/>
      <c r="C46" s="106"/>
      <c r="D46" s="106"/>
      <c r="E46" s="106"/>
      <c r="F46" s="106"/>
      <c r="G46" s="106"/>
      <c r="H46" s="106"/>
    </row>
    <row r="47" spans="2:12" x14ac:dyDescent="0.25">
      <c r="B47" s="106"/>
      <c r="C47" s="106"/>
      <c r="D47" s="106"/>
      <c r="E47" s="106"/>
      <c r="F47" s="106"/>
      <c r="G47" s="106"/>
      <c r="H47" s="106"/>
      <c r="I47" s="108"/>
      <c r="J47" s="108"/>
      <c r="K47" s="108"/>
      <c r="L47" s="108"/>
    </row>
    <row r="48" spans="2:12" x14ac:dyDescent="0.25">
      <c r="B48" s="106"/>
      <c r="C48" s="106"/>
      <c r="D48" s="106"/>
      <c r="E48" s="106"/>
      <c r="F48" s="106"/>
      <c r="G48" s="106"/>
      <c r="H48" s="106"/>
      <c r="I48" s="108"/>
      <c r="J48" s="108"/>
      <c r="K48" s="108"/>
      <c r="L48" s="108"/>
    </row>
    <row r="49" spans="2:12" x14ac:dyDescent="0.25">
      <c r="B49" s="106"/>
      <c r="C49" s="106"/>
      <c r="D49" s="106"/>
      <c r="E49" s="106"/>
      <c r="F49" s="106"/>
      <c r="G49" s="106"/>
      <c r="H49" s="106"/>
      <c r="I49" s="108"/>
      <c r="J49" s="108"/>
      <c r="K49" s="108"/>
      <c r="L49" s="108"/>
    </row>
    <row r="50" spans="2:12" x14ac:dyDescent="0.25">
      <c r="B50" s="108"/>
      <c r="C50" s="108"/>
      <c r="I50" s="108"/>
      <c r="J50" s="108"/>
      <c r="K50" s="108"/>
      <c r="L50" s="108"/>
    </row>
    <row r="51" spans="2:12" x14ac:dyDescent="0.25">
      <c r="B51" s="108"/>
      <c r="C51" s="108"/>
      <c r="I51" s="108"/>
      <c r="J51" s="108"/>
      <c r="K51" s="108"/>
      <c r="L51" s="108"/>
    </row>
    <row r="52" spans="2:12" x14ac:dyDescent="0.25">
      <c r="B52" s="108"/>
      <c r="C52" s="108"/>
      <c r="I52" s="108"/>
      <c r="J52" s="108"/>
      <c r="K52" s="108"/>
      <c r="L52" s="108"/>
    </row>
    <row r="53" spans="2:12" x14ac:dyDescent="0.25">
      <c r="B53" s="108"/>
      <c r="C53" s="108"/>
      <c r="I53" s="108"/>
      <c r="J53" s="108"/>
      <c r="K53" s="108"/>
      <c r="L53" s="108"/>
    </row>
    <row r="54" spans="2:12" x14ac:dyDescent="0.25">
      <c r="B54" s="108"/>
      <c r="C54" s="108"/>
      <c r="I54" s="108"/>
      <c r="J54" s="108"/>
      <c r="K54" s="108"/>
      <c r="L54" s="108"/>
    </row>
    <row r="55" spans="2:12" x14ac:dyDescent="0.25">
      <c r="B55" s="108"/>
      <c r="C55" s="108"/>
      <c r="I55" s="108"/>
      <c r="J55" s="108"/>
      <c r="K55" s="108"/>
      <c r="L55" s="108"/>
    </row>
    <row r="56" spans="2:12" x14ac:dyDescent="0.25">
      <c r="B56" s="108"/>
      <c r="C56" s="108"/>
      <c r="I56" s="108"/>
      <c r="J56" s="108"/>
      <c r="K56" s="108"/>
      <c r="L56" s="108"/>
    </row>
    <row r="57" spans="2:12" x14ac:dyDescent="0.25">
      <c r="B57" s="108"/>
      <c r="C57" s="108"/>
      <c r="I57" s="108"/>
      <c r="J57" s="108"/>
      <c r="K57" s="108"/>
      <c r="L57" s="108"/>
    </row>
    <row r="58" spans="2:12" x14ac:dyDescent="0.25">
      <c r="B58" s="108"/>
      <c r="C58" s="108"/>
      <c r="I58" s="108"/>
      <c r="J58" s="108"/>
      <c r="K58" s="108"/>
      <c r="L58" s="108"/>
    </row>
    <row r="59" spans="2:12" x14ac:dyDescent="0.25">
      <c r="B59" s="108"/>
      <c r="C59" s="108"/>
      <c r="I59" s="108"/>
      <c r="J59" s="108"/>
      <c r="K59" s="108"/>
      <c r="L59" s="108"/>
    </row>
    <row r="60" spans="2:12" x14ac:dyDescent="0.25">
      <c r="B60" s="108"/>
      <c r="C60" s="108"/>
      <c r="I60" s="108"/>
      <c r="J60" s="108"/>
      <c r="K60" s="108"/>
      <c r="L60" s="108"/>
    </row>
    <row r="61" spans="2:12" x14ac:dyDescent="0.25">
      <c r="B61" s="108"/>
      <c r="C61" s="108"/>
      <c r="I61" s="108"/>
      <c r="J61" s="108"/>
      <c r="K61" s="108"/>
      <c r="L61" s="108"/>
    </row>
    <row r="62" spans="2:12" x14ac:dyDescent="0.25">
      <c r="B62" s="108"/>
      <c r="C62" s="108"/>
      <c r="I62" s="108"/>
      <c r="J62" s="108"/>
      <c r="K62" s="108"/>
      <c r="L62" s="108"/>
    </row>
  </sheetData>
  <mergeCells count="5">
    <mergeCell ref="B4:E4"/>
    <mergeCell ref="A1:I1"/>
    <mergeCell ref="A28:I28"/>
    <mergeCell ref="A10:I10"/>
    <mergeCell ref="A27:I27"/>
  </mergeCells>
  <pageMargins left="0.7" right="0.7" top="0.75" bottom="0.75" header="0.3" footer="0.3"/>
  <pageSetup orientation="portrait" verticalDpi="300" r:id="rId1"/>
  <headerFooter>
    <oddFooter>&amp;L&amp;P&amp;CFINAL 2011 Results&amp;RAugust 31,2012</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38"/>
  <sheetViews>
    <sheetView view="pageBreakPreview" zoomScaleSheetLayoutView="100" workbookViewId="0">
      <selection activeCell="G23" sqref="G23"/>
    </sheetView>
  </sheetViews>
  <sheetFormatPr defaultRowHeight="15" x14ac:dyDescent="0.25"/>
  <cols>
    <col min="1" max="1" width="4" style="2" bestFit="1" customWidth="1"/>
    <col min="2" max="2" width="48.5703125" style="1" customWidth="1"/>
    <col min="3" max="3" width="12" style="31" customWidth="1"/>
    <col min="4" max="4" width="19" style="74" customWidth="1"/>
  </cols>
  <sheetData>
    <row r="1" spans="1:4" ht="17.25" x14ac:dyDescent="0.25">
      <c r="A1" s="367" t="s">
        <v>472</v>
      </c>
      <c r="B1" s="367"/>
      <c r="C1" s="367"/>
      <c r="D1" s="367"/>
    </row>
    <row r="2" spans="1:4" s="29" customFormat="1" x14ac:dyDescent="0.25">
      <c r="D2" s="72"/>
    </row>
    <row r="3" spans="1:4" ht="25.5" x14ac:dyDescent="0.25">
      <c r="A3" s="67" t="s">
        <v>0</v>
      </c>
      <c r="B3" s="67" t="s">
        <v>1</v>
      </c>
      <c r="C3" s="66" t="s">
        <v>304</v>
      </c>
      <c r="D3" s="73" t="s">
        <v>45</v>
      </c>
    </row>
    <row r="4" spans="1:4" x14ac:dyDescent="0.25">
      <c r="A4" s="368" t="s">
        <v>2</v>
      </c>
      <c r="B4" s="369"/>
      <c r="C4" s="369"/>
      <c r="D4" s="370"/>
    </row>
    <row r="5" spans="1:4" x14ac:dyDescent="0.25">
      <c r="A5" s="53">
        <v>1</v>
      </c>
      <c r="B5" s="33" t="s">
        <v>3</v>
      </c>
      <c r="C5" s="54" t="s">
        <v>46</v>
      </c>
      <c r="D5" s="329">
        <v>237.43091274610484</v>
      </c>
    </row>
    <row r="6" spans="1:4" x14ac:dyDescent="0.25">
      <c r="A6" s="55">
        <v>2</v>
      </c>
      <c r="B6" s="34" t="s">
        <v>4</v>
      </c>
      <c r="C6" s="56" t="s">
        <v>46</v>
      </c>
      <c r="D6" s="328">
        <v>23.782678345634523</v>
      </c>
    </row>
    <row r="7" spans="1:4" x14ac:dyDescent="0.25">
      <c r="A7" s="55">
        <v>3</v>
      </c>
      <c r="B7" s="34" t="s">
        <v>5</v>
      </c>
      <c r="C7" s="56" t="s">
        <v>47</v>
      </c>
      <c r="D7" s="328">
        <v>495.46924287700301</v>
      </c>
    </row>
    <row r="8" spans="1:4" x14ac:dyDescent="0.25">
      <c r="A8" s="55">
        <v>4</v>
      </c>
      <c r="B8" s="34" t="s">
        <v>6</v>
      </c>
      <c r="C8" s="56" t="s">
        <v>250</v>
      </c>
      <c r="D8" s="328">
        <v>1980.4387677689995</v>
      </c>
    </row>
    <row r="9" spans="1:4" x14ac:dyDescent="0.25">
      <c r="A9" s="55">
        <v>5</v>
      </c>
      <c r="B9" s="34" t="s">
        <v>7</v>
      </c>
      <c r="C9" s="56" t="s">
        <v>250</v>
      </c>
      <c r="D9" s="328">
        <v>3375.927015338837</v>
      </c>
    </row>
    <row r="10" spans="1:4" x14ac:dyDescent="0.25">
      <c r="A10" s="55">
        <v>6</v>
      </c>
      <c r="B10" s="34" t="s">
        <v>8</v>
      </c>
      <c r="C10" s="56" t="s">
        <v>250</v>
      </c>
      <c r="D10" s="328">
        <v>0</v>
      </c>
    </row>
    <row r="11" spans="1:4" x14ac:dyDescent="0.25">
      <c r="A11" s="55">
        <v>7</v>
      </c>
      <c r="B11" s="34" t="s">
        <v>67</v>
      </c>
      <c r="C11" s="56" t="s">
        <v>48</v>
      </c>
      <c r="D11" s="328">
        <v>106</v>
      </c>
    </row>
    <row r="12" spans="1:4" x14ac:dyDescent="0.25">
      <c r="A12" s="57">
        <v>8</v>
      </c>
      <c r="B12" s="35" t="s">
        <v>9</v>
      </c>
      <c r="C12" s="58" t="s">
        <v>49</v>
      </c>
      <c r="D12" s="330">
        <v>0</v>
      </c>
    </row>
    <row r="13" spans="1:4" x14ac:dyDescent="0.25">
      <c r="A13" s="368" t="s">
        <v>11</v>
      </c>
      <c r="B13" s="369"/>
      <c r="C13" s="369"/>
      <c r="D13" s="370"/>
    </row>
    <row r="14" spans="1:4" x14ac:dyDescent="0.25">
      <c r="A14" s="59">
        <v>9</v>
      </c>
      <c r="B14" s="34" t="s">
        <v>68</v>
      </c>
      <c r="C14" s="54" t="s">
        <v>50</v>
      </c>
      <c r="D14" s="329">
        <v>12</v>
      </c>
    </row>
    <row r="15" spans="1:4" x14ac:dyDescent="0.25">
      <c r="A15" s="60">
        <v>10</v>
      </c>
      <c r="B15" s="34" t="s">
        <v>84</v>
      </c>
      <c r="C15" s="56" t="s">
        <v>50</v>
      </c>
      <c r="D15" s="328">
        <v>84</v>
      </c>
    </row>
    <row r="16" spans="1:4" x14ac:dyDescent="0.25">
      <c r="A16" s="60">
        <v>11</v>
      </c>
      <c r="B16" s="34" t="s">
        <v>69</v>
      </c>
      <c r="C16" s="56" t="s">
        <v>51</v>
      </c>
      <c r="D16" s="328">
        <v>0</v>
      </c>
    </row>
    <row r="17" spans="1:4" x14ac:dyDescent="0.25">
      <c r="A17" s="60">
        <v>12</v>
      </c>
      <c r="B17" s="61" t="s">
        <v>70</v>
      </c>
      <c r="C17" s="56" t="s">
        <v>51</v>
      </c>
      <c r="D17" s="328">
        <v>0</v>
      </c>
    </row>
    <row r="18" spans="1:4" x14ac:dyDescent="0.25">
      <c r="A18" s="60">
        <v>13</v>
      </c>
      <c r="B18" s="34" t="s">
        <v>52</v>
      </c>
      <c r="C18" s="56" t="s">
        <v>53</v>
      </c>
      <c r="D18" s="328">
        <v>0</v>
      </c>
    </row>
    <row r="19" spans="1:4" ht="25.5" x14ac:dyDescent="0.25">
      <c r="A19" s="60">
        <v>14</v>
      </c>
      <c r="B19" s="36" t="s">
        <v>71</v>
      </c>
      <c r="C19" s="56" t="s">
        <v>48</v>
      </c>
      <c r="D19" s="328">
        <v>0</v>
      </c>
    </row>
    <row r="20" spans="1:4" ht="25.5" x14ac:dyDescent="0.25">
      <c r="A20" s="62">
        <v>15</v>
      </c>
      <c r="B20" s="37" t="s">
        <v>72</v>
      </c>
      <c r="C20" s="58" t="s">
        <v>54</v>
      </c>
      <c r="D20" s="330">
        <v>1</v>
      </c>
    </row>
    <row r="21" spans="1:4" x14ac:dyDescent="0.25">
      <c r="A21" s="368" t="s">
        <v>15</v>
      </c>
      <c r="B21" s="369"/>
      <c r="C21" s="369"/>
      <c r="D21" s="370"/>
    </row>
    <row r="22" spans="1:4" x14ac:dyDescent="0.25">
      <c r="A22" s="59">
        <v>16</v>
      </c>
      <c r="B22" s="34" t="s">
        <v>16</v>
      </c>
      <c r="C22" s="195" t="s">
        <v>263</v>
      </c>
      <c r="D22" s="329">
        <v>0</v>
      </c>
    </row>
    <row r="23" spans="1:4" x14ac:dyDescent="0.25">
      <c r="A23" s="60">
        <v>17</v>
      </c>
      <c r="B23" s="36" t="s">
        <v>17</v>
      </c>
      <c r="C23" s="56" t="s">
        <v>264</v>
      </c>
      <c r="D23" s="328">
        <v>0</v>
      </c>
    </row>
    <row r="24" spans="1:4" x14ac:dyDescent="0.25">
      <c r="A24" s="60">
        <v>18</v>
      </c>
      <c r="B24" s="61" t="s">
        <v>18</v>
      </c>
      <c r="C24" s="195" t="s">
        <v>265</v>
      </c>
      <c r="D24" s="328">
        <v>0</v>
      </c>
    </row>
    <row r="25" spans="1:4" ht="30" customHeight="1" x14ac:dyDescent="0.25">
      <c r="A25" s="60">
        <v>19</v>
      </c>
      <c r="B25" s="36" t="s">
        <v>73</v>
      </c>
      <c r="C25" s="56" t="s">
        <v>50</v>
      </c>
      <c r="D25" s="328">
        <v>1</v>
      </c>
    </row>
    <row r="26" spans="1:4" x14ac:dyDescent="0.25">
      <c r="A26" s="62">
        <v>20</v>
      </c>
      <c r="B26" s="35" t="s">
        <v>13</v>
      </c>
      <c r="C26" s="58" t="s">
        <v>54</v>
      </c>
      <c r="D26" s="330">
        <v>0</v>
      </c>
    </row>
    <row r="27" spans="1:4" x14ac:dyDescent="0.25">
      <c r="A27" s="368" t="s">
        <v>20</v>
      </c>
      <c r="B27" s="369"/>
      <c r="C27" s="369"/>
      <c r="D27" s="370"/>
    </row>
    <row r="28" spans="1:4" x14ac:dyDescent="0.25">
      <c r="A28" s="63">
        <v>21</v>
      </c>
      <c r="B28" s="64" t="s">
        <v>20</v>
      </c>
      <c r="C28" s="65" t="s">
        <v>74</v>
      </c>
      <c r="D28" s="331">
        <v>36</v>
      </c>
    </row>
    <row r="29" spans="1:4" x14ac:dyDescent="0.25">
      <c r="A29" s="368" t="s">
        <v>56</v>
      </c>
      <c r="B29" s="369"/>
      <c r="C29" s="369"/>
      <c r="D29" s="370"/>
    </row>
    <row r="30" spans="1:4" x14ac:dyDescent="0.25">
      <c r="A30" s="53">
        <v>22</v>
      </c>
      <c r="B30" s="33" t="s">
        <v>23</v>
      </c>
      <c r="C30" s="54" t="s">
        <v>50</v>
      </c>
      <c r="D30" s="329">
        <v>7</v>
      </c>
    </row>
    <row r="31" spans="1:4" x14ac:dyDescent="0.25">
      <c r="A31" s="55">
        <v>23</v>
      </c>
      <c r="B31" s="34" t="s">
        <v>24</v>
      </c>
      <c r="C31" s="56" t="s">
        <v>50</v>
      </c>
      <c r="D31" s="328">
        <v>3.445480455271952E-3</v>
      </c>
    </row>
    <row r="32" spans="1:4" x14ac:dyDescent="0.25">
      <c r="A32" s="55">
        <v>24</v>
      </c>
      <c r="B32" s="34" t="s">
        <v>25</v>
      </c>
      <c r="C32" s="56" t="s">
        <v>50</v>
      </c>
      <c r="D32" s="328">
        <v>0</v>
      </c>
    </row>
    <row r="33" spans="1:4" x14ac:dyDescent="0.25">
      <c r="A33" s="55">
        <v>25</v>
      </c>
      <c r="B33" s="34" t="s">
        <v>26</v>
      </c>
      <c r="C33" s="56" t="s">
        <v>50</v>
      </c>
      <c r="D33" s="328">
        <v>0</v>
      </c>
    </row>
    <row r="34" spans="1:4" x14ac:dyDescent="0.25">
      <c r="A34" s="55">
        <v>26</v>
      </c>
      <c r="B34" s="34" t="s">
        <v>57</v>
      </c>
      <c r="C34" s="56" t="s">
        <v>50</v>
      </c>
      <c r="D34" s="328">
        <v>0</v>
      </c>
    </row>
    <row r="35" spans="1:4" x14ac:dyDescent="0.25">
      <c r="A35" s="57">
        <v>27</v>
      </c>
      <c r="B35" s="35" t="s">
        <v>58</v>
      </c>
      <c r="C35" s="58" t="s">
        <v>50</v>
      </c>
      <c r="D35" s="330">
        <v>0</v>
      </c>
    </row>
    <row r="36" spans="1:4" ht="15.75" x14ac:dyDescent="0.25">
      <c r="A36" s="156" t="s">
        <v>471</v>
      </c>
    </row>
    <row r="37" spans="1:4" x14ac:dyDescent="0.25">
      <c r="A37" s="151" t="s">
        <v>236</v>
      </c>
    </row>
    <row r="38" spans="1:4" ht="29.25" customHeight="1" x14ac:dyDescent="0.25">
      <c r="A38" s="366" t="s">
        <v>470</v>
      </c>
      <c r="B38" s="366"/>
      <c r="C38" s="366"/>
      <c r="D38" s="366"/>
    </row>
  </sheetData>
  <mergeCells count="7">
    <mergeCell ref="A38:D38"/>
    <mergeCell ref="A1:D1"/>
    <mergeCell ref="A29:D29"/>
    <mergeCell ref="A27:D27"/>
    <mergeCell ref="A21:D21"/>
    <mergeCell ref="A13:D13"/>
    <mergeCell ref="A4:D4"/>
  </mergeCells>
  <pageMargins left="0.7" right="0.7" top="0.75" bottom="0.75" header="0.3" footer="0.3"/>
  <pageSetup orientation="portrait" verticalDpi="300" r:id="rId1"/>
  <headerFooter>
    <oddFooter>&amp;L&amp;P&amp;CFINAL 2011 Results&amp;RAugust 31,2012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94"/>
  <sheetViews>
    <sheetView view="pageBreakPreview" zoomScale="115" zoomScaleSheetLayoutView="115" workbookViewId="0">
      <selection activeCell="I13" sqref="I13"/>
    </sheetView>
  </sheetViews>
  <sheetFormatPr defaultRowHeight="15" x14ac:dyDescent="0.25"/>
  <cols>
    <col min="1" max="1" width="3.85546875" style="227" customWidth="1"/>
    <col min="2" max="2" width="14.42578125" style="227" customWidth="1"/>
    <col min="3" max="3" width="3" style="248" customWidth="1"/>
    <col min="4" max="4" width="2.28515625" style="248" customWidth="1"/>
    <col min="5" max="5" width="2.7109375" style="248" customWidth="1"/>
    <col min="6" max="6" width="63.140625" style="248" customWidth="1"/>
    <col min="7" max="7" width="9.140625" style="118"/>
  </cols>
  <sheetData>
    <row r="1" spans="1:7" ht="15" customHeight="1" x14ac:dyDescent="0.25">
      <c r="A1" s="432" t="s">
        <v>380</v>
      </c>
      <c r="B1" s="432"/>
      <c r="C1" s="432"/>
      <c r="D1" s="432"/>
      <c r="E1" s="432"/>
      <c r="F1" s="432"/>
    </row>
    <row r="2" spans="1:7" s="29" customFormat="1" x14ac:dyDescent="0.25">
      <c r="A2" s="226"/>
      <c r="B2" s="289"/>
      <c r="C2" s="226"/>
      <c r="D2" s="226"/>
      <c r="E2" s="226"/>
      <c r="F2" s="226"/>
      <c r="G2" s="118"/>
    </row>
    <row r="3" spans="1:7" ht="15.75" customHeight="1" x14ac:dyDescent="0.25">
      <c r="A3" s="233" t="s">
        <v>0</v>
      </c>
      <c r="B3" s="290" t="s">
        <v>1</v>
      </c>
      <c r="C3" s="433" t="s">
        <v>378</v>
      </c>
      <c r="D3" s="434"/>
      <c r="E3" s="434"/>
      <c r="F3" s="435"/>
    </row>
    <row r="4" spans="1:7" s="13" customFormat="1" ht="15" customHeight="1" x14ac:dyDescent="0.25">
      <c r="A4" s="373" t="s">
        <v>2</v>
      </c>
      <c r="B4" s="374"/>
      <c r="C4" s="386"/>
      <c r="D4" s="386"/>
      <c r="E4" s="386"/>
      <c r="F4" s="436"/>
    </row>
    <row r="5" spans="1:7" ht="15" customHeight="1" x14ac:dyDescent="0.25">
      <c r="A5" s="387">
        <v>1</v>
      </c>
      <c r="B5" s="389" t="s">
        <v>3</v>
      </c>
      <c r="C5" s="238" t="s">
        <v>289</v>
      </c>
      <c r="D5" s="384" t="s">
        <v>307</v>
      </c>
      <c r="E5" s="384"/>
      <c r="F5" s="385"/>
    </row>
    <row r="6" spans="1:7" s="118" customFormat="1" ht="26.25" x14ac:dyDescent="0.25">
      <c r="A6" s="401"/>
      <c r="B6" s="402"/>
      <c r="C6" s="239"/>
      <c r="D6" s="364" t="s">
        <v>289</v>
      </c>
      <c r="E6" s="364"/>
      <c r="F6" s="240" t="s">
        <v>308</v>
      </c>
    </row>
    <row r="7" spans="1:7" s="118" customFormat="1" x14ac:dyDescent="0.25">
      <c r="A7" s="401"/>
      <c r="B7" s="402"/>
      <c r="C7" s="241" t="s">
        <v>289</v>
      </c>
      <c r="D7" s="437" t="s">
        <v>468</v>
      </c>
      <c r="E7" s="437"/>
      <c r="F7" s="438"/>
    </row>
    <row r="8" spans="1:7" ht="26.25" x14ac:dyDescent="0.25">
      <c r="A8" s="401"/>
      <c r="B8" s="402"/>
      <c r="C8" s="239"/>
      <c r="D8" s="364" t="s">
        <v>289</v>
      </c>
      <c r="E8" s="364"/>
      <c r="F8" s="240" t="s">
        <v>309</v>
      </c>
    </row>
    <row r="9" spans="1:7" s="118" customFormat="1" ht="15" customHeight="1" x14ac:dyDescent="0.25">
      <c r="A9" s="401"/>
      <c r="B9" s="402"/>
      <c r="C9" s="241" t="s">
        <v>289</v>
      </c>
      <c r="D9" s="437" t="s">
        <v>310</v>
      </c>
      <c r="E9" s="437"/>
      <c r="F9" s="438"/>
    </row>
    <row r="10" spans="1:7" s="118" customFormat="1" x14ac:dyDescent="0.25">
      <c r="A10" s="401"/>
      <c r="B10" s="402"/>
      <c r="C10" s="239"/>
      <c r="D10" s="364" t="s">
        <v>289</v>
      </c>
      <c r="E10" s="364"/>
      <c r="F10" s="240" t="s">
        <v>311</v>
      </c>
    </row>
    <row r="11" spans="1:7" ht="15" customHeight="1" x14ac:dyDescent="0.25">
      <c r="A11" s="401"/>
      <c r="B11" s="402"/>
      <c r="C11" s="241" t="s">
        <v>289</v>
      </c>
      <c r="D11" s="437" t="s">
        <v>312</v>
      </c>
      <c r="E11" s="437"/>
      <c r="F11" s="438"/>
    </row>
    <row r="12" spans="1:7" s="118" customFormat="1" ht="26.25" x14ac:dyDescent="0.25">
      <c r="A12" s="401"/>
      <c r="B12" s="402"/>
      <c r="C12" s="239"/>
      <c r="D12" s="364" t="s">
        <v>289</v>
      </c>
      <c r="E12" s="364"/>
      <c r="F12" s="240" t="s">
        <v>313</v>
      </c>
    </row>
    <row r="13" spans="1:7" s="118" customFormat="1" ht="26.25" x14ac:dyDescent="0.25">
      <c r="A13" s="388"/>
      <c r="B13" s="390"/>
      <c r="C13" s="242"/>
      <c r="D13" s="378" t="s">
        <v>289</v>
      </c>
      <c r="E13" s="378"/>
      <c r="F13" s="243" t="s">
        <v>314</v>
      </c>
    </row>
    <row r="14" spans="1:7" ht="15" customHeight="1" x14ac:dyDescent="0.25">
      <c r="A14" s="387">
        <v>2</v>
      </c>
      <c r="B14" s="389" t="s">
        <v>4</v>
      </c>
      <c r="C14" s="238" t="s">
        <v>289</v>
      </c>
      <c r="D14" s="375" t="s">
        <v>315</v>
      </c>
      <c r="E14" s="375"/>
      <c r="F14" s="376"/>
    </row>
    <row r="15" spans="1:7" s="118" customFormat="1" x14ac:dyDescent="0.25">
      <c r="A15" s="401"/>
      <c r="B15" s="402"/>
      <c r="C15" s="239"/>
      <c r="D15" s="426" t="s">
        <v>289</v>
      </c>
      <c r="E15" s="426"/>
      <c r="F15" s="244" t="s">
        <v>316</v>
      </c>
    </row>
    <row r="16" spans="1:7" ht="15" customHeight="1" x14ac:dyDescent="0.25">
      <c r="A16" s="401"/>
      <c r="B16" s="402"/>
      <c r="C16" s="241" t="s">
        <v>289</v>
      </c>
      <c r="D16" s="364" t="s">
        <v>317</v>
      </c>
      <c r="E16" s="364"/>
      <c r="F16" s="377"/>
    </row>
    <row r="17" spans="1:6" s="118" customFormat="1" ht="25.5" x14ac:dyDescent="0.25">
      <c r="A17" s="401"/>
      <c r="B17" s="402"/>
      <c r="C17" s="239"/>
      <c r="D17" s="364" t="s">
        <v>289</v>
      </c>
      <c r="E17" s="364"/>
      <c r="F17" s="244" t="s">
        <v>318</v>
      </c>
    </row>
    <row r="18" spans="1:6" s="118" customFormat="1" ht="17.25" customHeight="1" x14ac:dyDescent="0.25">
      <c r="A18" s="401"/>
      <c r="B18" s="402"/>
      <c r="C18" s="245" t="s">
        <v>289</v>
      </c>
      <c r="D18" s="364" t="s">
        <v>319</v>
      </c>
      <c r="E18" s="364"/>
      <c r="F18" s="377"/>
    </row>
    <row r="19" spans="1:6" s="118" customFormat="1" ht="27" customHeight="1" x14ac:dyDescent="0.25">
      <c r="A19" s="401"/>
      <c r="B19" s="402"/>
      <c r="C19" s="241" t="s">
        <v>289</v>
      </c>
      <c r="D19" s="364" t="s">
        <v>320</v>
      </c>
      <c r="E19" s="364"/>
      <c r="F19" s="377"/>
    </row>
    <row r="20" spans="1:6" x14ac:dyDescent="0.25">
      <c r="A20" s="388"/>
      <c r="B20" s="390"/>
      <c r="C20" s="246" t="s">
        <v>289</v>
      </c>
      <c r="D20" s="378" t="s">
        <v>321</v>
      </c>
      <c r="E20" s="378"/>
      <c r="F20" s="379"/>
    </row>
    <row r="21" spans="1:6" ht="27" customHeight="1" x14ac:dyDescent="0.25">
      <c r="A21" s="387">
        <v>3</v>
      </c>
      <c r="B21" s="389" t="s">
        <v>5</v>
      </c>
      <c r="C21" s="238" t="s">
        <v>289</v>
      </c>
      <c r="D21" s="375" t="s">
        <v>322</v>
      </c>
      <c r="E21" s="375"/>
      <c r="F21" s="376"/>
    </row>
    <row r="22" spans="1:6" s="118" customFormat="1" ht="25.5" x14ac:dyDescent="0.25">
      <c r="A22" s="401"/>
      <c r="B22" s="402"/>
      <c r="C22" s="239"/>
      <c r="D22" s="364" t="s">
        <v>289</v>
      </c>
      <c r="E22" s="364"/>
      <c r="F22" s="244" t="s">
        <v>323</v>
      </c>
    </row>
    <row r="23" spans="1:6" s="118" customFormat="1" x14ac:dyDescent="0.25">
      <c r="A23" s="401"/>
      <c r="B23" s="402"/>
      <c r="C23" s="239"/>
      <c r="D23" s="364" t="s">
        <v>289</v>
      </c>
      <c r="E23" s="364"/>
      <c r="F23" s="244" t="s">
        <v>324</v>
      </c>
    </row>
    <row r="24" spans="1:6" s="118" customFormat="1" ht="27.75" customHeight="1" x14ac:dyDescent="0.25">
      <c r="A24" s="401"/>
      <c r="B24" s="402"/>
      <c r="C24" s="241" t="s">
        <v>289</v>
      </c>
      <c r="D24" s="364" t="s">
        <v>325</v>
      </c>
      <c r="E24" s="364"/>
      <c r="F24" s="377"/>
    </row>
    <row r="25" spans="1:6" ht="14.25" customHeight="1" x14ac:dyDescent="0.25">
      <c r="A25" s="401"/>
      <c r="B25" s="402"/>
      <c r="C25" s="239"/>
      <c r="D25" s="426" t="s">
        <v>289</v>
      </c>
      <c r="E25" s="426"/>
      <c r="F25" s="244" t="s">
        <v>326</v>
      </c>
    </row>
    <row r="26" spans="1:6" s="13" customFormat="1" ht="15" customHeight="1" x14ac:dyDescent="0.25">
      <c r="A26" s="401"/>
      <c r="B26" s="402"/>
      <c r="C26" s="245" t="s">
        <v>289</v>
      </c>
      <c r="D26" s="364" t="s">
        <v>327</v>
      </c>
      <c r="E26" s="364"/>
      <c r="F26" s="377"/>
    </row>
    <row r="27" spans="1:6" s="13" customFormat="1" ht="38.25" x14ac:dyDescent="0.25">
      <c r="A27" s="388"/>
      <c r="B27" s="390"/>
      <c r="C27" s="242"/>
      <c r="D27" s="431" t="s">
        <v>289</v>
      </c>
      <c r="E27" s="431"/>
      <c r="F27" s="247" t="s">
        <v>328</v>
      </c>
    </row>
    <row r="28" spans="1:6" s="13" customFormat="1" ht="15" customHeight="1" x14ac:dyDescent="0.25">
      <c r="A28" s="387">
        <v>4</v>
      </c>
      <c r="B28" s="389" t="s">
        <v>6</v>
      </c>
      <c r="C28" s="238" t="s">
        <v>289</v>
      </c>
      <c r="D28" s="375" t="s">
        <v>329</v>
      </c>
      <c r="E28" s="375"/>
      <c r="F28" s="376"/>
    </row>
    <row r="29" spans="1:6" s="13" customFormat="1" ht="25.5" x14ac:dyDescent="0.25">
      <c r="A29" s="401"/>
      <c r="B29" s="402"/>
      <c r="C29" s="239"/>
      <c r="D29" s="364" t="s">
        <v>289</v>
      </c>
      <c r="E29" s="364"/>
      <c r="F29" s="244" t="s">
        <v>330</v>
      </c>
    </row>
    <row r="30" spans="1:6" s="13" customFormat="1" ht="25.5" x14ac:dyDescent="0.25">
      <c r="A30" s="401"/>
      <c r="B30" s="402"/>
      <c r="C30" s="239"/>
      <c r="D30" s="364" t="s">
        <v>289</v>
      </c>
      <c r="E30" s="364"/>
      <c r="F30" s="244" t="s">
        <v>331</v>
      </c>
    </row>
    <row r="31" spans="1:6" s="13" customFormat="1" ht="29.25" customHeight="1" x14ac:dyDescent="0.25">
      <c r="A31" s="401"/>
      <c r="B31" s="402"/>
      <c r="C31" s="241" t="s">
        <v>289</v>
      </c>
      <c r="D31" s="364" t="s">
        <v>332</v>
      </c>
      <c r="E31" s="364"/>
      <c r="F31" s="377"/>
    </row>
    <row r="32" spans="1:6" s="13" customFormat="1" ht="27.75" customHeight="1" x14ac:dyDescent="0.25">
      <c r="A32" s="388"/>
      <c r="B32" s="390"/>
      <c r="C32" s="241" t="s">
        <v>289</v>
      </c>
      <c r="D32" s="364" t="s">
        <v>333</v>
      </c>
      <c r="E32" s="364"/>
      <c r="F32" s="377"/>
    </row>
    <row r="33" spans="1:7" s="13" customFormat="1" ht="15" customHeight="1" x14ac:dyDescent="0.25">
      <c r="A33" s="387">
        <v>5</v>
      </c>
      <c r="B33" s="389" t="s">
        <v>7</v>
      </c>
      <c r="C33" s="238" t="s">
        <v>289</v>
      </c>
      <c r="D33" s="375" t="s">
        <v>334</v>
      </c>
      <c r="E33" s="375"/>
      <c r="F33" s="376"/>
    </row>
    <row r="34" spans="1:7" s="13" customFormat="1" ht="34.5" customHeight="1" x14ac:dyDescent="0.25">
      <c r="A34" s="401"/>
      <c r="B34" s="402"/>
      <c r="C34" s="239"/>
      <c r="D34" s="364" t="s">
        <v>289</v>
      </c>
      <c r="E34" s="364"/>
      <c r="F34" s="244" t="s">
        <v>335</v>
      </c>
    </row>
    <row r="35" spans="1:7" s="13" customFormat="1" ht="25.5" customHeight="1" x14ac:dyDescent="0.25">
      <c r="A35" s="401"/>
      <c r="B35" s="402"/>
      <c r="C35" s="241" t="s">
        <v>289</v>
      </c>
      <c r="D35" s="364" t="s">
        <v>336</v>
      </c>
      <c r="E35" s="364"/>
      <c r="F35" s="377"/>
    </row>
    <row r="36" spans="1:7" s="13" customFormat="1" ht="38.25" x14ac:dyDescent="0.25">
      <c r="A36" s="401"/>
      <c r="B36" s="402"/>
      <c r="C36" s="239"/>
      <c r="D36" s="364" t="s">
        <v>289</v>
      </c>
      <c r="E36" s="364"/>
      <c r="F36" s="244" t="s">
        <v>337</v>
      </c>
    </row>
    <row r="37" spans="1:7" s="13" customFormat="1" ht="38.25" x14ac:dyDescent="0.25">
      <c r="A37" s="401"/>
      <c r="B37" s="402"/>
      <c r="C37" s="239"/>
      <c r="D37" s="426" t="s">
        <v>289</v>
      </c>
      <c r="E37" s="426"/>
      <c r="F37" s="244" t="s">
        <v>338</v>
      </c>
    </row>
    <row r="38" spans="1:7" s="13" customFormat="1" ht="28.5" customHeight="1" x14ac:dyDescent="0.25">
      <c r="A38" s="388"/>
      <c r="B38" s="390"/>
      <c r="C38" s="246" t="s">
        <v>289</v>
      </c>
      <c r="D38" s="378" t="s">
        <v>290</v>
      </c>
      <c r="E38" s="378"/>
      <c r="F38" s="379"/>
    </row>
    <row r="39" spans="1:7" s="13" customFormat="1" ht="41.25" customHeight="1" x14ac:dyDescent="0.25">
      <c r="A39" s="234">
        <v>6</v>
      </c>
      <c r="B39" s="258" t="s">
        <v>8</v>
      </c>
      <c r="C39" s="235" t="s">
        <v>289</v>
      </c>
      <c r="D39" s="429" t="s">
        <v>339</v>
      </c>
      <c r="E39" s="429"/>
      <c r="F39" s="430"/>
    </row>
    <row r="40" spans="1:7" s="13" customFormat="1" ht="15" customHeight="1" x14ac:dyDescent="0.25">
      <c r="A40" s="387">
        <v>7</v>
      </c>
      <c r="B40" s="389" t="s">
        <v>67</v>
      </c>
      <c r="C40" s="238" t="s">
        <v>289</v>
      </c>
      <c r="D40" s="375" t="s">
        <v>340</v>
      </c>
      <c r="E40" s="375"/>
      <c r="F40" s="376"/>
    </row>
    <row r="41" spans="1:7" s="13" customFormat="1" x14ac:dyDescent="0.25">
      <c r="A41" s="401"/>
      <c r="B41" s="402"/>
      <c r="C41" s="239"/>
      <c r="D41" s="364" t="s">
        <v>289</v>
      </c>
      <c r="E41" s="364"/>
      <c r="F41" s="244" t="s">
        <v>341</v>
      </c>
    </row>
    <row r="42" spans="1:7" s="13" customFormat="1" ht="15" customHeight="1" x14ac:dyDescent="0.25">
      <c r="A42" s="401"/>
      <c r="B42" s="402"/>
      <c r="C42" s="241" t="s">
        <v>289</v>
      </c>
      <c r="D42" s="364" t="s">
        <v>342</v>
      </c>
      <c r="E42" s="364"/>
      <c r="F42" s="377"/>
    </row>
    <row r="43" spans="1:7" s="13" customFormat="1" ht="38.25" x14ac:dyDescent="0.25">
      <c r="A43" s="388"/>
      <c r="B43" s="390"/>
      <c r="C43" s="242"/>
      <c r="D43" s="378" t="s">
        <v>289</v>
      </c>
      <c r="E43" s="378"/>
      <c r="F43" s="247" t="s">
        <v>343</v>
      </c>
    </row>
    <row r="44" spans="1:7" s="13" customFormat="1" ht="15" customHeight="1" x14ac:dyDescent="0.25">
      <c r="A44" s="387">
        <v>8</v>
      </c>
      <c r="B44" s="389" t="s">
        <v>9</v>
      </c>
      <c r="C44" s="249" t="s">
        <v>289</v>
      </c>
      <c r="D44" s="384" t="s">
        <v>344</v>
      </c>
      <c r="E44" s="384"/>
      <c r="F44" s="385"/>
    </row>
    <row r="45" spans="1:7" s="13" customFormat="1" ht="15" customHeight="1" x14ac:dyDescent="0.25">
      <c r="A45" s="388"/>
      <c r="B45" s="390"/>
      <c r="C45" s="250" t="s">
        <v>289</v>
      </c>
      <c r="D45" s="382" t="s">
        <v>345</v>
      </c>
      <c r="E45" s="382"/>
      <c r="F45" s="383"/>
    </row>
    <row r="46" spans="1:7" s="13" customFormat="1" ht="15" customHeight="1" x14ac:dyDescent="0.25">
      <c r="A46" s="373" t="s">
        <v>11</v>
      </c>
      <c r="B46" s="374"/>
      <c r="C46" s="374"/>
      <c r="D46" s="374"/>
      <c r="E46" s="374"/>
      <c r="F46" s="374"/>
    </row>
    <row r="47" spans="1:7" s="13" customFormat="1" ht="15" customHeight="1" x14ac:dyDescent="0.25">
      <c r="A47" s="387">
        <v>9</v>
      </c>
      <c r="B47" s="389" t="s">
        <v>68</v>
      </c>
      <c r="C47" s="423" t="s">
        <v>289</v>
      </c>
      <c r="D47" s="424"/>
      <c r="E47" s="375" t="s">
        <v>346</v>
      </c>
      <c r="F47" s="376"/>
    </row>
    <row r="48" spans="1:7" s="13" customFormat="1" ht="27.75" customHeight="1" x14ac:dyDescent="0.25">
      <c r="A48" s="401"/>
      <c r="B48" s="402"/>
      <c r="C48" s="425" t="s">
        <v>289</v>
      </c>
      <c r="D48" s="426"/>
      <c r="E48" s="364" t="s">
        <v>347</v>
      </c>
      <c r="F48" s="377"/>
      <c r="G48" s="228"/>
    </row>
    <row r="49" spans="1:7" s="13" customFormat="1" ht="30.75" customHeight="1" x14ac:dyDescent="0.25">
      <c r="A49" s="401"/>
      <c r="B49" s="402"/>
      <c r="C49" s="427"/>
      <c r="D49" s="428"/>
      <c r="E49" s="224" t="s">
        <v>289</v>
      </c>
      <c r="F49" s="244" t="s">
        <v>348</v>
      </c>
      <c r="G49" s="228"/>
    </row>
    <row r="50" spans="1:7" s="13" customFormat="1" ht="25.5" x14ac:dyDescent="0.25">
      <c r="A50" s="401"/>
      <c r="B50" s="402"/>
      <c r="C50" s="425"/>
      <c r="D50" s="426"/>
      <c r="E50" s="224" t="s">
        <v>289</v>
      </c>
      <c r="F50" s="317" t="s">
        <v>469</v>
      </c>
      <c r="G50" s="228"/>
    </row>
    <row r="51" spans="1:7" ht="43.5" customHeight="1" x14ac:dyDescent="0.25">
      <c r="A51" s="401"/>
      <c r="B51" s="402"/>
      <c r="C51" s="425" t="s">
        <v>305</v>
      </c>
      <c r="D51" s="426"/>
      <c r="E51" s="364" t="s">
        <v>349</v>
      </c>
      <c r="F51" s="377"/>
      <c r="G51" s="229"/>
    </row>
    <row r="52" spans="1:7" s="13" customFormat="1" ht="15" customHeight="1" x14ac:dyDescent="0.25">
      <c r="A52" s="401"/>
      <c r="B52" s="402"/>
      <c r="C52" s="425" t="s">
        <v>289</v>
      </c>
      <c r="D52" s="426"/>
      <c r="E52" s="364" t="s">
        <v>350</v>
      </c>
      <c r="F52" s="377"/>
      <c r="G52" s="229"/>
    </row>
    <row r="53" spans="1:7" ht="25.5" x14ac:dyDescent="0.25">
      <c r="A53" s="401"/>
      <c r="B53" s="402"/>
      <c r="C53" s="427"/>
      <c r="D53" s="428"/>
      <c r="E53" s="224" t="s">
        <v>289</v>
      </c>
      <c r="F53" s="244" t="s">
        <v>351</v>
      </c>
      <c r="G53" s="230"/>
    </row>
    <row r="54" spans="1:7" ht="25.5" x14ac:dyDescent="0.25">
      <c r="A54" s="401"/>
      <c r="B54" s="402"/>
      <c r="C54" s="427"/>
      <c r="D54" s="428"/>
      <c r="E54" s="224" t="s">
        <v>289</v>
      </c>
      <c r="F54" s="244" t="s">
        <v>352</v>
      </c>
      <c r="G54" s="230"/>
    </row>
    <row r="55" spans="1:7" ht="15" customHeight="1" x14ac:dyDescent="0.25">
      <c r="A55" s="401"/>
      <c r="B55" s="402"/>
      <c r="C55" s="425" t="s">
        <v>289</v>
      </c>
      <c r="D55" s="426"/>
      <c r="E55" s="364" t="s">
        <v>291</v>
      </c>
      <c r="F55" s="377"/>
      <c r="G55" s="229"/>
    </row>
    <row r="56" spans="1:7" ht="29.25" customHeight="1" x14ac:dyDescent="0.25">
      <c r="A56" s="388"/>
      <c r="B56" s="390"/>
      <c r="C56" s="417"/>
      <c r="D56" s="418"/>
      <c r="E56" s="378" t="s">
        <v>353</v>
      </c>
      <c r="F56" s="379"/>
      <c r="G56" s="229"/>
    </row>
    <row r="57" spans="1:7" ht="31.5" customHeight="1" x14ac:dyDescent="0.25">
      <c r="A57" s="387">
        <v>10</v>
      </c>
      <c r="B57" s="389" t="s">
        <v>84</v>
      </c>
      <c r="C57" s="423" t="s">
        <v>289</v>
      </c>
      <c r="D57" s="424"/>
      <c r="E57" s="375" t="s">
        <v>354</v>
      </c>
      <c r="F57" s="376"/>
      <c r="G57" s="229"/>
    </row>
    <row r="58" spans="1:7" ht="15" customHeight="1" x14ac:dyDescent="0.25">
      <c r="A58" s="401"/>
      <c r="B58" s="402"/>
      <c r="C58" s="425" t="s">
        <v>289</v>
      </c>
      <c r="D58" s="426"/>
      <c r="E58" s="364" t="s">
        <v>379</v>
      </c>
      <c r="F58" s="377"/>
      <c r="G58" s="229"/>
    </row>
    <row r="59" spans="1:7" x14ac:dyDescent="0.25">
      <c r="A59" s="401"/>
      <c r="B59" s="402"/>
      <c r="C59" s="427"/>
      <c r="D59" s="428"/>
      <c r="E59" s="224" t="s">
        <v>289</v>
      </c>
      <c r="F59" s="244" t="s">
        <v>355</v>
      </c>
      <c r="G59" s="230"/>
    </row>
    <row r="60" spans="1:7" ht="25.5" x14ac:dyDescent="0.25">
      <c r="A60" s="401"/>
      <c r="B60" s="402"/>
      <c r="C60" s="427"/>
      <c r="D60" s="428"/>
      <c r="E60" s="224" t="s">
        <v>289</v>
      </c>
      <c r="F60" s="244" t="s">
        <v>356</v>
      </c>
      <c r="G60" s="230"/>
    </row>
    <row r="61" spans="1:7" ht="15" customHeight="1" x14ac:dyDescent="0.25">
      <c r="A61" s="401"/>
      <c r="B61" s="402"/>
      <c r="C61" s="425" t="s">
        <v>289</v>
      </c>
      <c r="D61" s="426"/>
      <c r="E61" s="364" t="s">
        <v>357</v>
      </c>
      <c r="F61" s="377"/>
      <c r="G61" s="229"/>
    </row>
    <row r="62" spans="1:7" ht="25.5" x14ac:dyDescent="0.25">
      <c r="A62" s="401"/>
      <c r="B62" s="402"/>
      <c r="C62" s="427"/>
      <c r="D62" s="428"/>
      <c r="E62" s="237" t="s">
        <v>289</v>
      </c>
      <c r="F62" s="244" t="s">
        <v>358</v>
      </c>
      <c r="G62" s="230"/>
    </row>
    <row r="63" spans="1:7" ht="33" customHeight="1" x14ac:dyDescent="0.25">
      <c r="A63" s="401"/>
      <c r="B63" s="402"/>
      <c r="C63" s="427"/>
      <c r="D63" s="428"/>
      <c r="E63" s="237" t="s">
        <v>289</v>
      </c>
      <c r="F63" s="244" t="s">
        <v>359</v>
      </c>
      <c r="G63" s="230"/>
    </row>
    <row r="64" spans="1:7" ht="38.25" x14ac:dyDescent="0.25">
      <c r="A64" s="388"/>
      <c r="B64" s="390"/>
      <c r="C64" s="417"/>
      <c r="D64" s="418"/>
      <c r="E64" s="251" t="s">
        <v>289</v>
      </c>
      <c r="F64" s="247" t="s">
        <v>360</v>
      </c>
      <c r="G64" s="230"/>
    </row>
    <row r="65" spans="1:7" ht="51" x14ac:dyDescent="0.25">
      <c r="A65" s="234">
        <v>11</v>
      </c>
      <c r="B65" s="258" t="s">
        <v>69</v>
      </c>
      <c r="C65" s="415" t="s">
        <v>306</v>
      </c>
      <c r="D65" s="416"/>
      <c r="E65" s="371" t="s">
        <v>361</v>
      </c>
      <c r="F65" s="372"/>
      <c r="G65" s="231"/>
    </row>
    <row r="66" spans="1:7" ht="15" customHeight="1" x14ac:dyDescent="0.25">
      <c r="A66" s="387">
        <v>12</v>
      </c>
      <c r="B66" s="389" t="s">
        <v>70</v>
      </c>
      <c r="C66" s="419" t="s">
        <v>306</v>
      </c>
      <c r="D66" s="420"/>
      <c r="E66" s="384" t="s">
        <v>362</v>
      </c>
      <c r="F66" s="385"/>
      <c r="G66" s="231"/>
    </row>
    <row r="67" spans="1:7" ht="45.75" customHeight="1" x14ac:dyDescent="0.25">
      <c r="A67" s="388"/>
      <c r="B67" s="390"/>
      <c r="C67" s="421" t="s">
        <v>306</v>
      </c>
      <c r="D67" s="422"/>
      <c r="E67" s="382" t="s">
        <v>363</v>
      </c>
      <c r="F67" s="383"/>
      <c r="G67" s="231"/>
    </row>
    <row r="68" spans="1:7" ht="26.25" customHeight="1" x14ac:dyDescent="0.25">
      <c r="A68" s="234">
        <v>13</v>
      </c>
      <c r="B68" s="258" t="s">
        <v>52</v>
      </c>
      <c r="C68" s="413" t="s">
        <v>306</v>
      </c>
      <c r="D68" s="414"/>
      <c r="E68" s="380" t="s">
        <v>364</v>
      </c>
      <c r="F68" s="381"/>
      <c r="G68" s="231"/>
    </row>
    <row r="69" spans="1:7" ht="89.25" x14ac:dyDescent="0.25">
      <c r="A69" s="234">
        <v>14</v>
      </c>
      <c r="B69" s="258" t="s">
        <v>71</v>
      </c>
      <c r="C69" s="415" t="s">
        <v>289</v>
      </c>
      <c r="D69" s="416"/>
      <c r="E69" s="371" t="s">
        <v>365</v>
      </c>
      <c r="F69" s="372"/>
      <c r="G69" s="231"/>
    </row>
    <row r="70" spans="1:7" ht="64.5" customHeight="1" x14ac:dyDescent="0.25">
      <c r="A70" s="234">
        <v>15</v>
      </c>
      <c r="B70" s="258" t="s">
        <v>72</v>
      </c>
      <c r="C70" s="415" t="s">
        <v>289</v>
      </c>
      <c r="D70" s="416"/>
      <c r="E70" s="371" t="s">
        <v>366</v>
      </c>
      <c r="F70" s="372"/>
      <c r="G70" s="231"/>
    </row>
    <row r="71" spans="1:7" ht="15" customHeight="1" x14ac:dyDescent="0.25">
      <c r="A71" s="373" t="s">
        <v>15</v>
      </c>
      <c r="B71" s="374"/>
      <c r="C71" s="386"/>
      <c r="D71" s="386"/>
      <c r="E71" s="386"/>
      <c r="F71" s="386"/>
      <c r="G71" s="232"/>
    </row>
    <row r="72" spans="1:7" ht="26.25" customHeight="1" x14ac:dyDescent="0.25">
      <c r="A72" s="234">
        <v>16</v>
      </c>
      <c r="B72" s="258" t="s">
        <v>16</v>
      </c>
      <c r="C72" s="411" t="s">
        <v>289</v>
      </c>
      <c r="D72" s="412"/>
      <c r="E72" s="371" t="s">
        <v>361</v>
      </c>
      <c r="F72" s="372"/>
      <c r="G72" s="231"/>
    </row>
    <row r="73" spans="1:7" ht="26.25" customHeight="1" x14ac:dyDescent="0.25">
      <c r="A73" s="234">
        <v>17</v>
      </c>
      <c r="B73" s="258" t="s">
        <v>17</v>
      </c>
      <c r="C73" s="411" t="s">
        <v>289</v>
      </c>
      <c r="D73" s="412"/>
      <c r="E73" s="371" t="s">
        <v>361</v>
      </c>
      <c r="F73" s="372"/>
      <c r="G73" s="231"/>
    </row>
    <row r="74" spans="1:7" ht="15" customHeight="1" x14ac:dyDescent="0.25">
      <c r="A74" s="234">
        <v>18</v>
      </c>
      <c r="B74" s="258" t="s">
        <v>18</v>
      </c>
      <c r="C74" s="411" t="s">
        <v>289</v>
      </c>
      <c r="D74" s="412"/>
      <c r="E74" s="371" t="s">
        <v>361</v>
      </c>
      <c r="F74" s="372"/>
      <c r="G74" s="231"/>
    </row>
    <row r="75" spans="1:7" ht="89.25" x14ac:dyDescent="0.25">
      <c r="A75" s="252">
        <v>19</v>
      </c>
      <c r="B75" s="291" t="s">
        <v>73</v>
      </c>
      <c r="C75" s="411" t="s">
        <v>289</v>
      </c>
      <c r="D75" s="412"/>
      <c r="E75" s="371" t="s">
        <v>367</v>
      </c>
      <c r="F75" s="372"/>
      <c r="G75" s="231"/>
    </row>
    <row r="76" spans="1:7" ht="15" customHeight="1" x14ac:dyDescent="0.25">
      <c r="A76" s="387">
        <v>20</v>
      </c>
      <c r="B76" s="389" t="s">
        <v>13</v>
      </c>
      <c r="C76" s="403" t="s">
        <v>289</v>
      </c>
      <c r="D76" s="404"/>
      <c r="E76" s="375" t="s">
        <v>368</v>
      </c>
      <c r="F76" s="376"/>
      <c r="G76" s="229"/>
    </row>
    <row r="77" spans="1:7" ht="25.5" x14ac:dyDescent="0.25">
      <c r="A77" s="401"/>
      <c r="B77" s="402"/>
      <c r="C77" s="405"/>
      <c r="D77" s="406"/>
      <c r="E77" s="224" t="s">
        <v>289</v>
      </c>
      <c r="F77" s="244" t="s">
        <v>369</v>
      </c>
      <c r="G77" s="230"/>
    </row>
    <row r="78" spans="1:7" ht="15" customHeight="1" x14ac:dyDescent="0.25">
      <c r="A78" s="401"/>
      <c r="B78" s="402"/>
      <c r="C78" s="407" t="s">
        <v>306</v>
      </c>
      <c r="D78" s="408"/>
      <c r="E78" s="364" t="s">
        <v>370</v>
      </c>
      <c r="F78" s="377"/>
      <c r="G78" s="229"/>
    </row>
    <row r="79" spans="1:7" ht="42" customHeight="1" x14ac:dyDescent="0.25">
      <c r="A79" s="388"/>
      <c r="B79" s="390"/>
      <c r="C79" s="409" t="s">
        <v>289</v>
      </c>
      <c r="D79" s="410"/>
      <c r="E79" s="378" t="s">
        <v>371</v>
      </c>
      <c r="F79" s="379"/>
      <c r="G79" s="229"/>
    </row>
    <row r="80" spans="1:7" ht="15" customHeight="1" x14ac:dyDescent="0.25">
      <c r="A80" s="373" t="s">
        <v>20</v>
      </c>
      <c r="B80" s="374"/>
      <c r="C80" s="374"/>
      <c r="D80" s="374"/>
      <c r="E80" s="374"/>
      <c r="F80" s="374"/>
      <c r="G80" s="232"/>
    </row>
    <row r="81" spans="1:7" ht="15" customHeight="1" x14ac:dyDescent="0.25">
      <c r="A81" s="387">
        <v>21</v>
      </c>
      <c r="B81" s="397" t="s">
        <v>20</v>
      </c>
      <c r="C81" s="399" t="s">
        <v>306</v>
      </c>
      <c r="D81" s="384"/>
      <c r="E81" s="384" t="s">
        <v>372</v>
      </c>
      <c r="F81" s="385"/>
      <c r="G81" s="231"/>
    </row>
    <row r="82" spans="1:7" ht="15" customHeight="1" x14ac:dyDescent="0.25">
      <c r="A82" s="388"/>
      <c r="B82" s="398"/>
      <c r="C82" s="400" t="s">
        <v>306</v>
      </c>
      <c r="D82" s="382"/>
      <c r="E82" s="382" t="s">
        <v>373</v>
      </c>
      <c r="F82" s="383"/>
      <c r="G82" s="231"/>
    </row>
    <row r="83" spans="1:7" ht="15" customHeight="1" x14ac:dyDescent="0.25">
      <c r="A83" s="373" t="s">
        <v>22</v>
      </c>
      <c r="B83" s="374"/>
      <c r="C83" s="374"/>
      <c r="D83" s="374"/>
      <c r="E83" s="374"/>
      <c r="F83" s="374"/>
      <c r="G83" s="232"/>
    </row>
    <row r="84" spans="1:7" x14ac:dyDescent="0.25">
      <c r="A84" s="387">
        <v>22</v>
      </c>
      <c r="B84" s="389" t="s">
        <v>23</v>
      </c>
      <c r="C84" s="253" t="s">
        <v>306</v>
      </c>
      <c r="D84" s="391" t="s">
        <v>374</v>
      </c>
      <c r="E84" s="391"/>
      <c r="F84" s="392"/>
      <c r="G84" s="231"/>
    </row>
    <row r="85" spans="1:7" ht="44.25" customHeight="1" x14ac:dyDescent="0.25">
      <c r="A85" s="388"/>
      <c r="B85" s="390"/>
      <c r="C85" s="254" t="s">
        <v>289</v>
      </c>
      <c r="D85" s="393" t="s">
        <v>375</v>
      </c>
      <c r="E85" s="393"/>
      <c r="F85" s="394"/>
      <c r="G85" s="231"/>
    </row>
    <row r="86" spans="1:7" x14ac:dyDescent="0.25">
      <c r="A86" s="387">
        <v>23</v>
      </c>
      <c r="B86" s="389" t="s">
        <v>24</v>
      </c>
      <c r="C86" s="253" t="s">
        <v>306</v>
      </c>
      <c r="D86" s="391" t="s">
        <v>374</v>
      </c>
      <c r="E86" s="391"/>
      <c r="F86" s="392"/>
      <c r="G86" s="231"/>
    </row>
    <row r="87" spans="1:7" ht="27.75" customHeight="1" x14ac:dyDescent="0.25">
      <c r="A87" s="388"/>
      <c r="B87" s="390"/>
      <c r="C87" s="254" t="s">
        <v>289</v>
      </c>
      <c r="D87" s="393" t="s">
        <v>376</v>
      </c>
      <c r="E87" s="393"/>
      <c r="F87" s="394"/>
      <c r="G87" s="231"/>
    </row>
    <row r="88" spans="1:7" x14ac:dyDescent="0.25">
      <c r="A88" s="387">
        <v>24</v>
      </c>
      <c r="B88" s="389" t="s">
        <v>25</v>
      </c>
      <c r="C88" s="253" t="s">
        <v>306</v>
      </c>
      <c r="D88" s="391" t="s">
        <v>374</v>
      </c>
      <c r="E88" s="391"/>
      <c r="F88" s="392"/>
      <c r="G88" s="231"/>
    </row>
    <row r="89" spans="1:7" ht="18" customHeight="1" x14ac:dyDescent="0.25">
      <c r="A89" s="388"/>
      <c r="B89" s="390"/>
      <c r="C89" s="254" t="s">
        <v>289</v>
      </c>
      <c r="D89" s="393" t="s">
        <v>377</v>
      </c>
      <c r="E89" s="393"/>
      <c r="F89" s="394"/>
      <c r="G89" s="231"/>
    </row>
    <row r="90" spans="1:7" ht="21" customHeight="1" x14ac:dyDescent="0.25">
      <c r="A90" s="387">
        <v>25</v>
      </c>
      <c r="B90" s="389" t="s">
        <v>26</v>
      </c>
      <c r="C90" s="253" t="s">
        <v>306</v>
      </c>
      <c r="D90" s="391" t="s">
        <v>374</v>
      </c>
      <c r="E90" s="391"/>
      <c r="F90" s="392"/>
      <c r="G90" s="231"/>
    </row>
    <row r="91" spans="1:7" ht="21" customHeight="1" x14ac:dyDescent="0.25">
      <c r="A91" s="388"/>
      <c r="B91" s="390"/>
      <c r="C91" s="255" t="s">
        <v>289</v>
      </c>
      <c r="D91" s="395" t="s">
        <v>377</v>
      </c>
      <c r="E91" s="395"/>
      <c r="F91" s="396"/>
      <c r="G91" s="231"/>
    </row>
    <row r="92" spans="1:7" ht="38.25" x14ac:dyDescent="0.25">
      <c r="A92" s="234">
        <v>26</v>
      </c>
      <c r="B92" s="258" t="s">
        <v>57</v>
      </c>
      <c r="C92" s="236" t="s">
        <v>306</v>
      </c>
      <c r="D92" s="371" t="s">
        <v>374</v>
      </c>
      <c r="E92" s="371"/>
      <c r="F92" s="372"/>
      <c r="G92" s="231"/>
    </row>
    <row r="93" spans="1:7" ht="25.5" x14ac:dyDescent="0.25">
      <c r="A93" s="234">
        <v>27</v>
      </c>
      <c r="B93" s="258" t="s">
        <v>58</v>
      </c>
      <c r="C93" s="236" t="s">
        <v>306</v>
      </c>
      <c r="D93" s="371" t="s">
        <v>374</v>
      </c>
      <c r="E93" s="371"/>
      <c r="F93" s="372"/>
      <c r="G93" s="231"/>
    </row>
    <row r="94" spans="1:7" x14ac:dyDescent="0.25">
      <c r="G94" s="230"/>
    </row>
  </sheetData>
  <mergeCells count="148">
    <mergeCell ref="D92:F92"/>
    <mergeCell ref="A1:F1"/>
    <mergeCell ref="C3:F3"/>
    <mergeCell ref="A4:F4"/>
    <mergeCell ref="A5:A13"/>
    <mergeCell ref="B5:B13"/>
    <mergeCell ref="D5:F5"/>
    <mergeCell ref="D6:E6"/>
    <mergeCell ref="D7:F7"/>
    <mergeCell ref="D8:E8"/>
    <mergeCell ref="D9:F9"/>
    <mergeCell ref="D10:E10"/>
    <mergeCell ref="D11:F11"/>
    <mergeCell ref="D12:E12"/>
    <mergeCell ref="D13:E13"/>
    <mergeCell ref="A14:A20"/>
    <mergeCell ref="B14:B20"/>
    <mergeCell ref="D14:F14"/>
    <mergeCell ref="D15:E15"/>
    <mergeCell ref="D16:F16"/>
    <mergeCell ref="D17:E17"/>
    <mergeCell ref="D18:F18"/>
    <mergeCell ref="D19:F19"/>
    <mergeCell ref="D20:F20"/>
    <mergeCell ref="A21:A27"/>
    <mergeCell ref="B21:B27"/>
    <mergeCell ref="D21:F21"/>
    <mergeCell ref="D22:E22"/>
    <mergeCell ref="D23:E23"/>
    <mergeCell ref="D24:F24"/>
    <mergeCell ref="D25:E25"/>
    <mergeCell ref="D26:F26"/>
    <mergeCell ref="D27:E27"/>
    <mergeCell ref="A33:A38"/>
    <mergeCell ref="B33:B38"/>
    <mergeCell ref="D33:F33"/>
    <mergeCell ref="D34:E34"/>
    <mergeCell ref="D35:F35"/>
    <mergeCell ref="D36:E36"/>
    <mergeCell ref="D37:E37"/>
    <mergeCell ref="D38:F38"/>
    <mergeCell ref="A28:A32"/>
    <mergeCell ref="B28:B32"/>
    <mergeCell ref="D28:F28"/>
    <mergeCell ref="D29:E29"/>
    <mergeCell ref="D30:E30"/>
    <mergeCell ref="D31:F31"/>
    <mergeCell ref="D32:F32"/>
    <mergeCell ref="A44:A45"/>
    <mergeCell ref="B44:B45"/>
    <mergeCell ref="D44:F44"/>
    <mergeCell ref="D45:F45"/>
    <mergeCell ref="D39:F39"/>
    <mergeCell ref="A40:A43"/>
    <mergeCell ref="B40:B43"/>
    <mergeCell ref="D40:F40"/>
    <mergeCell ref="D41:E41"/>
    <mergeCell ref="D42:F42"/>
    <mergeCell ref="D43:E43"/>
    <mergeCell ref="C54:D54"/>
    <mergeCell ref="C55:D55"/>
    <mergeCell ref="C56:D56"/>
    <mergeCell ref="A47:A56"/>
    <mergeCell ref="B47:B56"/>
    <mergeCell ref="C47:D47"/>
    <mergeCell ref="C48:D48"/>
    <mergeCell ref="C49:D49"/>
    <mergeCell ref="C50:D50"/>
    <mergeCell ref="C51:D51"/>
    <mergeCell ref="C52:D52"/>
    <mergeCell ref="C53:D53"/>
    <mergeCell ref="C64:D64"/>
    <mergeCell ref="C65:D65"/>
    <mergeCell ref="A66:A67"/>
    <mergeCell ref="B66:B67"/>
    <mergeCell ref="C66:D66"/>
    <mergeCell ref="C67:D67"/>
    <mergeCell ref="A57:A64"/>
    <mergeCell ref="B57:B64"/>
    <mergeCell ref="C57:D57"/>
    <mergeCell ref="C58:D58"/>
    <mergeCell ref="C59:D59"/>
    <mergeCell ref="C60:D60"/>
    <mergeCell ref="C61:D61"/>
    <mergeCell ref="C62:D62"/>
    <mergeCell ref="C63:D63"/>
    <mergeCell ref="C74:D74"/>
    <mergeCell ref="C75:D75"/>
    <mergeCell ref="E75:F75"/>
    <mergeCell ref="E74:F74"/>
    <mergeCell ref="C72:D72"/>
    <mergeCell ref="C73:D73"/>
    <mergeCell ref="E73:F73"/>
    <mergeCell ref="E72:F72"/>
    <mergeCell ref="C68:D68"/>
    <mergeCell ref="C69:D69"/>
    <mergeCell ref="C70:D70"/>
    <mergeCell ref="A81:A82"/>
    <mergeCell ref="B81:B82"/>
    <mergeCell ref="C81:D81"/>
    <mergeCell ref="C82:D82"/>
    <mergeCell ref="E82:F82"/>
    <mergeCell ref="E81:F81"/>
    <mergeCell ref="A76:A79"/>
    <mergeCell ref="B76:B79"/>
    <mergeCell ref="C76:D76"/>
    <mergeCell ref="C77:D77"/>
    <mergeCell ref="C78:D78"/>
    <mergeCell ref="C79:D79"/>
    <mergeCell ref="B90:B91"/>
    <mergeCell ref="A88:A89"/>
    <mergeCell ref="B88:B89"/>
    <mergeCell ref="A86:A87"/>
    <mergeCell ref="B86:B87"/>
    <mergeCell ref="A84:A85"/>
    <mergeCell ref="B84:B85"/>
    <mergeCell ref="D84:F84"/>
    <mergeCell ref="D85:F85"/>
    <mergeCell ref="D87:F87"/>
    <mergeCell ref="D86:F86"/>
    <mergeCell ref="D89:F89"/>
    <mergeCell ref="D88:F88"/>
    <mergeCell ref="D91:F91"/>
    <mergeCell ref="D90:F90"/>
    <mergeCell ref="D93:F93"/>
    <mergeCell ref="A83:F83"/>
    <mergeCell ref="A80:F80"/>
    <mergeCell ref="A46:F46"/>
    <mergeCell ref="E47:F47"/>
    <mergeCell ref="E52:F52"/>
    <mergeCell ref="E51:F51"/>
    <mergeCell ref="E55:F55"/>
    <mergeCell ref="E58:F58"/>
    <mergeCell ref="E57:F57"/>
    <mergeCell ref="E56:F56"/>
    <mergeCell ref="E48:F48"/>
    <mergeCell ref="E61:F61"/>
    <mergeCell ref="E68:F68"/>
    <mergeCell ref="E67:F67"/>
    <mergeCell ref="E66:F66"/>
    <mergeCell ref="E65:F65"/>
    <mergeCell ref="E70:F70"/>
    <mergeCell ref="E69:F69"/>
    <mergeCell ref="A71:F71"/>
    <mergeCell ref="E79:F79"/>
    <mergeCell ref="E78:F78"/>
    <mergeCell ref="E76:F76"/>
    <mergeCell ref="A90:A91"/>
  </mergeCells>
  <pageMargins left="0.7" right="0.7" top="0.75" bottom="0.75" header="0.3" footer="0.3"/>
  <pageSetup orientation="portrait" r:id="rId1"/>
  <headerFooter>
    <oddFooter>&amp;L&amp;P&amp;CFINAL 2011 Results&amp;RAugust 31,2012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V65"/>
  <sheetViews>
    <sheetView showGridLines="0" tabSelected="1" view="pageBreakPreview" topLeftCell="D3" zoomScaleSheetLayoutView="100" workbookViewId="0">
      <selection activeCell="K10" sqref="K10"/>
    </sheetView>
  </sheetViews>
  <sheetFormatPr defaultRowHeight="15" x14ac:dyDescent="0.25"/>
  <cols>
    <col min="1" max="1" width="2.85546875" style="100" customWidth="1"/>
    <col min="2" max="2" width="3.28515625" style="12" customWidth="1"/>
    <col min="3" max="3" width="78.140625" style="12" customWidth="1"/>
    <col min="4" max="4" width="9.5703125" style="12" customWidth="1"/>
    <col min="5" max="5" width="9.5703125" style="71" customWidth="1"/>
    <col min="6" max="6" width="17.5703125" style="24" customWidth="1"/>
    <col min="7" max="7" width="15.85546875" style="24" customWidth="1"/>
    <col min="8" max="8" width="10" style="24" customWidth="1"/>
    <col min="9" max="9" width="9.42578125" style="24" customWidth="1"/>
    <col min="10" max="10" width="16" style="24" customWidth="1"/>
    <col min="11" max="11" width="15.5703125" style="24" customWidth="1"/>
    <col min="12" max="13" width="25.140625" style="24" customWidth="1"/>
    <col min="14" max="14" width="16.28515625" style="77" customWidth="1"/>
    <col min="15" max="22" width="9.140625" style="77"/>
  </cols>
  <sheetData>
    <row r="1" spans="1:22" s="100" customFormat="1" ht="4.5" customHeight="1" x14ac:dyDescent="0.25">
      <c r="B1" s="12"/>
      <c r="C1" s="12"/>
      <c r="D1" s="12"/>
      <c r="E1" s="71"/>
      <c r="F1" s="24"/>
      <c r="G1" s="24"/>
      <c r="H1" s="24"/>
      <c r="I1" s="24"/>
      <c r="J1" s="24"/>
      <c r="K1" s="24"/>
      <c r="L1" s="24"/>
      <c r="M1" s="24"/>
    </row>
    <row r="2" spans="1:22" ht="15.75" x14ac:dyDescent="0.25">
      <c r="B2" s="459" t="s">
        <v>79</v>
      </c>
      <c r="C2" s="459"/>
      <c r="D2" s="459"/>
      <c r="E2" s="459"/>
      <c r="F2" s="459"/>
      <c r="G2" s="459"/>
      <c r="H2" s="459"/>
      <c r="I2" s="459"/>
      <c r="J2" s="459"/>
      <c r="K2" s="459"/>
      <c r="L2" s="459"/>
      <c r="M2" s="459"/>
    </row>
    <row r="3" spans="1:22" s="29" customFormat="1" ht="5.25" customHeight="1" x14ac:dyDescent="0.25">
      <c r="A3" s="100"/>
      <c r="D3" s="118"/>
      <c r="E3" s="68"/>
      <c r="H3" s="118"/>
      <c r="I3" s="118"/>
      <c r="N3" s="77"/>
      <c r="O3" s="77"/>
      <c r="P3" s="77"/>
      <c r="Q3" s="77"/>
      <c r="R3" s="77"/>
      <c r="S3" s="77"/>
      <c r="T3" s="77"/>
      <c r="U3" s="77"/>
      <c r="V3" s="77"/>
    </row>
    <row r="4" spans="1:22" s="1" customFormat="1" ht="15.75" customHeight="1" x14ac:dyDescent="0.25">
      <c r="B4" s="460" t="s">
        <v>42</v>
      </c>
      <c r="C4" s="461"/>
      <c r="D4" s="461"/>
      <c r="E4" s="462"/>
      <c r="F4" s="449" t="s">
        <v>37</v>
      </c>
      <c r="G4" s="451"/>
      <c r="H4" s="204"/>
      <c r="I4" s="205"/>
      <c r="J4" s="451" t="s">
        <v>38</v>
      </c>
      <c r="K4" s="450"/>
      <c r="L4" s="449" t="s">
        <v>39</v>
      </c>
      <c r="M4" s="450"/>
    </row>
    <row r="5" spans="1:22" s="1" customFormat="1" ht="45" x14ac:dyDescent="0.25">
      <c r="B5" s="463"/>
      <c r="C5" s="464"/>
      <c r="D5" s="464"/>
      <c r="E5" s="465"/>
      <c r="F5" s="20" t="s">
        <v>40</v>
      </c>
      <c r="G5" s="196" t="s">
        <v>41</v>
      </c>
      <c r="H5" s="206"/>
      <c r="I5" s="207"/>
      <c r="J5" s="200" t="s">
        <v>40</v>
      </c>
      <c r="K5" s="20" t="s">
        <v>41</v>
      </c>
      <c r="L5" s="20" t="s">
        <v>35</v>
      </c>
      <c r="M5" s="20" t="s">
        <v>36</v>
      </c>
    </row>
    <row r="6" spans="1:22" x14ac:dyDescent="0.25">
      <c r="B6" s="456" t="s">
        <v>10</v>
      </c>
      <c r="C6" s="457"/>
      <c r="D6" s="457"/>
      <c r="E6" s="458"/>
      <c r="F6" s="110">
        <f t="shared" ref="F6:M6" si="0">SUM(F16:F23)</f>
        <v>320.0583168731651</v>
      </c>
      <c r="G6" s="197">
        <f t="shared" si="0"/>
        <v>765437.1808501106</v>
      </c>
      <c r="H6" s="208"/>
      <c r="I6" s="209"/>
      <c r="J6" s="201">
        <f t="shared" si="0"/>
        <v>218.25961202098799</v>
      </c>
      <c r="K6" s="110">
        <f t="shared" si="0"/>
        <v>523319.47686831001</v>
      </c>
      <c r="L6" s="110">
        <f t="shared" si="0"/>
        <v>157.3169058968985</v>
      </c>
      <c r="M6" s="111">
        <f t="shared" si="0"/>
        <v>2091862.5655257055</v>
      </c>
    </row>
    <row r="7" spans="1:22" x14ac:dyDescent="0.25">
      <c r="B7" s="445" t="s">
        <v>14</v>
      </c>
      <c r="C7" s="446"/>
      <c r="D7" s="446"/>
      <c r="E7" s="447"/>
      <c r="F7" s="112">
        <f t="shared" ref="F7:M7" si="1">SUM(F25:F31)</f>
        <v>199.21569363268708</v>
      </c>
      <c r="G7" s="198">
        <f t="shared" si="1"/>
        <v>578995.24462582963</v>
      </c>
      <c r="H7" s="208"/>
      <c r="I7" s="209"/>
      <c r="J7" s="202">
        <f t="shared" si="1"/>
        <v>182.08239952318817</v>
      </c>
      <c r="K7" s="112">
        <f t="shared" si="1"/>
        <v>494213.5858625301</v>
      </c>
      <c r="L7" s="112">
        <f t="shared" si="1"/>
        <v>99.671187984148077</v>
      </c>
      <c r="M7" s="113">
        <f t="shared" si="1"/>
        <v>1839984.1886349719</v>
      </c>
    </row>
    <row r="8" spans="1:22" x14ac:dyDescent="0.25">
      <c r="B8" s="445" t="s">
        <v>19</v>
      </c>
      <c r="C8" s="446"/>
      <c r="D8" s="446"/>
      <c r="E8" s="447"/>
      <c r="F8" s="112">
        <f t="shared" ref="F8:M8" si="2">SUM(F33:F37)</f>
        <v>8.0727807636650901</v>
      </c>
      <c r="G8" s="198">
        <f t="shared" si="2"/>
        <v>55973.90713439267</v>
      </c>
      <c r="H8" s="208"/>
      <c r="I8" s="209"/>
      <c r="J8" s="202">
        <f t="shared" si="2"/>
        <v>6.0333454992282833</v>
      </c>
      <c r="K8" s="112">
        <f t="shared" si="2"/>
        <v>42732.654793474627</v>
      </c>
      <c r="L8" s="112">
        <f t="shared" si="2"/>
        <v>6.0333454992282833</v>
      </c>
      <c r="M8" s="113">
        <f t="shared" si="2"/>
        <v>170930.61917389851</v>
      </c>
    </row>
    <row r="9" spans="1:22" x14ac:dyDescent="0.25">
      <c r="B9" s="445" t="s">
        <v>21</v>
      </c>
      <c r="C9" s="446"/>
      <c r="D9" s="446"/>
      <c r="E9" s="447"/>
      <c r="F9" s="114">
        <f t="shared" ref="F9:M9" si="3">F39</f>
        <v>2.895644806</v>
      </c>
      <c r="G9" s="199">
        <f t="shared" si="3"/>
        <v>43066.600000000006</v>
      </c>
      <c r="H9" s="208"/>
      <c r="I9" s="209"/>
      <c r="J9" s="203">
        <f t="shared" si="3"/>
        <v>2.0269513641999999</v>
      </c>
      <c r="K9" s="114">
        <f t="shared" si="3"/>
        <v>30146.620000000003</v>
      </c>
      <c r="L9" s="114">
        <f t="shared" si="3"/>
        <v>2.0269513641999999</v>
      </c>
      <c r="M9" s="115">
        <f t="shared" si="3"/>
        <v>120586.48000000001</v>
      </c>
    </row>
    <row r="10" spans="1:22" x14ac:dyDescent="0.25">
      <c r="B10" s="442" t="s">
        <v>27</v>
      </c>
      <c r="C10" s="443"/>
      <c r="D10" s="443"/>
      <c r="E10" s="444"/>
      <c r="F10" s="114">
        <f>SUM(F41:F46)</f>
        <v>310.85645435250564</v>
      </c>
      <c r="G10" s="199">
        <f t="shared" ref="G10:M10" si="4">SUM(G41:G46)</f>
        <v>1785405.943474469</v>
      </c>
      <c r="H10" s="208"/>
      <c r="I10" s="209"/>
      <c r="J10" s="203">
        <f t="shared" si="4"/>
        <v>161.63619817625283</v>
      </c>
      <c r="K10" s="114">
        <f t="shared" si="4"/>
        <v>928364.05467163457</v>
      </c>
      <c r="L10" s="114">
        <f t="shared" si="4"/>
        <v>161.63619817625283</v>
      </c>
      <c r="M10" s="115">
        <f t="shared" si="4"/>
        <v>3713456.2186865383</v>
      </c>
    </row>
    <row r="11" spans="1:22" x14ac:dyDescent="0.25">
      <c r="B11" s="439" t="s">
        <v>43</v>
      </c>
      <c r="C11" s="440"/>
      <c r="D11" s="440"/>
      <c r="E11" s="441"/>
      <c r="F11" s="332">
        <f t="shared" ref="F11:M11" si="5">SUM(F6:F10)</f>
        <v>841.09889042802274</v>
      </c>
      <c r="G11" s="333">
        <f t="shared" si="5"/>
        <v>3228878.8760848017</v>
      </c>
      <c r="H11" s="334"/>
      <c r="I11" s="335"/>
      <c r="J11" s="336">
        <f t="shared" si="5"/>
        <v>570.03850658385727</v>
      </c>
      <c r="K11" s="332">
        <f t="shared" si="5"/>
        <v>2018776.3921959493</v>
      </c>
      <c r="L11" s="332">
        <f t="shared" si="5"/>
        <v>426.68458892072766</v>
      </c>
      <c r="M11" s="337">
        <f t="shared" si="5"/>
        <v>7936820.0720211137</v>
      </c>
      <c r="O11" s="518"/>
    </row>
    <row r="12" spans="1:22" ht="5.25" customHeight="1" x14ac:dyDescent="0.25">
      <c r="B12" s="19"/>
      <c r="C12" s="19"/>
      <c r="D12" s="19"/>
      <c r="E12" s="69"/>
      <c r="F12" s="21"/>
      <c r="G12" s="21"/>
      <c r="H12" s="21"/>
      <c r="I12" s="21"/>
      <c r="J12" s="21"/>
      <c r="K12" s="21"/>
      <c r="L12" s="21"/>
      <c r="M12" s="21"/>
    </row>
    <row r="13" spans="1:22" s="16" customFormat="1" ht="29.25" customHeight="1" x14ac:dyDescent="0.25">
      <c r="B13" s="448" t="s">
        <v>0</v>
      </c>
      <c r="C13" s="448" t="s">
        <v>1</v>
      </c>
      <c r="D13" s="452" t="s">
        <v>266</v>
      </c>
      <c r="E13" s="453"/>
      <c r="F13" s="449" t="s">
        <v>37</v>
      </c>
      <c r="G13" s="450"/>
      <c r="H13" s="454" t="s">
        <v>267</v>
      </c>
      <c r="I13" s="455"/>
      <c r="J13" s="449" t="s">
        <v>38</v>
      </c>
      <c r="K13" s="451"/>
      <c r="L13" s="449" t="s">
        <v>39</v>
      </c>
      <c r="M13" s="450"/>
    </row>
    <row r="14" spans="1:22" s="16" customFormat="1" ht="63.75" customHeight="1" x14ac:dyDescent="0.25">
      <c r="B14" s="448"/>
      <c r="C14" s="448"/>
      <c r="D14" s="121" t="s">
        <v>210</v>
      </c>
      <c r="E14" s="121" t="s">
        <v>211</v>
      </c>
      <c r="F14" s="20" t="s">
        <v>40</v>
      </c>
      <c r="G14" s="20" t="s">
        <v>41</v>
      </c>
      <c r="H14" s="121" t="s">
        <v>210</v>
      </c>
      <c r="I14" s="121" t="s">
        <v>211</v>
      </c>
      <c r="J14" s="20" t="s">
        <v>40</v>
      </c>
      <c r="K14" s="196" t="s">
        <v>41</v>
      </c>
      <c r="L14" s="20" t="s">
        <v>35</v>
      </c>
      <c r="M14" s="20" t="s">
        <v>36</v>
      </c>
    </row>
    <row r="15" spans="1:22" x14ac:dyDescent="0.25">
      <c r="B15" s="4" t="s">
        <v>2</v>
      </c>
      <c r="C15" s="5"/>
      <c r="D15" s="70"/>
      <c r="E15" s="70"/>
      <c r="F15" s="272"/>
      <c r="G15" s="272"/>
      <c r="H15" s="272"/>
      <c r="I15" s="272"/>
      <c r="J15" s="272"/>
      <c r="K15" s="272"/>
      <c r="L15" s="319"/>
      <c r="M15" s="284"/>
    </row>
    <row r="16" spans="1:22" x14ac:dyDescent="0.25">
      <c r="B16" s="7">
        <v>1</v>
      </c>
      <c r="C16" s="38" t="s">
        <v>3</v>
      </c>
      <c r="D16" s="122">
        <v>1</v>
      </c>
      <c r="E16" s="123">
        <v>1</v>
      </c>
      <c r="F16" s="86">
        <v>28.625207986307338</v>
      </c>
      <c r="G16" s="292">
        <v>195941.36336590289</v>
      </c>
      <c r="H16" s="122">
        <v>0.50249299045212104</v>
      </c>
      <c r="I16" s="123">
        <v>0.51206197918873986</v>
      </c>
      <c r="J16" s="86">
        <v>13.887332655893175</v>
      </c>
      <c r="K16" s="305">
        <v>97172.902422287196</v>
      </c>
      <c r="L16" s="293">
        <v>13.660840409552883</v>
      </c>
      <c r="M16" s="267">
        <v>388489.06799669069</v>
      </c>
    </row>
    <row r="17" spans="2:13" x14ac:dyDescent="0.25">
      <c r="B17" s="7">
        <v>2</v>
      </c>
      <c r="C17" s="39" t="s">
        <v>4</v>
      </c>
      <c r="D17" s="124">
        <v>1</v>
      </c>
      <c r="E17" s="125">
        <v>1</v>
      </c>
      <c r="F17" s="87">
        <v>4.8894459716581373</v>
      </c>
      <c r="G17" s="294">
        <v>6379.2349750137928</v>
      </c>
      <c r="H17" s="124">
        <v>0.51536512624827757</v>
      </c>
      <c r="I17" s="125">
        <v>0.51536512624827746</v>
      </c>
      <c r="J17" s="87">
        <v>2.5198499404677275</v>
      </c>
      <c r="K17" s="307">
        <v>3287.6352382654104</v>
      </c>
      <c r="L17" s="295">
        <v>1.1636360627185445</v>
      </c>
      <c r="M17" s="267">
        <v>11937.740697984873</v>
      </c>
    </row>
    <row r="18" spans="2:13" x14ac:dyDescent="0.25">
      <c r="B18" s="7">
        <v>3</v>
      </c>
      <c r="C18" s="39" t="s">
        <v>5</v>
      </c>
      <c r="D18" s="124">
        <v>1</v>
      </c>
      <c r="E18" s="125">
        <v>1</v>
      </c>
      <c r="F18" s="87">
        <v>217.30584457920185</v>
      </c>
      <c r="G18" s="294">
        <v>391279.84823854943</v>
      </c>
      <c r="H18" s="124">
        <v>0.6065830944370505</v>
      </c>
      <c r="I18" s="125">
        <v>0.60031163547923261</v>
      </c>
      <c r="J18" s="87">
        <v>131.40036600463122</v>
      </c>
      <c r="K18" s="307">
        <v>234497.96257813097</v>
      </c>
      <c r="L18" s="88">
        <v>131.40036600463122</v>
      </c>
      <c r="M18" s="267">
        <v>937991.85031252389</v>
      </c>
    </row>
    <row r="19" spans="2:13" x14ac:dyDescent="0.25">
      <c r="B19" s="8">
        <v>4</v>
      </c>
      <c r="C19" s="39" t="s">
        <v>6</v>
      </c>
      <c r="D19" s="124">
        <v>0.99999999999999967</v>
      </c>
      <c r="E19" s="125">
        <v>0.99999999999999978</v>
      </c>
      <c r="F19" s="87">
        <v>4.0438797030869589</v>
      </c>
      <c r="G19" s="294">
        <v>67497.293489216769</v>
      </c>
      <c r="H19" s="124">
        <v>1.1397310124525939</v>
      </c>
      <c r="I19" s="125">
        <v>1.1113987096750708</v>
      </c>
      <c r="J19" s="87">
        <v>4.5697853309865284</v>
      </c>
      <c r="K19" s="307">
        <v>74370.052737223959</v>
      </c>
      <c r="L19" s="88">
        <v>4.5697853309865284</v>
      </c>
      <c r="M19" s="267">
        <v>297480.21094889584</v>
      </c>
    </row>
    <row r="20" spans="2:13" x14ac:dyDescent="0.25">
      <c r="B20" s="8">
        <v>5</v>
      </c>
      <c r="C20" s="39" t="s">
        <v>7</v>
      </c>
      <c r="D20" s="124">
        <v>0.99999999999999967</v>
      </c>
      <c r="E20" s="125">
        <v>1</v>
      </c>
      <c r="F20" s="87">
        <v>5.8339386329107725</v>
      </c>
      <c r="G20" s="294">
        <v>104339.44078142771</v>
      </c>
      <c r="H20" s="124">
        <v>1.1278741788120166</v>
      </c>
      <c r="I20" s="125">
        <v>1.1022774500607768</v>
      </c>
      <c r="J20" s="87">
        <v>6.5222780890093235</v>
      </c>
      <c r="K20" s="307">
        <v>113990.92389240247</v>
      </c>
      <c r="L20" s="88">
        <v>6.5222780890093235</v>
      </c>
      <c r="M20" s="267">
        <v>455963.69556960987</v>
      </c>
    </row>
    <row r="21" spans="2:13" x14ac:dyDescent="0.25">
      <c r="B21" s="8">
        <v>6</v>
      </c>
      <c r="C21" s="39" t="s">
        <v>8</v>
      </c>
      <c r="D21" s="124" t="s">
        <v>382</v>
      </c>
      <c r="E21" s="125" t="s">
        <v>382</v>
      </c>
      <c r="F21" s="87">
        <v>0</v>
      </c>
      <c r="G21" s="294">
        <v>0</v>
      </c>
      <c r="H21" s="124" t="s">
        <v>382</v>
      </c>
      <c r="I21" s="125" t="s">
        <v>382</v>
      </c>
      <c r="J21" s="87">
        <v>0</v>
      </c>
      <c r="K21" s="307">
        <v>0</v>
      </c>
      <c r="L21" s="87">
        <v>0</v>
      </c>
      <c r="M21" s="267">
        <v>0</v>
      </c>
    </row>
    <row r="22" spans="2:13" x14ac:dyDescent="0.25">
      <c r="B22" s="8">
        <v>7</v>
      </c>
      <c r="C22" s="39" t="s">
        <v>67</v>
      </c>
      <c r="D22" s="124">
        <v>0</v>
      </c>
      <c r="E22" s="125">
        <v>0</v>
      </c>
      <c r="F22" s="87">
        <v>59.360000000000007</v>
      </c>
      <c r="G22" s="294">
        <v>0</v>
      </c>
      <c r="H22" s="124" t="s">
        <v>382</v>
      </c>
      <c r="I22" s="125" t="s">
        <v>382</v>
      </c>
      <c r="J22" s="87">
        <v>59.360000000000007</v>
      </c>
      <c r="K22" s="307">
        <v>0</v>
      </c>
      <c r="L22" s="296">
        <v>0</v>
      </c>
      <c r="M22" s="297">
        <v>0</v>
      </c>
    </row>
    <row r="23" spans="2:13" x14ac:dyDescent="0.25">
      <c r="B23" s="8">
        <v>8</v>
      </c>
      <c r="C23" s="40" t="s">
        <v>9</v>
      </c>
      <c r="D23" s="126" t="s">
        <v>382</v>
      </c>
      <c r="E23" s="127" t="s">
        <v>382</v>
      </c>
      <c r="F23" s="273">
        <v>0</v>
      </c>
      <c r="G23" s="298">
        <v>0</v>
      </c>
      <c r="H23" s="126" t="s">
        <v>382</v>
      </c>
      <c r="I23" s="127" t="s">
        <v>382</v>
      </c>
      <c r="J23" s="273">
        <v>0</v>
      </c>
      <c r="K23" s="318">
        <v>0</v>
      </c>
      <c r="L23" s="273">
        <v>0</v>
      </c>
      <c r="M23" s="267">
        <v>0</v>
      </c>
    </row>
    <row r="24" spans="2:13" x14ac:dyDescent="0.25">
      <c r="B24" s="4" t="s">
        <v>11</v>
      </c>
      <c r="C24" s="5"/>
      <c r="D24" s="342"/>
      <c r="E24" s="342"/>
      <c r="F24" s="299"/>
      <c r="G24" s="299"/>
      <c r="H24" s="299"/>
      <c r="I24" s="299"/>
      <c r="J24" s="299"/>
      <c r="K24" s="299"/>
      <c r="L24" s="320"/>
      <c r="M24" s="300"/>
    </row>
    <row r="25" spans="2:13" x14ac:dyDescent="0.25">
      <c r="B25" s="14">
        <v>9</v>
      </c>
      <c r="C25" s="41" t="s">
        <v>68</v>
      </c>
      <c r="D25" s="122">
        <v>0.92434196497315979</v>
      </c>
      <c r="E25" s="123">
        <v>1.2777825985025648</v>
      </c>
      <c r="F25" s="86">
        <v>43.540873032294471</v>
      </c>
      <c r="G25" s="292">
        <v>270256.53342452424</v>
      </c>
      <c r="H25" s="122">
        <v>0.74373061711255894</v>
      </c>
      <c r="I25" s="123">
        <v>0.76766130491754525</v>
      </c>
      <c r="J25" s="86">
        <v>32.377210066145494</v>
      </c>
      <c r="K25" s="305">
        <v>207423.34139524034</v>
      </c>
      <c r="L25" s="86">
        <v>32.377210066145494</v>
      </c>
      <c r="M25" s="267">
        <v>829693.36558096134</v>
      </c>
    </row>
    <row r="26" spans="2:13" x14ac:dyDescent="0.25">
      <c r="B26" s="15">
        <v>10</v>
      </c>
      <c r="C26" s="42" t="s">
        <v>84</v>
      </c>
      <c r="D26" s="124">
        <v>1.0759581849200779</v>
      </c>
      <c r="E26" s="125">
        <v>0.89504473906375259</v>
      </c>
      <c r="F26" s="87">
        <v>101.67482060039262</v>
      </c>
      <c r="G26" s="294">
        <v>307139.61320130544</v>
      </c>
      <c r="H26" s="124">
        <v>0.92547823167093235</v>
      </c>
      <c r="I26" s="125">
        <v>0.92853912100348235</v>
      </c>
      <c r="J26" s="87">
        <v>108.87528945704267</v>
      </c>
      <c r="K26" s="307">
        <v>285191.14646728977</v>
      </c>
      <c r="L26" s="87">
        <v>67.293977918002582</v>
      </c>
      <c r="M26" s="267">
        <v>1008691.7250540104</v>
      </c>
    </row>
    <row r="27" spans="2:13" x14ac:dyDescent="0.25">
      <c r="B27" s="14">
        <v>11</v>
      </c>
      <c r="C27" s="42" t="s">
        <v>69</v>
      </c>
      <c r="D27" s="124" t="s">
        <v>382</v>
      </c>
      <c r="E27" s="125" t="s">
        <v>382</v>
      </c>
      <c r="F27" s="87">
        <v>0</v>
      </c>
      <c r="G27" s="294">
        <v>0</v>
      </c>
      <c r="H27" s="124" t="s">
        <v>382</v>
      </c>
      <c r="I27" s="125" t="s">
        <v>382</v>
      </c>
      <c r="J27" s="87">
        <v>0</v>
      </c>
      <c r="K27" s="307">
        <v>0</v>
      </c>
      <c r="L27" s="87">
        <v>0</v>
      </c>
      <c r="M27" s="267">
        <v>0</v>
      </c>
    </row>
    <row r="28" spans="2:13" x14ac:dyDescent="0.25">
      <c r="B28" s="15">
        <v>12</v>
      </c>
      <c r="C28" s="42" t="s">
        <v>70</v>
      </c>
      <c r="D28" s="124" t="s">
        <v>382</v>
      </c>
      <c r="E28" s="125" t="s">
        <v>382</v>
      </c>
      <c r="F28" s="87">
        <v>0</v>
      </c>
      <c r="G28" s="294">
        <v>0</v>
      </c>
      <c r="H28" s="124" t="s">
        <v>382</v>
      </c>
      <c r="I28" s="125" t="s">
        <v>382</v>
      </c>
      <c r="J28" s="87">
        <v>0</v>
      </c>
      <c r="K28" s="307">
        <v>0</v>
      </c>
      <c r="L28" s="87">
        <v>0</v>
      </c>
      <c r="M28" s="267">
        <v>0</v>
      </c>
    </row>
    <row r="29" spans="2:13" x14ac:dyDescent="0.25">
      <c r="B29" s="14">
        <v>13</v>
      </c>
      <c r="C29" s="42" t="s">
        <v>52</v>
      </c>
      <c r="D29" s="124" t="s">
        <v>382</v>
      </c>
      <c r="E29" s="125" t="s">
        <v>382</v>
      </c>
      <c r="F29" s="87">
        <v>0</v>
      </c>
      <c r="G29" s="294">
        <v>0</v>
      </c>
      <c r="H29" s="124" t="s">
        <v>382</v>
      </c>
      <c r="I29" s="125" t="s">
        <v>382</v>
      </c>
      <c r="J29" s="87">
        <v>0</v>
      </c>
      <c r="K29" s="307">
        <v>0</v>
      </c>
      <c r="L29" s="87">
        <v>0</v>
      </c>
      <c r="M29" s="267">
        <v>0</v>
      </c>
    </row>
    <row r="30" spans="2:13" x14ac:dyDescent="0.25">
      <c r="B30" s="15">
        <v>14</v>
      </c>
      <c r="C30" s="42" t="s">
        <v>71</v>
      </c>
      <c r="D30" s="124">
        <v>0</v>
      </c>
      <c r="E30" s="125">
        <v>0</v>
      </c>
      <c r="F30" s="87">
        <v>0</v>
      </c>
      <c r="G30" s="294">
        <v>0</v>
      </c>
      <c r="H30" s="124" t="s">
        <v>382</v>
      </c>
      <c r="I30" s="125" t="s">
        <v>382</v>
      </c>
      <c r="J30" s="87">
        <v>0</v>
      </c>
      <c r="K30" s="307">
        <v>0</v>
      </c>
      <c r="L30" s="296">
        <v>0</v>
      </c>
      <c r="M30" s="297">
        <v>0</v>
      </c>
    </row>
    <row r="31" spans="2:13" x14ac:dyDescent="0.25">
      <c r="B31" s="14">
        <v>15</v>
      </c>
      <c r="C31" s="43" t="s">
        <v>72</v>
      </c>
      <c r="D31" s="126">
        <v>0.76</v>
      </c>
      <c r="E31" s="127">
        <v>1</v>
      </c>
      <c r="F31" s="273">
        <v>54</v>
      </c>
      <c r="G31" s="298">
        <v>1599.098</v>
      </c>
      <c r="H31" s="126" t="s">
        <v>209</v>
      </c>
      <c r="I31" s="127" t="s">
        <v>209</v>
      </c>
      <c r="J31" s="273">
        <v>40.829900000000002</v>
      </c>
      <c r="K31" s="318">
        <v>1599.098</v>
      </c>
      <c r="L31" s="321">
        <v>0</v>
      </c>
      <c r="M31" s="301">
        <v>1599.098</v>
      </c>
    </row>
    <row r="32" spans="2:13" x14ac:dyDescent="0.25">
      <c r="B32" s="4" t="s">
        <v>15</v>
      </c>
      <c r="C32" s="5"/>
      <c r="D32" s="342"/>
      <c r="E32" s="342"/>
      <c r="F32" s="299"/>
      <c r="G32" s="299"/>
      <c r="H32" s="299"/>
      <c r="I32" s="299"/>
      <c r="J32" s="299"/>
      <c r="K32" s="299"/>
      <c r="L32" s="320"/>
      <c r="M32" s="300"/>
    </row>
    <row r="33" spans="2:18" x14ac:dyDescent="0.25">
      <c r="B33" s="7">
        <v>16</v>
      </c>
      <c r="C33" s="38" t="s">
        <v>16</v>
      </c>
      <c r="D33" s="122" t="s">
        <v>382</v>
      </c>
      <c r="E33" s="123" t="s">
        <v>382</v>
      </c>
      <c r="F33" s="86">
        <v>0</v>
      </c>
      <c r="G33" s="292">
        <v>0</v>
      </c>
      <c r="H33" s="122" t="s">
        <v>382</v>
      </c>
      <c r="I33" s="123" t="s">
        <v>382</v>
      </c>
      <c r="J33" s="86">
        <v>0</v>
      </c>
      <c r="K33" s="305">
        <v>0</v>
      </c>
      <c r="L33" s="86">
        <v>0</v>
      </c>
      <c r="M33" s="267">
        <v>0</v>
      </c>
    </row>
    <row r="34" spans="2:18" x14ac:dyDescent="0.25">
      <c r="B34" s="8">
        <v>17</v>
      </c>
      <c r="C34" s="39" t="s">
        <v>17</v>
      </c>
      <c r="D34" s="124" t="s">
        <v>382</v>
      </c>
      <c r="E34" s="125" t="s">
        <v>382</v>
      </c>
      <c r="F34" s="87">
        <v>0</v>
      </c>
      <c r="G34" s="294">
        <v>0</v>
      </c>
      <c r="H34" s="124" t="s">
        <v>382</v>
      </c>
      <c r="I34" s="125" t="s">
        <v>382</v>
      </c>
      <c r="J34" s="87">
        <v>0</v>
      </c>
      <c r="K34" s="307">
        <v>0</v>
      </c>
      <c r="L34" s="87">
        <v>0</v>
      </c>
      <c r="M34" s="267">
        <v>0</v>
      </c>
    </row>
    <row r="35" spans="2:18" x14ac:dyDescent="0.25">
      <c r="B35" s="7">
        <v>18</v>
      </c>
      <c r="C35" s="39" t="s">
        <v>18</v>
      </c>
      <c r="D35" s="124" t="s">
        <v>382</v>
      </c>
      <c r="E35" s="125" t="s">
        <v>382</v>
      </c>
      <c r="F35" s="87">
        <v>0</v>
      </c>
      <c r="G35" s="294">
        <v>0</v>
      </c>
      <c r="H35" s="124" t="s">
        <v>382</v>
      </c>
      <c r="I35" s="125" t="s">
        <v>382</v>
      </c>
      <c r="J35" s="87">
        <v>0</v>
      </c>
      <c r="K35" s="307">
        <v>0</v>
      </c>
      <c r="L35" s="87">
        <v>0</v>
      </c>
      <c r="M35" s="267">
        <v>0</v>
      </c>
    </row>
    <row r="36" spans="2:18" x14ac:dyDescent="0.25">
      <c r="B36" s="8">
        <v>19</v>
      </c>
      <c r="C36" s="42" t="s">
        <v>73</v>
      </c>
      <c r="D36" s="124">
        <v>0.93434962542420019</v>
      </c>
      <c r="E36" s="125">
        <v>1.3519326948848165</v>
      </c>
      <c r="F36" s="87">
        <v>8.0727807636650901</v>
      </c>
      <c r="G36" s="294">
        <v>55973.90713439267</v>
      </c>
      <c r="H36" s="124">
        <v>0.74736892724547488</v>
      </c>
      <c r="I36" s="125">
        <v>0.76343884108132831</v>
      </c>
      <c r="J36" s="87">
        <v>6.0333454992282833</v>
      </c>
      <c r="K36" s="307">
        <v>42732.654793474627</v>
      </c>
      <c r="L36" s="87">
        <v>6.0333454992282833</v>
      </c>
      <c r="M36" s="267">
        <v>170930.61917389851</v>
      </c>
    </row>
    <row r="37" spans="2:18" x14ac:dyDescent="0.25">
      <c r="B37" s="7">
        <v>20</v>
      </c>
      <c r="C37" s="40" t="s">
        <v>13</v>
      </c>
      <c r="D37" s="126">
        <v>0.84</v>
      </c>
      <c r="E37" s="127">
        <v>1</v>
      </c>
      <c r="F37" s="273">
        <v>0</v>
      </c>
      <c r="G37" s="298">
        <v>0</v>
      </c>
      <c r="H37" s="124" t="s">
        <v>209</v>
      </c>
      <c r="I37" s="125" t="s">
        <v>209</v>
      </c>
      <c r="J37" s="273">
        <v>0</v>
      </c>
      <c r="K37" s="318">
        <v>0</v>
      </c>
      <c r="L37" s="321">
        <v>0</v>
      </c>
      <c r="M37" s="301">
        <v>0</v>
      </c>
    </row>
    <row r="38" spans="2:18" x14ac:dyDescent="0.25">
      <c r="B38" s="4" t="s">
        <v>20</v>
      </c>
      <c r="C38" s="5"/>
      <c r="D38" s="342"/>
      <c r="E38" s="342"/>
      <c r="F38" s="299"/>
      <c r="G38" s="299"/>
      <c r="H38" s="299"/>
      <c r="I38" s="299"/>
      <c r="J38" s="299"/>
      <c r="K38" s="299"/>
      <c r="L38" s="320"/>
      <c r="M38" s="300"/>
    </row>
    <row r="39" spans="2:18" x14ac:dyDescent="0.25">
      <c r="B39" s="10">
        <v>21</v>
      </c>
      <c r="C39" s="11" t="s">
        <v>20</v>
      </c>
      <c r="D39" s="302">
        <v>1</v>
      </c>
      <c r="E39" s="303">
        <v>1</v>
      </c>
      <c r="F39" s="302">
        <v>2.895644806</v>
      </c>
      <c r="G39" s="303">
        <v>43066.600000000006</v>
      </c>
      <c r="H39" s="302">
        <v>0.7</v>
      </c>
      <c r="I39" s="303">
        <v>0.7</v>
      </c>
      <c r="J39" s="302">
        <v>2.0269513641999999</v>
      </c>
      <c r="K39" s="303">
        <v>30146.620000000003</v>
      </c>
      <c r="L39" s="302">
        <v>2.0269513641999999</v>
      </c>
      <c r="M39" s="304">
        <v>120586.48000000001</v>
      </c>
    </row>
    <row r="40" spans="2:18" x14ac:dyDescent="0.25">
      <c r="B40" s="4" t="s">
        <v>22</v>
      </c>
      <c r="C40" s="5"/>
      <c r="D40" s="342"/>
      <c r="E40" s="342"/>
      <c r="F40" s="299"/>
      <c r="G40" s="299"/>
      <c r="H40" s="299"/>
      <c r="I40" s="299"/>
      <c r="J40" s="299"/>
      <c r="K40" s="299"/>
      <c r="L40" s="320"/>
      <c r="M40" s="300"/>
    </row>
    <row r="41" spans="2:18" x14ac:dyDescent="0.25">
      <c r="B41" s="6">
        <v>22</v>
      </c>
      <c r="C41" s="38" t="s">
        <v>23</v>
      </c>
      <c r="D41" s="122">
        <v>0.77</v>
      </c>
      <c r="E41" s="123">
        <v>0.77</v>
      </c>
      <c r="F41" s="86">
        <v>310.39855</v>
      </c>
      <c r="G41" s="305">
        <v>1783054.1467200001</v>
      </c>
      <c r="H41" s="122">
        <v>0.52</v>
      </c>
      <c r="I41" s="123">
        <v>0.52</v>
      </c>
      <c r="J41" s="86">
        <v>161.40724600000001</v>
      </c>
      <c r="K41" s="305">
        <v>927188.15629440011</v>
      </c>
      <c r="L41" s="86">
        <v>161.40724600000001</v>
      </c>
      <c r="M41" s="306">
        <v>3708752.6251776004</v>
      </c>
    </row>
    <row r="42" spans="2:18" x14ac:dyDescent="0.25">
      <c r="B42" s="8">
        <v>23</v>
      </c>
      <c r="C42" s="39" t="s">
        <v>24</v>
      </c>
      <c r="D42" s="124">
        <v>1</v>
      </c>
      <c r="E42" s="125">
        <v>1</v>
      </c>
      <c r="F42" s="87">
        <v>0.45790435250564243</v>
      </c>
      <c r="G42" s="307">
        <v>2351.7967544689795</v>
      </c>
      <c r="H42" s="124">
        <v>0.5</v>
      </c>
      <c r="I42" s="125">
        <v>0.5</v>
      </c>
      <c r="J42" s="87">
        <v>0.22895217625282122</v>
      </c>
      <c r="K42" s="307">
        <v>1175.8983772344898</v>
      </c>
      <c r="L42" s="92">
        <v>0.22895217625282122</v>
      </c>
      <c r="M42" s="308">
        <v>4703.5935089379591</v>
      </c>
    </row>
    <row r="43" spans="2:18" x14ac:dyDescent="0.25">
      <c r="B43" s="7">
        <v>24</v>
      </c>
      <c r="C43" s="39" t="s">
        <v>25</v>
      </c>
      <c r="D43" s="124" t="s">
        <v>382</v>
      </c>
      <c r="E43" s="125" t="s">
        <v>382</v>
      </c>
      <c r="F43" s="87">
        <v>0</v>
      </c>
      <c r="G43" s="307">
        <v>0</v>
      </c>
      <c r="H43" s="124" t="s">
        <v>382</v>
      </c>
      <c r="I43" s="125" t="s">
        <v>382</v>
      </c>
      <c r="J43" s="87">
        <v>0</v>
      </c>
      <c r="K43" s="307">
        <v>0</v>
      </c>
      <c r="L43" s="88">
        <v>0</v>
      </c>
      <c r="M43" s="309">
        <v>0</v>
      </c>
    </row>
    <row r="44" spans="2:18" x14ac:dyDescent="0.25">
      <c r="B44" s="8">
        <v>25</v>
      </c>
      <c r="C44" s="39" t="s">
        <v>26</v>
      </c>
      <c r="D44" s="128" t="s">
        <v>382</v>
      </c>
      <c r="E44" s="129" t="s">
        <v>382</v>
      </c>
      <c r="F44" s="88">
        <v>0</v>
      </c>
      <c r="G44" s="310">
        <v>0</v>
      </c>
      <c r="H44" s="128" t="s">
        <v>382</v>
      </c>
      <c r="I44" s="129" t="s">
        <v>382</v>
      </c>
      <c r="J44" s="88">
        <v>0</v>
      </c>
      <c r="K44" s="310">
        <v>0</v>
      </c>
      <c r="L44" s="88">
        <v>0</v>
      </c>
      <c r="M44" s="270">
        <v>0</v>
      </c>
    </row>
    <row r="45" spans="2:18" x14ac:dyDescent="0.25">
      <c r="B45" s="7">
        <v>26</v>
      </c>
      <c r="C45" s="39" t="s">
        <v>57</v>
      </c>
      <c r="D45" s="124" t="s">
        <v>382</v>
      </c>
      <c r="E45" s="125" t="s">
        <v>382</v>
      </c>
      <c r="F45" s="87">
        <v>0</v>
      </c>
      <c r="G45" s="307">
        <v>0</v>
      </c>
      <c r="H45" s="124" t="s">
        <v>382</v>
      </c>
      <c r="I45" s="125" t="s">
        <v>382</v>
      </c>
      <c r="J45" s="87">
        <v>0</v>
      </c>
      <c r="K45" s="307">
        <v>0</v>
      </c>
      <c r="L45" s="87">
        <v>0</v>
      </c>
      <c r="M45" s="267">
        <v>0</v>
      </c>
    </row>
    <row r="46" spans="2:18" x14ac:dyDescent="0.25">
      <c r="B46" s="9">
        <v>27</v>
      </c>
      <c r="C46" s="40" t="s">
        <v>58</v>
      </c>
      <c r="D46" s="130" t="s">
        <v>382</v>
      </c>
      <c r="E46" s="131" t="s">
        <v>382</v>
      </c>
      <c r="F46" s="282">
        <v>0</v>
      </c>
      <c r="G46" s="311">
        <v>0</v>
      </c>
      <c r="H46" s="130" t="s">
        <v>382</v>
      </c>
      <c r="I46" s="131" t="s">
        <v>382</v>
      </c>
      <c r="J46" s="282">
        <v>0</v>
      </c>
      <c r="K46" s="311">
        <v>0</v>
      </c>
      <c r="L46" s="282">
        <v>0</v>
      </c>
      <c r="M46" s="283">
        <v>0</v>
      </c>
      <c r="O46" s="13"/>
      <c r="P46" s="13"/>
      <c r="Q46" s="13"/>
      <c r="R46" s="13"/>
    </row>
    <row r="47" spans="2:18" x14ac:dyDescent="0.25">
      <c r="B47" s="82"/>
      <c r="C47" s="84" t="s">
        <v>201</v>
      </c>
      <c r="D47" s="84"/>
      <c r="E47" s="68"/>
      <c r="F47" s="23"/>
      <c r="G47" s="23"/>
      <c r="H47" s="194"/>
      <c r="I47" s="194"/>
      <c r="J47" s="23"/>
      <c r="K47" s="23"/>
      <c r="L47" s="23"/>
      <c r="M47" s="23"/>
    </row>
    <row r="48" spans="2:18" x14ac:dyDescent="0.25">
      <c r="B48"/>
      <c r="C48"/>
      <c r="D48" s="118"/>
      <c r="E48" s="68"/>
      <c r="F48" s="23"/>
      <c r="G48" s="23"/>
      <c r="H48" s="194"/>
      <c r="I48" s="194"/>
      <c r="J48" s="23"/>
      <c r="K48" s="23"/>
      <c r="L48" s="23"/>
      <c r="M48" s="23"/>
    </row>
    <row r="49" spans="1:19" s="77" customFormat="1" x14ac:dyDescent="0.25">
      <c r="A49" s="100"/>
      <c r="D49" s="118"/>
      <c r="E49" s="68"/>
      <c r="F49" s="76"/>
      <c r="G49" s="76"/>
      <c r="H49" s="194"/>
      <c r="I49" s="194"/>
      <c r="J49" s="76"/>
      <c r="K49" s="76"/>
      <c r="L49" s="76"/>
      <c r="M49" s="76"/>
    </row>
    <row r="50" spans="1:19" s="77" customFormat="1" x14ac:dyDescent="0.25">
      <c r="A50" s="100"/>
      <c r="D50" s="118"/>
      <c r="E50" s="68"/>
      <c r="F50" s="76"/>
      <c r="G50" s="76"/>
      <c r="H50" s="194"/>
      <c r="I50" s="194"/>
      <c r="J50" s="76"/>
      <c r="K50" s="76"/>
      <c r="L50" s="76"/>
      <c r="M50" s="76"/>
    </row>
    <row r="51" spans="1:19" s="77" customFormat="1" x14ac:dyDescent="0.25">
      <c r="A51" s="100"/>
      <c r="D51" s="118"/>
      <c r="E51" s="68"/>
      <c r="F51" s="76"/>
      <c r="G51" s="76"/>
      <c r="H51" s="194"/>
      <c r="I51" s="194"/>
      <c r="J51" s="76"/>
      <c r="K51" s="76"/>
      <c r="L51" s="76"/>
      <c r="M51" s="76"/>
    </row>
    <row r="52" spans="1:19" s="77" customFormat="1" x14ac:dyDescent="0.25">
      <c r="A52" s="100"/>
      <c r="D52" s="118"/>
      <c r="E52" s="68"/>
      <c r="F52" s="76"/>
      <c r="G52" s="76"/>
      <c r="H52" s="194"/>
      <c r="I52" s="194"/>
      <c r="J52" s="76"/>
      <c r="K52" s="76"/>
      <c r="L52" s="76"/>
      <c r="M52" s="76"/>
    </row>
    <row r="53" spans="1:19" s="77" customFormat="1" x14ac:dyDescent="0.25">
      <c r="A53" s="100"/>
      <c r="B53" s="13"/>
      <c r="C53" s="13"/>
      <c r="D53" s="13"/>
      <c r="E53" s="68"/>
      <c r="F53" s="85"/>
      <c r="G53" s="85"/>
      <c r="H53" s="85"/>
      <c r="I53" s="85"/>
      <c r="J53" s="85"/>
      <c r="K53" s="76"/>
      <c r="L53" s="76"/>
      <c r="M53" s="76"/>
      <c r="P53" s="13"/>
      <c r="Q53" s="13"/>
      <c r="R53" s="13"/>
      <c r="S53" s="13"/>
    </row>
    <row r="54" spans="1:19" s="77" customFormat="1" x14ac:dyDescent="0.25">
      <c r="A54" s="100"/>
      <c r="B54" s="13"/>
      <c r="C54" s="13"/>
      <c r="D54" s="13"/>
      <c r="E54" s="68"/>
      <c r="F54" s="76"/>
      <c r="G54" s="85"/>
      <c r="H54" s="85"/>
      <c r="I54" s="85"/>
      <c r="J54" s="85"/>
      <c r="K54" s="85"/>
      <c r="L54" s="85"/>
      <c r="M54" s="85"/>
      <c r="N54" s="13"/>
      <c r="O54" s="13"/>
      <c r="P54" s="13"/>
      <c r="Q54" s="13"/>
      <c r="R54" s="13"/>
      <c r="S54" s="13"/>
    </row>
    <row r="55" spans="1:19" s="77" customFormat="1" x14ac:dyDescent="0.25">
      <c r="A55" s="100"/>
      <c r="B55" s="13"/>
      <c r="C55" s="13"/>
      <c r="D55" s="13"/>
      <c r="E55" s="13"/>
      <c r="F55" s="13"/>
      <c r="G55" s="13"/>
      <c r="H55" s="13"/>
      <c r="I55" s="13"/>
      <c r="J55" s="85"/>
      <c r="K55" s="85"/>
      <c r="L55" s="76"/>
      <c r="M55" s="76"/>
      <c r="O55" s="13"/>
      <c r="P55" s="13"/>
      <c r="Q55" s="13"/>
      <c r="R55" s="13"/>
    </row>
    <row r="56" spans="1:19" s="77" customFormat="1" x14ac:dyDescent="0.25">
      <c r="A56" s="100"/>
      <c r="D56" s="118"/>
      <c r="E56" s="68"/>
      <c r="F56" s="76"/>
      <c r="G56" s="85"/>
      <c r="H56" s="85"/>
      <c r="I56" s="85"/>
      <c r="J56" s="85"/>
      <c r="K56" s="85"/>
      <c r="L56" s="85"/>
      <c r="M56" s="85"/>
      <c r="N56" s="13"/>
      <c r="O56" s="13"/>
      <c r="P56" s="13"/>
      <c r="Q56" s="13"/>
      <c r="R56" s="13"/>
      <c r="S56" s="13"/>
    </row>
    <row r="57" spans="1:19" s="77" customFormat="1" x14ac:dyDescent="0.25">
      <c r="A57" s="100"/>
      <c r="D57" s="118"/>
      <c r="E57" s="68"/>
      <c r="F57" s="76"/>
      <c r="G57" s="85"/>
      <c r="H57" s="85"/>
      <c r="I57" s="85"/>
      <c r="J57" s="85"/>
      <c r="K57" s="85"/>
      <c r="L57" s="85"/>
      <c r="M57" s="85"/>
      <c r="N57" s="13"/>
      <c r="O57" s="13"/>
      <c r="P57" s="13"/>
      <c r="Q57" s="13"/>
      <c r="R57" s="13"/>
      <c r="S57" s="13"/>
    </row>
    <row r="58" spans="1:19" s="77" customFormat="1" x14ac:dyDescent="0.25">
      <c r="A58" s="100"/>
      <c r="D58" s="118"/>
      <c r="E58" s="68"/>
      <c r="F58" s="76"/>
      <c r="G58" s="85"/>
      <c r="H58" s="85"/>
      <c r="I58" s="85"/>
      <c r="J58" s="85"/>
      <c r="K58" s="85"/>
      <c r="L58" s="85"/>
      <c r="M58" s="85"/>
      <c r="N58" s="13"/>
      <c r="O58" s="13"/>
      <c r="P58" s="13"/>
      <c r="Q58" s="13"/>
      <c r="R58" s="13"/>
      <c r="S58" s="13"/>
    </row>
    <row r="59" spans="1:19" s="77" customFormat="1" x14ac:dyDescent="0.25">
      <c r="A59" s="100"/>
      <c r="D59" s="118"/>
      <c r="E59" s="68"/>
      <c r="F59" s="76"/>
      <c r="G59" s="85"/>
      <c r="H59" s="85"/>
      <c r="I59" s="85"/>
      <c r="J59" s="85"/>
      <c r="K59" s="85"/>
      <c r="L59" s="85"/>
      <c r="M59" s="85"/>
      <c r="N59" s="13"/>
      <c r="O59" s="13"/>
      <c r="P59" s="13"/>
      <c r="Q59" s="13"/>
      <c r="R59" s="13"/>
      <c r="S59" s="13"/>
    </row>
    <row r="60" spans="1:19" s="77" customFormat="1" x14ac:dyDescent="0.25">
      <c r="A60" s="100"/>
      <c r="D60" s="118"/>
      <c r="E60" s="68"/>
      <c r="F60" s="76"/>
      <c r="G60" s="85"/>
      <c r="H60" s="85"/>
      <c r="I60" s="85"/>
      <c r="J60" s="85"/>
      <c r="K60" s="85"/>
      <c r="L60" s="85"/>
      <c r="M60" s="85"/>
      <c r="N60" s="13"/>
      <c r="O60" s="13"/>
      <c r="P60" s="13"/>
      <c r="Q60" s="13"/>
      <c r="R60" s="13"/>
      <c r="S60" s="13"/>
    </row>
    <row r="61" spans="1:19" s="77" customFormat="1" x14ac:dyDescent="0.25">
      <c r="A61" s="100"/>
      <c r="D61" s="118"/>
      <c r="E61" s="68"/>
      <c r="F61" s="76"/>
      <c r="G61" s="85"/>
      <c r="H61" s="85"/>
      <c r="I61" s="85"/>
      <c r="J61" s="85"/>
      <c r="K61" s="85"/>
      <c r="L61" s="85"/>
      <c r="M61" s="85"/>
      <c r="N61" s="13"/>
      <c r="O61" s="13"/>
      <c r="P61" s="13"/>
      <c r="Q61" s="13"/>
      <c r="R61" s="13"/>
      <c r="S61" s="13"/>
    </row>
    <row r="62" spans="1:19" s="77" customFormat="1" x14ac:dyDescent="0.25">
      <c r="A62" s="100"/>
      <c r="B62" s="12"/>
      <c r="C62" s="12"/>
      <c r="D62" s="12"/>
      <c r="E62" s="71"/>
      <c r="F62" s="24"/>
      <c r="G62" s="24"/>
      <c r="H62" s="24"/>
      <c r="I62" s="24"/>
      <c r="J62" s="24"/>
      <c r="K62" s="24"/>
      <c r="L62" s="24"/>
      <c r="M62" s="24"/>
    </row>
    <row r="63" spans="1:19" s="77" customFormat="1" x14ac:dyDescent="0.25">
      <c r="A63" s="100"/>
      <c r="B63" s="12"/>
      <c r="C63" s="12"/>
      <c r="D63" s="12"/>
      <c r="E63" s="71"/>
      <c r="F63" s="24"/>
      <c r="G63" s="24"/>
      <c r="H63" s="24"/>
      <c r="I63" s="24"/>
      <c r="J63" s="24"/>
      <c r="K63" s="24"/>
      <c r="L63" s="24"/>
      <c r="M63" s="24"/>
    </row>
    <row r="64" spans="1:19" s="77" customFormat="1" x14ac:dyDescent="0.25">
      <c r="A64" s="100"/>
      <c r="B64" s="12"/>
      <c r="C64" s="12"/>
      <c r="D64" s="12"/>
      <c r="E64" s="71"/>
      <c r="F64" s="24"/>
      <c r="G64" s="24"/>
      <c r="H64" s="24"/>
      <c r="I64" s="24"/>
      <c r="J64" s="24"/>
      <c r="K64" s="24"/>
      <c r="L64" s="24"/>
      <c r="M64" s="24"/>
    </row>
    <row r="65" spans="1:13" s="77" customFormat="1" x14ac:dyDescent="0.25">
      <c r="A65" s="100"/>
      <c r="B65" s="12"/>
      <c r="C65" s="12"/>
      <c r="D65" s="12"/>
      <c r="E65" s="71"/>
      <c r="F65" s="24"/>
      <c r="G65" s="24"/>
      <c r="H65" s="24"/>
      <c r="I65" s="24"/>
      <c r="J65" s="24"/>
      <c r="K65" s="24"/>
      <c r="L65" s="24"/>
      <c r="M65" s="24"/>
    </row>
  </sheetData>
  <mergeCells count="18">
    <mergeCell ref="B8:E8"/>
    <mergeCell ref="B7:E7"/>
    <mergeCell ref="B6:E6"/>
    <mergeCell ref="B2:M2"/>
    <mergeCell ref="L4:M4"/>
    <mergeCell ref="J4:K4"/>
    <mergeCell ref="F4:G4"/>
    <mergeCell ref="B4:E5"/>
    <mergeCell ref="L13:M13"/>
    <mergeCell ref="J13:K13"/>
    <mergeCell ref="F13:G13"/>
    <mergeCell ref="D13:E13"/>
    <mergeCell ref="H13:I13"/>
    <mergeCell ref="B11:E11"/>
    <mergeCell ref="B10:E10"/>
    <mergeCell ref="B9:E9"/>
    <mergeCell ref="C13:C14"/>
    <mergeCell ref="B13:B14"/>
  </mergeCells>
  <pageMargins left="0.7" right="0.7" top="0.75" bottom="0.75" header="0.3" footer="0.3"/>
  <pageSetup scale="65" orientation="landscape" r:id="rId1"/>
  <headerFooter>
    <oddFooter>&amp;L&amp;P&amp;CFINAL 2011 Results&amp;RAugust 31,2012</oddFooter>
  </headerFooter>
  <colBreaks count="1" manualBreakCount="1">
    <brk id="1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44"/>
  <sheetViews>
    <sheetView view="pageBreakPreview" zoomScale="85" zoomScaleNormal="85" zoomScaleSheetLayoutView="85" zoomScalePageLayoutView="85" workbookViewId="0">
      <selection activeCell="M23" sqref="M23"/>
    </sheetView>
  </sheetViews>
  <sheetFormatPr defaultRowHeight="15" x14ac:dyDescent="0.25"/>
  <cols>
    <col min="1" max="1" width="24.28515625" style="2" bestFit="1" customWidth="1"/>
    <col min="2" max="2" width="15.7109375" customWidth="1"/>
    <col min="3" max="3" width="14.7109375" customWidth="1"/>
    <col min="4" max="4" width="18.140625" customWidth="1"/>
    <col min="5" max="6" width="16.5703125" customWidth="1"/>
  </cols>
  <sheetData>
    <row r="1" spans="1:6" s="29" customFormat="1" ht="15.75" x14ac:dyDescent="0.25">
      <c r="A1" s="467" t="s">
        <v>82</v>
      </c>
      <c r="B1" s="467"/>
      <c r="C1" s="467"/>
      <c r="D1" s="467"/>
      <c r="E1" s="467"/>
      <c r="F1" s="467"/>
    </row>
    <row r="2" spans="1:6" s="29" customFormat="1" ht="90" customHeight="1" x14ac:dyDescent="0.25">
      <c r="A2" s="473" t="s">
        <v>501</v>
      </c>
      <c r="B2" s="473"/>
      <c r="C2" s="473"/>
      <c r="D2" s="473"/>
      <c r="E2" s="473"/>
      <c r="F2" s="473"/>
    </row>
    <row r="3" spans="1:6" ht="15.75" x14ac:dyDescent="0.25">
      <c r="A3" s="467" t="s">
        <v>80</v>
      </c>
      <c r="B3" s="467"/>
      <c r="C3" s="467"/>
      <c r="D3" s="467"/>
      <c r="E3" s="467"/>
      <c r="F3" s="467"/>
    </row>
    <row r="4" spans="1:6" s="29" customFormat="1" x14ac:dyDescent="0.25"/>
    <row r="5" spans="1:6" x14ac:dyDescent="0.25">
      <c r="A5" s="468" t="s">
        <v>28</v>
      </c>
      <c r="B5" s="470" t="s">
        <v>29</v>
      </c>
      <c r="C5" s="472"/>
      <c r="D5" s="472"/>
      <c r="E5" s="472"/>
    </row>
    <row r="6" spans="1:6" x14ac:dyDescent="0.25">
      <c r="A6" s="471"/>
      <c r="B6" s="44">
        <v>2011</v>
      </c>
      <c r="C6" s="44">
        <v>2012</v>
      </c>
      <c r="D6" s="44">
        <v>2013</v>
      </c>
      <c r="E6" s="44">
        <v>2014</v>
      </c>
    </row>
    <row r="7" spans="1:6" x14ac:dyDescent="0.25">
      <c r="A7" s="45" t="s">
        <v>33</v>
      </c>
      <c r="B7" s="338">
        <v>0.57003850658385724</v>
      </c>
      <c r="C7" s="338">
        <v>0.4698486065838573</v>
      </c>
      <c r="D7" s="338">
        <v>0.46502222492586232</v>
      </c>
      <c r="E7" s="338">
        <v>0.42668458892072775</v>
      </c>
    </row>
    <row r="8" spans="1:6" x14ac:dyDescent="0.25">
      <c r="A8" s="45">
        <v>2012</v>
      </c>
      <c r="B8" s="339"/>
      <c r="C8" s="340"/>
      <c r="D8" s="340"/>
      <c r="E8" s="340"/>
    </row>
    <row r="9" spans="1:6" ht="15.75" customHeight="1" x14ac:dyDescent="0.25">
      <c r="A9" s="45">
        <v>2013</v>
      </c>
      <c r="B9" s="339"/>
      <c r="C9" s="339"/>
      <c r="D9" s="340"/>
      <c r="E9" s="340"/>
      <c r="F9" s="13"/>
    </row>
    <row r="10" spans="1:6" x14ac:dyDescent="0.25">
      <c r="A10" s="45">
        <v>2014</v>
      </c>
      <c r="B10" s="339"/>
      <c r="C10" s="339"/>
      <c r="D10" s="339"/>
      <c r="E10" s="340">
        <v>0</v>
      </c>
    </row>
    <row r="11" spans="1:6" x14ac:dyDescent="0.25">
      <c r="A11" s="466" t="s">
        <v>75</v>
      </c>
      <c r="B11" s="466"/>
      <c r="C11" s="466"/>
      <c r="D11" s="466"/>
      <c r="E11" s="341">
        <f>SUM(E7:E10)</f>
        <v>0.42668458892072775</v>
      </c>
    </row>
    <row r="12" spans="1:6" x14ac:dyDescent="0.25">
      <c r="A12" s="466" t="s">
        <v>512</v>
      </c>
      <c r="B12" s="466"/>
      <c r="C12" s="466"/>
      <c r="D12" s="466"/>
      <c r="E12" s="45">
        <v>5.56</v>
      </c>
      <c r="F12" s="13"/>
    </row>
    <row r="13" spans="1:6" x14ac:dyDescent="0.25">
      <c r="A13" s="466" t="s">
        <v>76</v>
      </c>
      <c r="B13" s="466"/>
      <c r="C13" s="466"/>
      <c r="D13" s="466"/>
      <c r="E13" s="46">
        <f>E11/E12</f>
        <v>7.674183253969924E-2</v>
      </c>
    </row>
    <row r="14" spans="1:6" x14ac:dyDescent="0.25">
      <c r="A14" s="466" t="s">
        <v>59</v>
      </c>
      <c r="B14" s="466"/>
      <c r="C14" s="466"/>
      <c r="D14" s="466"/>
      <c r="E14" s="323" t="s">
        <v>60</v>
      </c>
    </row>
    <row r="15" spans="1:6" x14ac:dyDescent="0.25">
      <c r="A15" s="48" t="s">
        <v>61</v>
      </c>
      <c r="B15" s="47"/>
      <c r="C15" s="47"/>
      <c r="D15" s="47"/>
      <c r="E15" s="47"/>
    </row>
    <row r="16" spans="1:6" x14ac:dyDescent="0.25">
      <c r="A16" s="13"/>
      <c r="B16" s="13"/>
    </row>
    <row r="17" spans="1:6" ht="15.75" x14ac:dyDescent="0.25">
      <c r="A17" s="467" t="s">
        <v>81</v>
      </c>
      <c r="B17" s="467"/>
      <c r="C17" s="467"/>
      <c r="D17" s="467"/>
      <c r="E17" s="467"/>
      <c r="F17" s="467"/>
    </row>
    <row r="18" spans="1:6" s="29" customFormat="1" x14ac:dyDescent="0.25"/>
    <row r="19" spans="1:6" x14ac:dyDescent="0.25">
      <c r="A19" s="468" t="s">
        <v>28</v>
      </c>
      <c r="B19" s="470" t="s">
        <v>29</v>
      </c>
      <c r="C19" s="470"/>
      <c r="D19" s="470"/>
      <c r="E19" s="470"/>
      <c r="F19" s="44" t="s">
        <v>30</v>
      </c>
    </row>
    <row r="20" spans="1:6" x14ac:dyDescent="0.25">
      <c r="A20" s="469"/>
      <c r="B20" s="44">
        <v>2011</v>
      </c>
      <c r="C20" s="44">
        <v>2012</v>
      </c>
      <c r="D20" s="44">
        <v>2013</v>
      </c>
      <c r="E20" s="44">
        <v>2014</v>
      </c>
      <c r="F20" s="44" t="s">
        <v>31</v>
      </c>
    </row>
    <row r="21" spans="1:6" x14ac:dyDescent="0.25">
      <c r="A21" s="45" t="s">
        <v>33</v>
      </c>
      <c r="B21" s="338">
        <v>2.0187763921959498</v>
      </c>
      <c r="C21" s="338">
        <v>2.0171772941959496</v>
      </c>
      <c r="D21" s="338">
        <v>2.0037721892506433</v>
      </c>
      <c r="E21" s="338">
        <v>1.8970941963785726</v>
      </c>
      <c r="F21" s="338">
        <f>SUM(B21:E21)</f>
        <v>7.9368200720211153</v>
      </c>
    </row>
    <row r="22" spans="1:6" x14ac:dyDescent="0.25">
      <c r="A22" s="45">
        <v>2012</v>
      </c>
      <c r="B22" s="339"/>
      <c r="C22" s="340"/>
      <c r="D22" s="340"/>
      <c r="E22" s="340"/>
      <c r="F22" s="340"/>
    </row>
    <row r="23" spans="1:6" x14ac:dyDescent="0.25">
      <c r="A23" s="45">
        <v>2013</v>
      </c>
      <c r="B23" s="339" t="s">
        <v>62</v>
      </c>
      <c r="C23" s="339"/>
      <c r="D23" s="340"/>
      <c r="E23" s="340"/>
      <c r="F23" s="340"/>
    </row>
    <row r="24" spans="1:6" x14ac:dyDescent="0.25">
      <c r="A24" s="45">
        <v>2014</v>
      </c>
      <c r="B24" s="339"/>
      <c r="C24" s="339"/>
      <c r="D24" s="339"/>
      <c r="E24" s="340"/>
      <c r="F24" s="340"/>
    </row>
    <row r="25" spans="1:6" x14ac:dyDescent="0.25">
      <c r="A25" s="466" t="s">
        <v>34</v>
      </c>
      <c r="B25" s="466"/>
      <c r="C25" s="466"/>
      <c r="D25" s="466"/>
      <c r="E25" s="466"/>
      <c r="F25" s="341">
        <f>SUM(F21:F24)</f>
        <v>7.9368200720211153</v>
      </c>
    </row>
    <row r="26" spans="1:6" x14ac:dyDescent="0.25">
      <c r="A26" s="466" t="s">
        <v>513</v>
      </c>
      <c r="B26" s="466"/>
      <c r="C26" s="466"/>
      <c r="D26" s="466"/>
      <c r="E26" s="466"/>
      <c r="F26" s="45">
        <v>20.6</v>
      </c>
    </row>
    <row r="27" spans="1:6" x14ac:dyDescent="0.25">
      <c r="A27" s="466" t="s">
        <v>32</v>
      </c>
      <c r="B27" s="466"/>
      <c r="C27" s="466"/>
      <c r="D27" s="466"/>
      <c r="E27" s="466"/>
      <c r="F27" s="46">
        <f>F25/F26</f>
        <v>0.3852825277680153</v>
      </c>
    </row>
    <row r="28" spans="1:6" x14ac:dyDescent="0.25">
      <c r="A28" s="466" t="s">
        <v>59</v>
      </c>
      <c r="B28" s="466"/>
      <c r="C28" s="466"/>
      <c r="D28" s="466"/>
      <c r="E28" s="466"/>
      <c r="F28" s="323" t="s">
        <v>60</v>
      </c>
    </row>
    <row r="29" spans="1:6" x14ac:dyDescent="0.25">
      <c r="A29" s="48" t="s">
        <v>61</v>
      </c>
      <c r="B29" s="47"/>
      <c r="C29" s="47"/>
      <c r="D29" s="47"/>
      <c r="E29" s="47"/>
      <c r="F29" s="47"/>
    </row>
    <row r="30" spans="1:6" x14ac:dyDescent="0.25">
      <c r="A30" s="13"/>
      <c r="B30" s="13"/>
    </row>
    <row r="31" spans="1:6" x14ac:dyDescent="0.25">
      <c r="A31" s="13"/>
      <c r="B31" s="13"/>
    </row>
    <row r="32" spans="1:6" x14ac:dyDescent="0.25">
      <c r="A32" s="13"/>
      <c r="B32" s="13"/>
    </row>
    <row r="33" spans="1:6" x14ac:dyDescent="0.25">
      <c r="A33" s="13"/>
      <c r="B33" s="13"/>
      <c r="C33" s="13"/>
      <c r="D33" s="13"/>
      <c r="E33" s="13"/>
      <c r="F33" s="13"/>
    </row>
    <row r="34" spans="1:6" x14ac:dyDescent="0.25">
      <c r="A34" s="13"/>
      <c r="B34" s="13"/>
      <c r="C34" s="13"/>
      <c r="D34" s="13"/>
      <c r="E34" s="13"/>
      <c r="F34" s="13"/>
    </row>
    <row r="35" spans="1:6" x14ac:dyDescent="0.25">
      <c r="A35"/>
    </row>
    <row r="36" spans="1:6" x14ac:dyDescent="0.25">
      <c r="A36" s="13"/>
      <c r="B36" s="13"/>
      <c r="C36" s="13"/>
      <c r="D36" s="13"/>
      <c r="E36" s="13"/>
      <c r="F36" s="13"/>
    </row>
    <row r="37" spans="1:6" x14ac:dyDescent="0.25">
      <c r="A37" s="13"/>
      <c r="B37" s="13"/>
      <c r="C37" s="13"/>
      <c r="D37" s="13"/>
      <c r="E37" s="13"/>
      <c r="F37" s="13"/>
    </row>
    <row r="38" spans="1:6" x14ac:dyDescent="0.25">
      <c r="A38" s="13"/>
      <c r="B38" s="13"/>
      <c r="C38" s="13"/>
      <c r="D38" s="13"/>
      <c r="E38" s="13"/>
      <c r="F38" s="13"/>
    </row>
    <row r="39" spans="1:6" x14ac:dyDescent="0.25">
      <c r="A39"/>
    </row>
    <row r="40" spans="1:6" x14ac:dyDescent="0.25">
      <c r="A40"/>
    </row>
    <row r="41" spans="1:6" x14ac:dyDescent="0.25">
      <c r="A41"/>
    </row>
    <row r="42" spans="1:6" x14ac:dyDescent="0.25">
      <c r="A42"/>
    </row>
    <row r="43" spans="1:6" x14ac:dyDescent="0.25">
      <c r="A43"/>
    </row>
    <row r="44" spans="1:6" x14ac:dyDescent="0.25">
      <c r="A44"/>
    </row>
  </sheetData>
  <mergeCells count="16">
    <mergeCell ref="A1:F1"/>
    <mergeCell ref="A5:A6"/>
    <mergeCell ref="B5:E5"/>
    <mergeCell ref="A11:D11"/>
    <mergeCell ref="A3:F3"/>
    <mergeCell ref="A2:F2"/>
    <mergeCell ref="A12:D12"/>
    <mergeCell ref="A26:E26"/>
    <mergeCell ref="A27:E27"/>
    <mergeCell ref="A28:E28"/>
    <mergeCell ref="A17:F17"/>
    <mergeCell ref="A13:D13"/>
    <mergeCell ref="A14:D14"/>
    <mergeCell ref="A19:A20"/>
    <mergeCell ref="B19:E19"/>
    <mergeCell ref="A25:E25"/>
  </mergeCells>
  <pageMargins left="0.7" right="0.7" top="0.75" bottom="0.75" header="0.3" footer="0.3"/>
  <pageSetup scale="85" orientation="portrait" r:id="rId1"/>
  <headerFooter>
    <oddFooter>&amp;L&amp;P&amp;CFINAL 2011 Results&amp;RAugust 31,2012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40"/>
  <sheetViews>
    <sheetView showGridLines="0" view="pageBreakPreview" zoomScaleSheetLayoutView="100" workbookViewId="0">
      <selection activeCell="I30" sqref="I30"/>
    </sheetView>
  </sheetViews>
  <sheetFormatPr defaultRowHeight="15" x14ac:dyDescent="0.25"/>
  <cols>
    <col min="1" max="1" width="2.42578125" style="99" customWidth="1"/>
    <col min="2" max="2" width="4" style="31" bestFit="1" customWidth="1"/>
    <col min="3" max="3" width="50.7109375" style="1" customWidth="1"/>
    <col min="4" max="4" width="12" style="31" customWidth="1"/>
    <col min="5" max="5" width="20.140625" style="1" customWidth="1"/>
    <col min="6" max="16384" width="9.140625" style="29"/>
  </cols>
  <sheetData>
    <row r="1" spans="2:5" s="99" customFormat="1" x14ac:dyDescent="0.25">
      <c r="B1" s="31"/>
      <c r="C1" s="1"/>
      <c r="D1" s="31"/>
      <c r="E1" s="1"/>
    </row>
    <row r="2" spans="2:5" x14ac:dyDescent="0.25">
      <c r="B2" s="367" t="s">
        <v>237</v>
      </c>
      <c r="C2" s="367"/>
      <c r="D2" s="367"/>
      <c r="E2" s="367"/>
    </row>
    <row r="3" spans="2:5" x14ac:dyDescent="0.25">
      <c r="B3" s="1"/>
      <c r="C3" s="29"/>
      <c r="D3" s="29"/>
      <c r="E3" s="29"/>
    </row>
    <row r="4" spans="2:5" ht="22.5" x14ac:dyDescent="0.25">
      <c r="B4" s="32" t="s">
        <v>0</v>
      </c>
      <c r="C4" s="32" t="s">
        <v>1</v>
      </c>
      <c r="D4" s="30" t="s">
        <v>44</v>
      </c>
      <c r="E4" s="30" t="s">
        <v>45</v>
      </c>
    </row>
    <row r="5" spans="2:5" x14ac:dyDescent="0.25">
      <c r="B5" s="368" t="s">
        <v>2</v>
      </c>
      <c r="C5" s="369"/>
      <c r="D5" s="369"/>
      <c r="E5" s="370"/>
    </row>
    <row r="6" spans="2:5" x14ac:dyDescent="0.25">
      <c r="B6" s="59">
        <v>1</v>
      </c>
      <c r="C6" s="33" t="s">
        <v>3</v>
      </c>
      <c r="D6" s="54" t="s">
        <v>46</v>
      </c>
      <c r="E6" s="152">
        <v>56109.554545454608</v>
      </c>
    </row>
    <row r="7" spans="2:5" x14ac:dyDescent="0.25">
      <c r="B7" s="60">
        <v>2</v>
      </c>
      <c r="C7" s="34" t="s">
        <v>4</v>
      </c>
      <c r="D7" s="56" t="s">
        <v>46</v>
      </c>
      <c r="E7" s="153">
        <v>3688</v>
      </c>
    </row>
    <row r="8" spans="2:5" x14ac:dyDescent="0.25">
      <c r="B8" s="60">
        <v>3</v>
      </c>
      <c r="C8" s="34" t="s">
        <v>5</v>
      </c>
      <c r="D8" s="56" t="s">
        <v>47</v>
      </c>
      <c r="E8" s="153">
        <v>111587.04528780788</v>
      </c>
    </row>
    <row r="9" spans="2:5" x14ac:dyDescent="0.25">
      <c r="B9" s="60">
        <v>4</v>
      </c>
      <c r="C9" s="34" t="s">
        <v>6</v>
      </c>
      <c r="D9" s="56" t="s">
        <v>251</v>
      </c>
      <c r="E9" s="153">
        <v>559462.0000000007</v>
      </c>
    </row>
    <row r="10" spans="2:5" x14ac:dyDescent="0.25">
      <c r="B10" s="60">
        <v>5</v>
      </c>
      <c r="C10" s="34" t="s">
        <v>7</v>
      </c>
      <c r="D10" s="56" t="s">
        <v>252</v>
      </c>
      <c r="E10" s="153">
        <v>870331.99999999942</v>
      </c>
    </row>
    <row r="11" spans="2:5" x14ac:dyDescent="0.25">
      <c r="B11" s="60">
        <v>6</v>
      </c>
      <c r="C11" s="34" t="s">
        <v>8</v>
      </c>
      <c r="D11" s="56" t="s">
        <v>250</v>
      </c>
      <c r="E11" s="153">
        <v>152</v>
      </c>
    </row>
    <row r="12" spans="2:5" x14ac:dyDescent="0.25">
      <c r="B12" s="60">
        <v>7</v>
      </c>
      <c r="C12" s="34" t="s">
        <v>67</v>
      </c>
      <c r="D12" s="56" t="s">
        <v>48</v>
      </c>
      <c r="E12" s="153">
        <v>19577</v>
      </c>
    </row>
    <row r="13" spans="2:5" x14ac:dyDescent="0.25">
      <c r="B13" s="62">
        <v>8</v>
      </c>
      <c r="C13" s="35" t="s">
        <v>9</v>
      </c>
      <c r="D13" s="58" t="s">
        <v>49</v>
      </c>
      <c r="E13" s="154">
        <v>7</v>
      </c>
    </row>
    <row r="14" spans="2:5" x14ac:dyDescent="0.25">
      <c r="B14" s="368" t="s">
        <v>11</v>
      </c>
      <c r="C14" s="369"/>
      <c r="D14" s="369"/>
      <c r="E14" s="370"/>
    </row>
    <row r="15" spans="2:5" x14ac:dyDescent="0.25">
      <c r="B15" s="59">
        <f>B13+1</f>
        <v>9</v>
      </c>
      <c r="C15" s="33" t="s">
        <v>68</v>
      </c>
      <c r="D15" s="54" t="s">
        <v>50</v>
      </c>
      <c r="E15" s="152">
        <v>2515.7128437244301</v>
      </c>
    </row>
    <row r="16" spans="2:5" x14ac:dyDescent="0.25">
      <c r="B16" s="60">
        <v>10</v>
      </c>
      <c r="C16" s="34" t="s">
        <v>12</v>
      </c>
      <c r="D16" s="56" t="s">
        <v>50</v>
      </c>
      <c r="E16" s="153">
        <v>20297</v>
      </c>
    </row>
    <row r="17" spans="2:5" x14ac:dyDescent="0.25">
      <c r="B17" s="60">
        <v>11</v>
      </c>
      <c r="C17" s="34" t="s">
        <v>69</v>
      </c>
      <c r="D17" s="56" t="s">
        <v>51</v>
      </c>
      <c r="E17" s="153" t="s">
        <v>203</v>
      </c>
    </row>
    <row r="18" spans="2:5" x14ac:dyDescent="0.25">
      <c r="B18" s="60">
        <v>12</v>
      </c>
      <c r="C18" s="61" t="s">
        <v>70</v>
      </c>
      <c r="D18" s="56" t="s">
        <v>51</v>
      </c>
      <c r="E18" s="153">
        <v>10</v>
      </c>
    </row>
    <row r="19" spans="2:5" x14ac:dyDescent="0.25">
      <c r="B19" s="60">
        <v>13</v>
      </c>
      <c r="C19" s="34" t="s">
        <v>52</v>
      </c>
      <c r="D19" s="56" t="s">
        <v>53</v>
      </c>
      <c r="E19" s="153">
        <v>103</v>
      </c>
    </row>
    <row r="20" spans="2:5" ht="25.5" x14ac:dyDescent="0.25">
      <c r="B20" s="60">
        <v>14</v>
      </c>
      <c r="C20" s="36" t="s">
        <v>71</v>
      </c>
      <c r="D20" s="56" t="s">
        <v>48</v>
      </c>
      <c r="E20" s="153">
        <v>264</v>
      </c>
    </row>
    <row r="21" spans="2:5" x14ac:dyDescent="0.25">
      <c r="B21" s="62">
        <v>15</v>
      </c>
      <c r="C21" s="37" t="s">
        <v>72</v>
      </c>
      <c r="D21" s="58" t="s">
        <v>54</v>
      </c>
      <c r="E21" s="154">
        <v>148</v>
      </c>
    </row>
    <row r="22" spans="2:5" x14ac:dyDescent="0.25">
      <c r="B22" s="368" t="s">
        <v>15</v>
      </c>
      <c r="C22" s="369"/>
      <c r="D22" s="369"/>
      <c r="E22" s="370"/>
    </row>
    <row r="23" spans="2:5" x14ac:dyDescent="0.25">
      <c r="B23" s="59">
        <v>16</v>
      </c>
      <c r="C23" s="33" t="s">
        <v>233</v>
      </c>
      <c r="D23" s="54" t="s">
        <v>50</v>
      </c>
      <c r="E23" s="152" t="s">
        <v>203</v>
      </c>
    </row>
    <row r="24" spans="2:5" x14ac:dyDescent="0.25">
      <c r="B24" s="60">
        <v>17</v>
      </c>
      <c r="C24" s="34" t="s">
        <v>234</v>
      </c>
      <c r="D24" s="56" t="s">
        <v>50</v>
      </c>
      <c r="E24" s="153" t="s">
        <v>203</v>
      </c>
    </row>
    <row r="25" spans="2:5" x14ac:dyDescent="0.25">
      <c r="B25" s="60">
        <v>18</v>
      </c>
      <c r="C25" s="34" t="s">
        <v>235</v>
      </c>
      <c r="D25" s="56" t="s">
        <v>55</v>
      </c>
      <c r="E25" s="153" t="s">
        <v>203</v>
      </c>
    </row>
    <row r="26" spans="2:5" ht="27.75" x14ac:dyDescent="0.25">
      <c r="B26" s="60">
        <v>19</v>
      </c>
      <c r="C26" s="36" t="s">
        <v>232</v>
      </c>
      <c r="D26" s="56" t="s">
        <v>50</v>
      </c>
      <c r="E26" s="153">
        <v>432.78715627556937</v>
      </c>
    </row>
    <row r="27" spans="2:5" x14ac:dyDescent="0.25">
      <c r="B27" s="62">
        <v>20</v>
      </c>
      <c r="C27" s="35" t="s">
        <v>13</v>
      </c>
      <c r="D27" s="58" t="s">
        <v>54</v>
      </c>
      <c r="E27" s="154">
        <v>134</v>
      </c>
    </row>
    <row r="28" spans="2:5" x14ac:dyDescent="0.25">
      <c r="B28" s="368" t="s">
        <v>20</v>
      </c>
      <c r="C28" s="369"/>
      <c r="D28" s="369"/>
      <c r="E28" s="370"/>
    </row>
    <row r="29" spans="2:5" x14ac:dyDescent="0.25">
      <c r="B29" s="104">
        <v>21</v>
      </c>
      <c r="C29" s="64" t="s">
        <v>20</v>
      </c>
      <c r="D29" s="65" t="s">
        <v>74</v>
      </c>
      <c r="E29" s="155">
        <v>46</v>
      </c>
    </row>
    <row r="30" spans="2:5" x14ac:dyDescent="0.25">
      <c r="B30" s="368" t="s">
        <v>56</v>
      </c>
      <c r="C30" s="369"/>
      <c r="D30" s="369"/>
      <c r="E30" s="370"/>
    </row>
    <row r="31" spans="2:5" x14ac:dyDescent="0.25">
      <c r="B31" s="59">
        <v>22</v>
      </c>
      <c r="C31" s="33" t="s">
        <v>23</v>
      </c>
      <c r="D31" s="54" t="s">
        <v>50</v>
      </c>
      <c r="E31" s="152">
        <v>2023</v>
      </c>
    </row>
    <row r="32" spans="2:5" x14ac:dyDescent="0.25">
      <c r="B32" s="60">
        <v>23</v>
      </c>
      <c r="C32" s="34" t="s">
        <v>24</v>
      </c>
      <c r="D32" s="56" t="s">
        <v>50</v>
      </c>
      <c r="E32" s="153">
        <v>144.99999999999997</v>
      </c>
    </row>
    <row r="33" spans="2:5" x14ac:dyDescent="0.25">
      <c r="B33" s="60">
        <v>24</v>
      </c>
      <c r="C33" s="34" t="s">
        <v>25</v>
      </c>
      <c r="D33" s="56" t="s">
        <v>50</v>
      </c>
      <c r="E33" s="153">
        <v>553</v>
      </c>
    </row>
    <row r="34" spans="2:5" x14ac:dyDescent="0.25">
      <c r="B34" s="60">
        <v>25</v>
      </c>
      <c r="C34" s="34" t="s">
        <v>26</v>
      </c>
      <c r="D34" s="56" t="s">
        <v>50</v>
      </c>
      <c r="E34" s="153">
        <v>110</v>
      </c>
    </row>
    <row r="35" spans="2:5" x14ac:dyDescent="0.25">
      <c r="B35" s="60">
        <v>26</v>
      </c>
      <c r="C35" s="34" t="s">
        <v>57</v>
      </c>
      <c r="D35" s="56" t="s">
        <v>50</v>
      </c>
      <c r="E35" s="153">
        <v>5</v>
      </c>
    </row>
    <row r="36" spans="2:5" x14ac:dyDescent="0.25">
      <c r="B36" s="62">
        <v>27</v>
      </c>
      <c r="C36" s="35" t="s">
        <v>58</v>
      </c>
      <c r="D36" s="58" t="s">
        <v>50</v>
      </c>
      <c r="E36" s="154">
        <v>3</v>
      </c>
    </row>
    <row r="37" spans="2:5" x14ac:dyDescent="0.25">
      <c r="B37" s="151" t="s">
        <v>236</v>
      </c>
    </row>
    <row r="38" spans="2:5" ht="27.75" customHeight="1" x14ac:dyDescent="0.25">
      <c r="B38" s="474" t="s">
        <v>511</v>
      </c>
      <c r="C38" s="474"/>
      <c r="D38" s="474"/>
      <c r="E38" s="474"/>
    </row>
    <row r="39" spans="2:5" x14ac:dyDescent="0.25">
      <c r="B39" s="151" t="s">
        <v>381</v>
      </c>
    </row>
    <row r="40" spans="2:5" x14ac:dyDescent="0.25">
      <c r="B40" s="151" t="s">
        <v>253</v>
      </c>
    </row>
  </sheetData>
  <mergeCells count="7">
    <mergeCell ref="B38:E38"/>
    <mergeCell ref="B2:E2"/>
    <mergeCell ref="B30:E30"/>
    <mergeCell ref="B5:E5"/>
    <mergeCell ref="B14:E14"/>
    <mergeCell ref="B22:E22"/>
    <mergeCell ref="B28:E28"/>
  </mergeCells>
  <pageMargins left="0.7" right="0.7" top="0.75" bottom="0.75" header="0.3" footer="0.3"/>
  <pageSetup orientation="portrait" verticalDpi="300" r:id="rId1"/>
  <headerFooter>
    <oddFooter>&amp;L&amp;P&amp;CFINAL 2011 Results&amp;RAugust 31,2012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autoPageBreaks="0"/>
  </sheetPr>
  <dimension ref="B1:U60"/>
  <sheetViews>
    <sheetView showGridLines="0" view="pageBreakPreview" zoomScale="85" zoomScaleSheetLayoutView="85" workbookViewId="0">
      <selection activeCell="J11" sqref="J11"/>
    </sheetView>
  </sheetViews>
  <sheetFormatPr defaultRowHeight="15" x14ac:dyDescent="0.25"/>
  <cols>
    <col min="1" max="1" width="2.28515625" style="99" customWidth="1"/>
    <col min="2" max="2" width="4.7109375" style="12" customWidth="1"/>
    <col min="3" max="3" width="65.5703125" style="12" customWidth="1"/>
    <col min="4" max="4" width="11.7109375" style="12" customWidth="1"/>
    <col min="5" max="5" width="11.7109375" style="28" customWidth="1"/>
    <col min="6" max="7" width="15.85546875" style="271" customWidth="1"/>
    <col min="8" max="9" width="12" style="24" customWidth="1"/>
    <col min="10" max="11" width="17" style="271" customWidth="1"/>
    <col min="12" max="13" width="21.28515625" style="271" customWidth="1"/>
    <col min="14" max="15" width="9.140625" style="99"/>
    <col min="16" max="16" width="7.42578125" style="99" bestFit="1" customWidth="1"/>
    <col min="17" max="17" width="11.5703125" style="99" bestFit="1" customWidth="1"/>
    <col min="18" max="18" width="9.140625" style="99"/>
    <col min="19" max="19" width="12" style="99" bestFit="1" customWidth="1"/>
    <col min="20" max="20" width="9.140625" style="99"/>
    <col min="21" max="21" width="13.140625" style="99" bestFit="1" customWidth="1"/>
    <col min="22" max="16384" width="9.140625" style="99"/>
  </cols>
  <sheetData>
    <row r="1" spans="2:21" ht="4.5" customHeight="1" x14ac:dyDescent="0.25"/>
    <row r="2" spans="2:21" ht="15.75" x14ac:dyDescent="0.25">
      <c r="B2" s="459" t="s">
        <v>238</v>
      </c>
      <c r="C2" s="459"/>
      <c r="D2" s="459"/>
      <c r="E2" s="459"/>
      <c r="F2" s="459"/>
      <c r="G2" s="459"/>
      <c r="H2" s="459"/>
      <c r="I2" s="459"/>
      <c r="J2" s="459"/>
      <c r="K2" s="459"/>
      <c r="L2" s="459"/>
      <c r="M2" s="459"/>
    </row>
    <row r="3" spans="2:21" ht="4.5" customHeight="1" x14ac:dyDescent="0.25">
      <c r="B3" s="99"/>
      <c r="C3" s="99"/>
      <c r="D3" s="118"/>
      <c r="E3" s="99"/>
      <c r="F3" s="2"/>
      <c r="G3" s="2"/>
      <c r="H3" s="118"/>
      <c r="I3" s="118"/>
      <c r="J3" s="2"/>
      <c r="K3" s="2"/>
      <c r="L3" s="2"/>
      <c r="M3" s="2"/>
    </row>
    <row r="4" spans="2:21" s="1" customFormat="1" ht="14.25" customHeight="1" x14ac:dyDescent="0.25">
      <c r="B4" s="460" t="s">
        <v>42</v>
      </c>
      <c r="C4" s="461"/>
      <c r="D4" s="461"/>
      <c r="E4" s="462"/>
      <c r="F4" s="449" t="s">
        <v>37</v>
      </c>
      <c r="G4" s="451"/>
      <c r="H4" s="204"/>
      <c r="I4" s="205"/>
      <c r="J4" s="451" t="s">
        <v>38</v>
      </c>
      <c r="K4" s="450"/>
      <c r="L4" s="449" t="s">
        <v>39</v>
      </c>
      <c r="M4" s="450"/>
    </row>
    <row r="5" spans="2:21" s="1" customFormat="1" ht="44.25" customHeight="1" x14ac:dyDescent="0.25">
      <c r="B5" s="463"/>
      <c r="C5" s="464"/>
      <c r="D5" s="464"/>
      <c r="E5" s="465"/>
      <c r="F5" s="20" t="s">
        <v>40</v>
      </c>
      <c r="G5" s="196" t="s">
        <v>41</v>
      </c>
      <c r="H5" s="206"/>
      <c r="I5" s="207"/>
      <c r="J5" s="200" t="s">
        <v>40</v>
      </c>
      <c r="K5" s="20" t="s">
        <v>41</v>
      </c>
      <c r="L5" s="20" t="s">
        <v>35</v>
      </c>
      <c r="M5" s="20" t="s">
        <v>36</v>
      </c>
    </row>
    <row r="6" spans="2:21" x14ac:dyDescent="0.25">
      <c r="B6" s="456" t="s">
        <v>10</v>
      </c>
      <c r="C6" s="457"/>
      <c r="D6" s="457"/>
      <c r="E6" s="458"/>
      <c r="F6" s="86">
        <f>SUM(F16:F23)</f>
        <v>73757.286669371097</v>
      </c>
      <c r="G6" s="210">
        <f>SUM(G16:G23)</f>
        <v>192379633.34992293</v>
      </c>
      <c r="H6" s="220"/>
      <c r="I6" s="221"/>
      <c r="J6" s="215">
        <f>SUM(J16:J23)</f>
        <v>49123.410216674638</v>
      </c>
      <c r="K6" s="86">
        <f>SUM(K16:K23)</f>
        <v>133519667.6253054</v>
      </c>
      <c r="L6" s="86">
        <f t="shared" ref="L6" si="0">SUM(L16:L23)</f>
        <v>38404.63369252377</v>
      </c>
      <c r="M6" s="89">
        <f>SUM(M16:M23)</f>
        <v>534017834.51399726</v>
      </c>
    </row>
    <row r="7" spans="2:21" x14ac:dyDescent="0.25">
      <c r="B7" s="445" t="s">
        <v>14</v>
      </c>
      <c r="C7" s="446"/>
      <c r="D7" s="446"/>
      <c r="E7" s="447"/>
      <c r="F7" s="88">
        <f t="shared" ref="F7:M7" si="1">SUM(F25:F31)</f>
        <v>78048.284178186834</v>
      </c>
      <c r="G7" s="211">
        <f t="shared" si="1"/>
        <v>251304448.42517275</v>
      </c>
      <c r="H7" s="220"/>
      <c r="I7" s="221"/>
      <c r="J7" s="216">
        <f t="shared" si="1"/>
        <v>64593.969472501383</v>
      </c>
      <c r="K7" s="88">
        <f t="shared" si="1"/>
        <v>198124227.21974084</v>
      </c>
      <c r="L7" s="88">
        <f t="shared" si="1"/>
        <v>41047.897056383372</v>
      </c>
      <c r="M7" s="90">
        <f t="shared" si="1"/>
        <v>767657789.61948895</v>
      </c>
    </row>
    <row r="8" spans="2:21" x14ac:dyDescent="0.25">
      <c r="B8" s="445" t="s">
        <v>19</v>
      </c>
      <c r="C8" s="446"/>
      <c r="D8" s="446"/>
      <c r="E8" s="447"/>
      <c r="F8" s="88">
        <f t="shared" ref="F8:M8" si="2">SUM(F33:F37)</f>
        <v>68648.273777045892</v>
      </c>
      <c r="G8" s="211">
        <f t="shared" si="2"/>
        <v>41493144.872870378</v>
      </c>
      <c r="H8" s="220"/>
      <c r="I8" s="221"/>
      <c r="J8" s="216">
        <f t="shared" si="2"/>
        <v>57098.690605036558</v>
      </c>
      <c r="K8" s="88">
        <f t="shared" si="2"/>
        <v>31947577.240797661</v>
      </c>
      <c r="L8" s="88">
        <f t="shared" si="2"/>
        <v>4613.3671100804841</v>
      </c>
      <c r="M8" s="90">
        <f t="shared" si="2"/>
        <v>118543018.85022801</v>
      </c>
    </row>
    <row r="9" spans="2:21" x14ac:dyDescent="0.25">
      <c r="B9" s="445" t="s">
        <v>21</v>
      </c>
      <c r="C9" s="446"/>
      <c r="D9" s="446"/>
      <c r="E9" s="447"/>
      <c r="F9" s="87">
        <f t="shared" ref="F9:M9" si="3">F39</f>
        <v>3.5173448060000001</v>
      </c>
      <c r="G9" s="212">
        <f t="shared" si="3"/>
        <v>56119.19</v>
      </c>
      <c r="H9" s="220"/>
      <c r="I9" s="221"/>
      <c r="J9" s="217">
        <f t="shared" si="3"/>
        <v>2.4621413642000003</v>
      </c>
      <c r="K9" s="87">
        <f t="shared" si="3"/>
        <v>39283.433000000005</v>
      </c>
      <c r="L9" s="87">
        <f t="shared" si="3"/>
        <v>2.4621413641999998</v>
      </c>
      <c r="M9" s="91">
        <f t="shared" si="3"/>
        <v>157133.73199999999</v>
      </c>
    </row>
    <row r="10" spans="2:21" x14ac:dyDescent="0.25">
      <c r="B10" s="442" t="s">
        <v>27</v>
      </c>
      <c r="C10" s="443"/>
      <c r="D10" s="443"/>
      <c r="E10" s="444"/>
      <c r="F10" s="92">
        <f t="shared" ref="F10:M10" si="4">SUM(F41:F46)</f>
        <v>87168.948327322069</v>
      </c>
      <c r="G10" s="213">
        <f t="shared" si="4"/>
        <v>460822079.31057847</v>
      </c>
      <c r="H10" s="220"/>
      <c r="I10" s="221"/>
      <c r="J10" s="218">
        <f t="shared" si="4"/>
        <v>44832.734602926706</v>
      </c>
      <c r="K10" s="92">
        <f t="shared" si="4"/>
        <v>241853019.78621808</v>
      </c>
      <c r="L10" s="92">
        <f t="shared" si="4"/>
        <v>44832.734602926706</v>
      </c>
      <c r="M10" s="93">
        <f t="shared" si="4"/>
        <v>967412079.14487231</v>
      </c>
    </row>
    <row r="11" spans="2:21" x14ac:dyDescent="0.25">
      <c r="B11" s="475" t="s">
        <v>43</v>
      </c>
      <c r="C11" s="476"/>
      <c r="D11" s="476"/>
      <c r="E11" s="477"/>
      <c r="F11" s="94">
        <f t="shared" ref="F11:M11" si="5">SUM(F6:F10)</f>
        <v>307626.31029673188</v>
      </c>
      <c r="G11" s="214">
        <f t="shared" si="5"/>
        <v>946055425.14854455</v>
      </c>
      <c r="H11" s="222"/>
      <c r="I11" s="223"/>
      <c r="J11" s="219">
        <f t="shared" si="5"/>
        <v>215651.26703850349</v>
      </c>
      <c r="K11" s="94">
        <f t="shared" si="5"/>
        <v>605483775.30506194</v>
      </c>
      <c r="L11" s="94">
        <f t="shared" si="5"/>
        <v>128901.09460327853</v>
      </c>
      <c r="M11" s="95">
        <f t="shared" si="5"/>
        <v>2387787855.8605866</v>
      </c>
    </row>
    <row r="12" spans="2:21" ht="3.75" customHeight="1" x14ac:dyDescent="0.25">
      <c r="B12" s="19"/>
      <c r="C12" s="19"/>
      <c r="D12" s="19"/>
      <c r="E12" s="25"/>
      <c r="F12" s="21"/>
      <c r="G12" s="21"/>
      <c r="H12" s="21"/>
      <c r="I12" s="21"/>
      <c r="J12" s="21"/>
      <c r="K12" s="21"/>
      <c r="L12" s="21"/>
      <c r="M12" s="21"/>
    </row>
    <row r="13" spans="2:21" s="16" customFormat="1" ht="31.5" customHeight="1" x14ac:dyDescent="0.25">
      <c r="B13" s="448" t="s">
        <v>0</v>
      </c>
      <c r="C13" s="448" t="s">
        <v>1</v>
      </c>
      <c r="D13" s="452" t="s">
        <v>266</v>
      </c>
      <c r="E13" s="453"/>
      <c r="F13" s="449" t="s">
        <v>37</v>
      </c>
      <c r="G13" s="450"/>
      <c r="H13" s="454" t="s">
        <v>267</v>
      </c>
      <c r="I13" s="455"/>
      <c r="J13" s="449" t="s">
        <v>38</v>
      </c>
      <c r="K13" s="450"/>
      <c r="L13" s="449" t="s">
        <v>39</v>
      </c>
      <c r="M13" s="450"/>
    </row>
    <row r="14" spans="2:21" s="16" customFormat="1" ht="45" customHeight="1" x14ac:dyDescent="0.25">
      <c r="B14" s="448"/>
      <c r="C14" s="448"/>
      <c r="D14" s="121" t="s">
        <v>210</v>
      </c>
      <c r="E14" s="121" t="s">
        <v>211</v>
      </c>
      <c r="F14" s="20" t="s">
        <v>40</v>
      </c>
      <c r="G14" s="20" t="s">
        <v>41</v>
      </c>
      <c r="H14" s="121" t="s">
        <v>210</v>
      </c>
      <c r="I14" s="121" t="s">
        <v>211</v>
      </c>
      <c r="J14" s="20" t="s">
        <v>40</v>
      </c>
      <c r="K14" s="20" t="s">
        <v>41</v>
      </c>
      <c r="L14" s="20" t="s">
        <v>35</v>
      </c>
      <c r="M14" s="20" t="s">
        <v>36</v>
      </c>
      <c r="O14" s="99"/>
      <c r="P14" s="99"/>
      <c r="Q14" s="99"/>
      <c r="R14" s="99"/>
      <c r="S14" s="99"/>
      <c r="T14" s="99"/>
      <c r="U14" s="99"/>
    </row>
    <row r="15" spans="2:21" x14ac:dyDescent="0.25">
      <c r="B15" s="4" t="s">
        <v>2</v>
      </c>
      <c r="C15" s="5"/>
      <c r="D15" s="26"/>
      <c r="E15" s="26"/>
      <c r="F15" s="272"/>
      <c r="G15" s="272"/>
      <c r="H15" s="22"/>
      <c r="I15" s="22"/>
      <c r="J15" s="272"/>
      <c r="K15" s="272"/>
      <c r="L15" s="272"/>
      <c r="M15" s="272"/>
      <c r="N15" s="98"/>
    </row>
    <row r="16" spans="2:21" x14ac:dyDescent="0.25">
      <c r="B16" s="7">
        <v>1</v>
      </c>
      <c r="C16" s="38" t="s">
        <v>3</v>
      </c>
      <c r="D16" s="122">
        <v>1</v>
      </c>
      <c r="E16" s="123">
        <v>1</v>
      </c>
      <c r="F16" s="86">
        <v>6750.4107461222848</v>
      </c>
      <c r="G16" s="269">
        <v>45971626.598149568</v>
      </c>
      <c r="H16" s="122">
        <v>0.50611032619317298</v>
      </c>
      <c r="I16" s="123">
        <v>0.51437864737090355</v>
      </c>
      <c r="J16" s="86">
        <v>3299.3423836529319</v>
      </c>
      <c r="K16" s="267">
        <v>23005812.107689478</v>
      </c>
      <c r="L16" s="86">
        <v>3159.7982065938768</v>
      </c>
      <c r="M16" s="266">
        <v>91903302.651752919</v>
      </c>
    </row>
    <row r="17" spans="2:15" x14ac:dyDescent="0.25">
      <c r="B17" s="7">
        <v>2</v>
      </c>
      <c r="C17" s="39" t="s">
        <v>4</v>
      </c>
      <c r="D17" s="124">
        <v>1</v>
      </c>
      <c r="E17" s="125">
        <v>1</v>
      </c>
      <c r="F17" s="87">
        <v>719.29641732409857</v>
      </c>
      <c r="G17" s="269">
        <v>873530.84348720976</v>
      </c>
      <c r="H17" s="124">
        <v>0.51309464475630717</v>
      </c>
      <c r="I17" s="125">
        <v>0.51309464475630717</v>
      </c>
      <c r="J17" s="87">
        <v>370.70028892416764</v>
      </c>
      <c r="K17" s="267">
        <v>450187.33343555016</v>
      </c>
      <c r="L17" s="88">
        <v>181.4845867039962</v>
      </c>
      <c r="M17" s="270">
        <v>1930651.0255228218</v>
      </c>
      <c r="O17" s="117"/>
    </row>
    <row r="18" spans="2:15" x14ac:dyDescent="0.25">
      <c r="B18" s="7">
        <v>3</v>
      </c>
      <c r="C18" s="39" t="s">
        <v>5</v>
      </c>
      <c r="D18" s="124">
        <v>1</v>
      </c>
      <c r="E18" s="125">
        <v>1</v>
      </c>
      <c r="F18" s="87">
        <v>53209.034339123362</v>
      </c>
      <c r="G18" s="269">
        <v>99413430.12682572</v>
      </c>
      <c r="H18" s="124">
        <v>0.60349064456644075</v>
      </c>
      <c r="I18" s="125">
        <v>0.5985881751743094</v>
      </c>
      <c r="J18" s="87">
        <v>32037.432745772712</v>
      </c>
      <c r="K18" s="267">
        <v>59437670.316000544</v>
      </c>
      <c r="L18" s="88">
        <v>32037.432745772712</v>
      </c>
      <c r="M18" s="270">
        <v>237750681.26400217</v>
      </c>
      <c r="O18" s="116"/>
    </row>
    <row r="19" spans="2:15" x14ac:dyDescent="0.25">
      <c r="B19" s="8">
        <v>4</v>
      </c>
      <c r="C19" s="39" t="s">
        <v>6</v>
      </c>
      <c r="D19" s="124">
        <v>1</v>
      </c>
      <c r="E19" s="125">
        <v>1</v>
      </c>
      <c r="F19" s="87">
        <v>1184.2041192686659</v>
      </c>
      <c r="G19" s="269">
        <v>19192453.38772466</v>
      </c>
      <c r="H19" s="124">
        <v>1.1416168310602637</v>
      </c>
      <c r="I19" s="125">
        <v>1.1107640435005217</v>
      </c>
      <c r="J19" s="87">
        <v>1344.2653092189908</v>
      </c>
      <c r="K19" s="267">
        <v>21211537.052541189</v>
      </c>
      <c r="L19" s="88">
        <v>1344.2653092189908</v>
      </c>
      <c r="M19" s="270">
        <v>84846148.210164756</v>
      </c>
      <c r="O19" s="116"/>
    </row>
    <row r="20" spans="2:15" x14ac:dyDescent="0.25">
      <c r="B20" s="8">
        <v>5</v>
      </c>
      <c r="C20" s="39" t="s">
        <v>7</v>
      </c>
      <c r="D20" s="124">
        <v>1</v>
      </c>
      <c r="E20" s="125">
        <v>1</v>
      </c>
      <c r="F20" s="87">
        <v>1504.0205120515257</v>
      </c>
      <c r="G20" s="269">
        <v>26899264.635040425</v>
      </c>
      <c r="H20" s="124">
        <v>1.1239049591498793</v>
      </c>
      <c r="I20" s="125">
        <v>1.0975836023309551</v>
      </c>
      <c r="J20" s="87">
        <v>1681.4780971187329</v>
      </c>
      <c r="K20" s="267">
        <v>29387468.485649344</v>
      </c>
      <c r="L20" s="88">
        <v>1681.4780971187329</v>
      </c>
      <c r="M20" s="270">
        <v>117549873.94259737</v>
      </c>
      <c r="O20" s="116"/>
    </row>
    <row r="21" spans="2:15" x14ac:dyDescent="0.25">
      <c r="B21" s="8">
        <v>6</v>
      </c>
      <c r="C21" s="39" t="s">
        <v>8</v>
      </c>
      <c r="D21" s="124">
        <v>1</v>
      </c>
      <c r="E21" s="125">
        <v>1</v>
      </c>
      <c r="F21" s="87">
        <v>0.18053548116722201</v>
      </c>
      <c r="G21" s="269">
        <v>3917.458695323</v>
      </c>
      <c r="H21" s="124">
        <v>0.6772500503352471</v>
      </c>
      <c r="I21" s="125">
        <v>0.67680676687292463</v>
      </c>
      <c r="J21" s="87">
        <v>0.122191987093121</v>
      </c>
      <c r="K21" s="267">
        <v>2651.69998930271</v>
      </c>
      <c r="L21" s="88">
        <v>0.12554711545438418</v>
      </c>
      <c r="M21" s="270">
        <v>10606.7999572108</v>
      </c>
      <c r="O21" s="116"/>
    </row>
    <row r="22" spans="2:15" x14ac:dyDescent="0.25">
      <c r="B22" s="8">
        <v>7</v>
      </c>
      <c r="C22" s="39" t="s">
        <v>67</v>
      </c>
      <c r="D22" s="124" t="s">
        <v>209</v>
      </c>
      <c r="E22" s="125" t="s">
        <v>209</v>
      </c>
      <c r="F22" s="87">
        <v>10390.02</v>
      </c>
      <c r="G22" s="269">
        <v>23597.3</v>
      </c>
      <c r="H22" s="124" t="s">
        <v>209</v>
      </c>
      <c r="I22" s="125" t="s">
        <v>209</v>
      </c>
      <c r="J22" s="87">
        <v>10390.02</v>
      </c>
      <c r="K22" s="267">
        <v>23597.3</v>
      </c>
      <c r="L22" s="280">
        <v>0</v>
      </c>
      <c r="M22" s="281">
        <v>23597.3</v>
      </c>
      <c r="O22" s="116"/>
    </row>
    <row r="23" spans="2:15" x14ac:dyDescent="0.25">
      <c r="B23" s="8">
        <v>8</v>
      </c>
      <c r="C23" s="40" t="s">
        <v>9</v>
      </c>
      <c r="D23" s="124">
        <v>1</v>
      </c>
      <c r="E23" s="125">
        <v>1</v>
      </c>
      <c r="F23" s="273">
        <v>0.12</v>
      </c>
      <c r="G23" s="287">
        <v>1813</v>
      </c>
      <c r="H23" s="126">
        <v>0.41</v>
      </c>
      <c r="I23" s="127">
        <v>0.41</v>
      </c>
      <c r="J23" s="273">
        <v>4.9199999999999987E-2</v>
      </c>
      <c r="K23" s="274">
        <v>743.32999999999993</v>
      </c>
      <c r="L23" s="282">
        <v>4.9199999999999987E-2</v>
      </c>
      <c r="M23" s="283">
        <v>2973.3199999999997</v>
      </c>
      <c r="O23" s="116"/>
    </row>
    <row r="24" spans="2:15" x14ac:dyDescent="0.25">
      <c r="B24" s="4" t="s">
        <v>11</v>
      </c>
      <c r="C24" s="5"/>
      <c r="D24" s="26"/>
      <c r="E24" s="26"/>
      <c r="F24" s="272"/>
      <c r="G24" s="272"/>
      <c r="H24" s="96"/>
      <c r="I24" s="96"/>
      <c r="J24" s="272"/>
      <c r="K24" s="272"/>
      <c r="L24" s="272"/>
      <c r="M24" s="284"/>
      <c r="O24" s="116"/>
    </row>
    <row r="25" spans="2:15" x14ac:dyDescent="0.25">
      <c r="B25" s="78">
        <v>9</v>
      </c>
      <c r="C25" s="41" t="s">
        <v>68</v>
      </c>
      <c r="D25" s="122">
        <v>1.0601377657239486</v>
      </c>
      <c r="E25" s="123">
        <v>0.91128797714742027</v>
      </c>
      <c r="F25" s="86">
        <v>34201.164942324598</v>
      </c>
      <c r="G25" s="266">
        <v>184070265.21475354</v>
      </c>
      <c r="H25" s="122">
        <v>0.71539864421078558</v>
      </c>
      <c r="I25" s="123">
        <v>0.73886055099304715</v>
      </c>
      <c r="J25" s="86">
        <v>24467.467030168467</v>
      </c>
      <c r="K25" s="266">
        <v>136002257.57800913</v>
      </c>
      <c r="L25" s="86">
        <v>24438.158478990114</v>
      </c>
      <c r="M25" s="266">
        <v>543856391.70215142</v>
      </c>
      <c r="O25" s="116"/>
    </row>
    <row r="26" spans="2:15" x14ac:dyDescent="0.25">
      <c r="B26" s="79">
        <v>10</v>
      </c>
      <c r="C26" s="42" t="s">
        <v>12</v>
      </c>
      <c r="D26" s="124">
        <v>1.0759581849200801</v>
      </c>
      <c r="E26" s="125">
        <v>0.92853912100348202</v>
      </c>
      <c r="F26" s="87">
        <v>22155.462235862236</v>
      </c>
      <c r="G26" s="269">
        <v>65777197.0999192</v>
      </c>
      <c r="H26" s="124">
        <v>1.0759581849200801</v>
      </c>
      <c r="I26" s="125">
        <v>0.92853912100348202</v>
      </c>
      <c r="J26" s="87">
        <v>23724.481142332916</v>
      </c>
      <c r="K26" s="267">
        <v>61076700.777231716</v>
      </c>
      <c r="L26" s="88">
        <v>16486.430077393255</v>
      </c>
      <c r="M26" s="270">
        <v>221520977.31483755</v>
      </c>
      <c r="O26" s="116"/>
    </row>
    <row r="27" spans="2:15" x14ac:dyDescent="0.25">
      <c r="B27" s="78">
        <v>11</v>
      </c>
      <c r="C27" s="42" t="s">
        <v>69</v>
      </c>
      <c r="D27" s="124" t="str">
        <f>"-"</f>
        <v>-</v>
      </c>
      <c r="E27" s="125" t="str">
        <f>"-"</f>
        <v>-</v>
      </c>
      <c r="F27" s="87" t="s">
        <v>382</v>
      </c>
      <c r="G27" s="267" t="s">
        <v>382</v>
      </c>
      <c r="H27" s="124" t="s">
        <v>382</v>
      </c>
      <c r="I27" s="125" t="s">
        <v>382</v>
      </c>
      <c r="J27" s="87" t="s">
        <v>382</v>
      </c>
      <c r="K27" s="267" t="s">
        <v>382</v>
      </c>
      <c r="L27" s="87" t="s">
        <v>382</v>
      </c>
      <c r="M27" s="267" t="s">
        <v>382</v>
      </c>
      <c r="O27" s="116"/>
    </row>
    <row r="28" spans="2:15" x14ac:dyDescent="0.25">
      <c r="B28" s="79">
        <v>12</v>
      </c>
      <c r="C28" s="42" t="s">
        <v>70</v>
      </c>
      <c r="D28" s="124">
        <v>0.5</v>
      </c>
      <c r="E28" s="125">
        <v>0.5</v>
      </c>
      <c r="F28" s="87">
        <v>246.61699999999999</v>
      </c>
      <c r="G28" s="267">
        <v>823434.49200000009</v>
      </c>
      <c r="H28" s="124">
        <v>0.5</v>
      </c>
      <c r="I28" s="125">
        <v>0.5</v>
      </c>
      <c r="J28" s="87">
        <v>123.3085</v>
      </c>
      <c r="K28" s="267">
        <v>411717.24600000004</v>
      </c>
      <c r="L28" s="88">
        <v>123.3085</v>
      </c>
      <c r="M28" s="270">
        <v>1646868.9840000002</v>
      </c>
      <c r="O28" s="116"/>
    </row>
    <row r="29" spans="2:15" x14ac:dyDescent="0.25">
      <c r="B29" s="78">
        <v>13</v>
      </c>
      <c r="C29" s="42" t="s">
        <v>52</v>
      </c>
      <c r="D29" s="124" t="str">
        <f>"-"</f>
        <v>-</v>
      </c>
      <c r="E29" s="125" t="str">
        <f>"-"</f>
        <v>-</v>
      </c>
      <c r="F29" s="87" t="s">
        <v>382</v>
      </c>
      <c r="G29" s="267" t="s">
        <v>382</v>
      </c>
      <c r="H29" s="124" t="s">
        <v>382</v>
      </c>
      <c r="I29" s="125" t="s">
        <v>382</v>
      </c>
      <c r="J29" s="87" t="s">
        <v>382</v>
      </c>
      <c r="K29" s="267" t="s">
        <v>382</v>
      </c>
      <c r="L29" s="87" t="s">
        <v>382</v>
      </c>
      <c r="M29" s="267" t="s">
        <v>382</v>
      </c>
      <c r="O29" s="116"/>
    </row>
    <row r="30" spans="2:15" x14ac:dyDescent="0.25">
      <c r="B30" s="79">
        <v>14</v>
      </c>
      <c r="C30" s="42" t="s">
        <v>71</v>
      </c>
      <c r="D30" s="124" t="s">
        <v>209</v>
      </c>
      <c r="E30" s="125" t="s">
        <v>209</v>
      </c>
      <c r="F30" s="87">
        <v>55.04</v>
      </c>
      <c r="G30" s="267">
        <v>131.04</v>
      </c>
      <c r="H30" s="124" t="s">
        <v>209</v>
      </c>
      <c r="I30" s="125" t="s">
        <v>209</v>
      </c>
      <c r="J30" s="87">
        <v>55.04</v>
      </c>
      <c r="K30" s="267">
        <v>131.04</v>
      </c>
      <c r="L30" s="280">
        <v>0</v>
      </c>
      <c r="M30" s="281">
        <v>131.04</v>
      </c>
      <c r="O30" s="116"/>
    </row>
    <row r="31" spans="2:15" x14ac:dyDescent="0.25">
      <c r="B31" s="78">
        <v>15</v>
      </c>
      <c r="C31" s="43" t="s">
        <v>72</v>
      </c>
      <c r="D31" s="259">
        <f>J31/F31</f>
        <v>0.75846997662459104</v>
      </c>
      <c r="E31" s="125" t="s">
        <v>209</v>
      </c>
      <c r="F31" s="273">
        <v>21389.999999999996</v>
      </c>
      <c r="G31" s="274">
        <v>633420.57849999995</v>
      </c>
      <c r="H31" s="124" t="s">
        <v>209</v>
      </c>
      <c r="I31" s="125" t="s">
        <v>209</v>
      </c>
      <c r="J31" s="273">
        <v>16223.672799999998</v>
      </c>
      <c r="K31" s="274">
        <v>633420.57849999995</v>
      </c>
      <c r="L31" s="285">
        <v>0</v>
      </c>
      <c r="M31" s="286">
        <v>633420.57849999995</v>
      </c>
      <c r="O31" s="116"/>
    </row>
    <row r="32" spans="2:15" x14ac:dyDescent="0.25">
      <c r="B32" s="4" t="s">
        <v>15</v>
      </c>
      <c r="C32" s="5"/>
      <c r="D32" s="26"/>
      <c r="E32" s="26"/>
      <c r="F32" s="275"/>
      <c r="G32" s="275"/>
      <c r="H32" s="97"/>
      <c r="I32" s="97"/>
      <c r="J32" s="275"/>
      <c r="K32" s="275"/>
      <c r="L32" s="275"/>
      <c r="M32" s="275"/>
      <c r="N32" s="98"/>
      <c r="O32" s="116"/>
    </row>
    <row r="33" spans="2:15" x14ac:dyDescent="0.25">
      <c r="B33" s="7">
        <v>16</v>
      </c>
      <c r="C33" s="38" t="s">
        <v>16</v>
      </c>
      <c r="D33" s="124" t="str">
        <f t="shared" ref="D33:E35" si="6">"-"</f>
        <v>-</v>
      </c>
      <c r="E33" s="125" t="str">
        <f t="shared" si="6"/>
        <v>-</v>
      </c>
      <c r="F33" s="86" t="s">
        <v>382</v>
      </c>
      <c r="G33" s="266" t="s">
        <v>382</v>
      </c>
      <c r="H33" s="257" t="s">
        <v>382</v>
      </c>
      <c r="I33" s="125" t="s">
        <v>382</v>
      </c>
      <c r="J33" s="86" t="s">
        <v>382</v>
      </c>
      <c r="K33" s="266" t="s">
        <v>382</v>
      </c>
      <c r="L33" s="86" t="s">
        <v>382</v>
      </c>
      <c r="M33" s="266" t="s">
        <v>382</v>
      </c>
      <c r="O33" s="116"/>
    </row>
    <row r="34" spans="2:15" x14ac:dyDescent="0.25">
      <c r="B34" s="8">
        <v>17</v>
      </c>
      <c r="C34" s="39" t="s">
        <v>17</v>
      </c>
      <c r="D34" s="124" t="str">
        <f t="shared" si="6"/>
        <v>-</v>
      </c>
      <c r="E34" s="125" t="str">
        <f t="shared" si="6"/>
        <v>-</v>
      </c>
      <c r="F34" s="87" t="s">
        <v>382</v>
      </c>
      <c r="G34" s="267" t="s">
        <v>382</v>
      </c>
      <c r="H34" s="257" t="s">
        <v>382</v>
      </c>
      <c r="I34" s="125" t="s">
        <v>382</v>
      </c>
      <c r="J34" s="87" t="s">
        <v>382</v>
      </c>
      <c r="K34" s="267" t="s">
        <v>382</v>
      </c>
      <c r="L34" s="88" t="s">
        <v>382</v>
      </c>
      <c r="M34" s="270" t="s">
        <v>382</v>
      </c>
      <c r="O34" s="116"/>
    </row>
    <row r="35" spans="2:15" x14ac:dyDescent="0.25">
      <c r="B35" s="7">
        <v>18</v>
      </c>
      <c r="C35" s="39" t="s">
        <v>18</v>
      </c>
      <c r="D35" s="124" t="str">
        <f t="shared" si="6"/>
        <v>-</v>
      </c>
      <c r="E35" s="125" t="str">
        <f t="shared" si="6"/>
        <v>-</v>
      </c>
      <c r="F35" s="87" t="s">
        <v>382</v>
      </c>
      <c r="G35" s="268" t="s">
        <v>382</v>
      </c>
      <c r="H35" s="257" t="s">
        <v>382</v>
      </c>
      <c r="I35" s="125" t="s">
        <v>382</v>
      </c>
      <c r="J35" s="87" t="s">
        <v>382</v>
      </c>
      <c r="K35" s="267" t="s">
        <v>382</v>
      </c>
      <c r="L35" s="88" t="s">
        <v>382</v>
      </c>
      <c r="M35" s="270" t="s">
        <v>382</v>
      </c>
      <c r="O35" s="116"/>
    </row>
    <row r="36" spans="2:15" ht="15.75" customHeight="1" x14ac:dyDescent="0.25">
      <c r="B36" s="134">
        <v>19</v>
      </c>
      <c r="C36" s="42" t="s">
        <v>73</v>
      </c>
      <c r="D36" s="265">
        <v>1.1109450782702939</v>
      </c>
      <c r="E36" s="264">
        <v>0.90969180125611304</v>
      </c>
      <c r="F36" s="87">
        <v>6372.2737770459034</v>
      </c>
      <c r="G36" s="288">
        <v>38412407.567870378</v>
      </c>
      <c r="H36" s="265">
        <v>0.72418272762534397</v>
      </c>
      <c r="I36" s="264">
        <v>0.75149780405701516</v>
      </c>
      <c r="J36" s="87">
        <v>4614.6906050365551</v>
      </c>
      <c r="K36" s="267">
        <v>28866839.935797662</v>
      </c>
      <c r="L36" s="88">
        <v>4613.3671100804841</v>
      </c>
      <c r="M36" s="270">
        <v>115462281.545228</v>
      </c>
      <c r="O36" s="116"/>
    </row>
    <row r="37" spans="2:15" x14ac:dyDescent="0.25">
      <c r="B37" s="7">
        <v>20</v>
      </c>
      <c r="C37" s="40" t="s">
        <v>13</v>
      </c>
      <c r="D37" s="259">
        <f>J37/F37</f>
        <v>0.84276446785278447</v>
      </c>
      <c r="E37" s="125" t="s">
        <v>209</v>
      </c>
      <c r="F37" s="92">
        <v>62275.999999999993</v>
      </c>
      <c r="G37" s="217">
        <v>3080737.3050000002</v>
      </c>
      <c r="H37" s="257" t="s">
        <v>209</v>
      </c>
      <c r="I37" s="125" t="s">
        <v>209</v>
      </c>
      <c r="J37" s="273">
        <v>52484</v>
      </c>
      <c r="K37" s="274">
        <v>3080737.3050000002</v>
      </c>
      <c r="L37" s="285">
        <v>0</v>
      </c>
      <c r="M37" s="286">
        <v>3080737.3050000002</v>
      </c>
      <c r="O37" s="116"/>
    </row>
    <row r="38" spans="2:15" x14ac:dyDescent="0.25">
      <c r="B38" s="4" t="s">
        <v>20</v>
      </c>
      <c r="C38" s="5"/>
      <c r="D38" s="26"/>
      <c r="E38" s="26"/>
      <c r="F38" s="272"/>
      <c r="G38" s="272"/>
      <c r="H38" s="96"/>
      <c r="I38" s="96"/>
      <c r="J38" s="272"/>
      <c r="K38" s="272"/>
      <c r="L38" s="272"/>
      <c r="M38" s="284"/>
      <c r="O38" s="116"/>
    </row>
    <row r="39" spans="2:15" x14ac:dyDescent="0.25">
      <c r="B39" s="10">
        <v>21</v>
      </c>
      <c r="C39" s="11" t="s">
        <v>20</v>
      </c>
      <c r="D39" s="132">
        <v>1</v>
      </c>
      <c r="E39" s="133">
        <v>1</v>
      </c>
      <c r="F39" s="276">
        <v>3.5173448060000001</v>
      </c>
      <c r="G39" s="277">
        <v>56119.19</v>
      </c>
      <c r="H39" s="132">
        <v>0.7</v>
      </c>
      <c r="I39" s="133">
        <v>0.7</v>
      </c>
      <c r="J39" s="276">
        <v>2.4621413642000003</v>
      </c>
      <c r="K39" s="277">
        <v>39283.433000000005</v>
      </c>
      <c r="L39" s="276">
        <v>2.4621413641999998</v>
      </c>
      <c r="M39" s="277">
        <v>157133.73199999999</v>
      </c>
      <c r="O39" s="116"/>
    </row>
    <row r="40" spans="2:15" x14ac:dyDescent="0.25">
      <c r="B40" s="4" t="s">
        <v>22</v>
      </c>
      <c r="C40" s="5"/>
      <c r="D40" s="26"/>
      <c r="E40" s="26"/>
      <c r="F40" s="272"/>
      <c r="G40" s="272"/>
      <c r="H40" s="96"/>
      <c r="I40" s="96"/>
      <c r="J40" s="272"/>
      <c r="K40" s="272"/>
      <c r="L40" s="272"/>
      <c r="M40" s="284"/>
      <c r="O40" s="116"/>
    </row>
    <row r="41" spans="2:15" x14ac:dyDescent="0.25">
      <c r="B41" s="6">
        <v>22</v>
      </c>
      <c r="C41" s="38" t="s">
        <v>23</v>
      </c>
      <c r="D41" s="260">
        <v>0.8</v>
      </c>
      <c r="E41" s="261">
        <v>0.8</v>
      </c>
      <c r="F41" s="86">
        <v>40417.548886787401</v>
      </c>
      <c r="G41" s="215">
        <v>223956390.01950711</v>
      </c>
      <c r="H41" s="128">
        <v>0.53817832588025749</v>
      </c>
      <c r="I41" s="129">
        <v>0.53817832588025749</v>
      </c>
      <c r="J41" s="86">
        <v>21550.185358872932</v>
      </c>
      <c r="K41" s="266">
        <v>120492549.20166001</v>
      </c>
      <c r="L41" s="86">
        <v>21550.185358872932</v>
      </c>
      <c r="M41" s="266">
        <v>481970196.80664003</v>
      </c>
      <c r="O41" s="116"/>
    </row>
    <row r="42" spans="2:15" x14ac:dyDescent="0.25">
      <c r="B42" s="8">
        <v>23</v>
      </c>
      <c r="C42" s="39" t="s">
        <v>24</v>
      </c>
      <c r="D42" s="128">
        <v>1</v>
      </c>
      <c r="E42" s="129">
        <v>1</v>
      </c>
      <c r="F42" s="88">
        <v>10196.881406300654</v>
      </c>
      <c r="G42" s="270">
        <v>52371182.902760193</v>
      </c>
      <c r="H42" s="128">
        <v>0.49397161329953843</v>
      </c>
      <c r="I42" s="129">
        <v>0.49410320909007283</v>
      </c>
      <c r="J42" s="88">
        <v>5098.440703150327</v>
      </c>
      <c r="K42" s="270">
        <v>26185591.451380096</v>
      </c>
      <c r="L42" s="87">
        <v>5098.440703150327</v>
      </c>
      <c r="M42" s="270">
        <v>104742365.80552039</v>
      </c>
      <c r="O42" s="116"/>
    </row>
    <row r="43" spans="2:15" x14ac:dyDescent="0.25">
      <c r="B43" s="7">
        <v>24</v>
      </c>
      <c r="C43" s="39" t="s">
        <v>25</v>
      </c>
      <c r="D43" s="259">
        <v>1.1299999999999999</v>
      </c>
      <c r="E43" s="264">
        <v>1.1299999999999999</v>
      </c>
      <c r="F43" s="88">
        <v>33466.667246484023</v>
      </c>
      <c r="G43" s="270">
        <v>174070574.36091241</v>
      </c>
      <c r="H43" s="259">
        <v>0.5</v>
      </c>
      <c r="I43" s="264">
        <v>0.52</v>
      </c>
      <c r="J43" s="88">
        <v>15804.964190458446</v>
      </c>
      <c r="K43" s="270">
        <v>86964886.205566928</v>
      </c>
      <c r="L43" s="87">
        <v>15804.964190458446</v>
      </c>
      <c r="M43" s="270">
        <v>347859544.82226771</v>
      </c>
      <c r="O43" s="116"/>
    </row>
    <row r="44" spans="2:15" x14ac:dyDescent="0.25">
      <c r="B44" s="8">
        <v>25</v>
      </c>
      <c r="C44" s="39" t="s">
        <v>26</v>
      </c>
      <c r="D44" s="124">
        <v>0.93</v>
      </c>
      <c r="E44" s="125">
        <v>0.93</v>
      </c>
      <c r="F44" s="88">
        <v>2553.4187877499999</v>
      </c>
      <c r="G44" s="270">
        <v>9774791.7753987517</v>
      </c>
      <c r="H44" s="262">
        <v>0.78</v>
      </c>
      <c r="I44" s="263">
        <v>0.78</v>
      </c>
      <c r="J44" s="88">
        <v>1980.6219504450003</v>
      </c>
      <c r="K44" s="270">
        <v>7595683.3512110254</v>
      </c>
      <c r="L44" s="88">
        <v>1980.6219504450003</v>
      </c>
      <c r="M44" s="270">
        <v>30382733.404844102</v>
      </c>
      <c r="O44" s="116"/>
    </row>
    <row r="45" spans="2:15" x14ac:dyDescent="0.25">
      <c r="B45" s="7">
        <v>26</v>
      </c>
      <c r="C45" s="39" t="s">
        <v>57</v>
      </c>
      <c r="D45" s="124">
        <v>1</v>
      </c>
      <c r="E45" s="125">
        <v>1</v>
      </c>
      <c r="F45" s="88">
        <v>81.400000000000006</v>
      </c>
      <c r="G45" s="270">
        <v>533038</v>
      </c>
      <c r="H45" s="259">
        <v>1</v>
      </c>
      <c r="I45" s="264">
        <v>1</v>
      </c>
      <c r="J45" s="88">
        <v>81.400000000000006</v>
      </c>
      <c r="K45" s="270">
        <v>533038</v>
      </c>
      <c r="L45" s="87">
        <v>81.400000000000006</v>
      </c>
      <c r="M45" s="270">
        <v>2132152</v>
      </c>
      <c r="O45" s="116"/>
    </row>
    <row r="46" spans="2:15" x14ac:dyDescent="0.25">
      <c r="B46" s="9">
        <v>27</v>
      </c>
      <c r="C46" s="40" t="s">
        <v>58</v>
      </c>
      <c r="D46" s="130">
        <v>1</v>
      </c>
      <c r="E46" s="131">
        <v>1</v>
      </c>
      <c r="F46" s="273">
        <v>453.03199999999998</v>
      </c>
      <c r="G46" s="274">
        <v>116102.25199999999</v>
      </c>
      <c r="H46" s="130">
        <v>0.7</v>
      </c>
      <c r="I46" s="131">
        <v>0.7</v>
      </c>
      <c r="J46" s="273">
        <v>317.12239999999997</v>
      </c>
      <c r="K46" s="274">
        <v>81271.576399999991</v>
      </c>
      <c r="L46" s="282">
        <v>317.12239999999997</v>
      </c>
      <c r="M46" s="283">
        <v>325086.30559999996</v>
      </c>
      <c r="O46" s="116"/>
    </row>
    <row r="47" spans="2:15" ht="14.25" customHeight="1" x14ac:dyDescent="0.25">
      <c r="B47" s="82"/>
      <c r="C47" s="84" t="s">
        <v>201</v>
      </c>
      <c r="D47" s="84"/>
      <c r="E47" s="27"/>
      <c r="F47" s="278"/>
      <c r="G47" s="278"/>
      <c r="H47" s="194"/>
      <c r="I47" s="194"/>
      <c r="J47" s="278"/>
      <c r="K47" s="278"/>
      <c r="L47" s="278"/>
      <c r="M47" s="278"/>
    </row>
    <row r="48" spans="2:15" x14ac:dyDescent="0.25">
      <c r="B48" s="118"/>
      <c r="C48" s="118"/>
      <c r="D48" s="118"/>
      <c r="E48" s="27"/>
      <c r="F48" s="278"/>
      <c r="G48" s="278"/>
      <c r="H48" s="194"/>
      <c r="I48" s="194"/>
      <c r="J48" s="278"/>
      <c r="K48" s="278"/>
      <c r="L48" s="278"/>
      <c r="M48" s="278"/>
    </row>
    <row r="49" spans="2:13" x14ac:dyDescent="0.25">
      <c r="B49" s="118"/>
      <c r="C49" s="118"/>
      <c r="D49" s="118"/>
      <c r="E49" s="27"/>
      <c r="F49" s="278"/>
      <c r="G49" s="278"/>
      <c r="H49" s="194"/>
      <c r="I49" s="194"/>
      <c r="M49" s="278"/>
    </row>
    <row r="50" spans="2:13" x14ac:dyDescent="0.25">
      <c r="B50" s="118"/>
      <c r="C50" s="118"/>
      <c r="D50" s="118"/>
      <c r="E50" s="27"/>
      <c r="F50" s="278"/>
      <c r="G50" s="278"/>
      <c r="H50" s="194"/>
      <c r="I50" s="194"/>
      <c r="J50" s="279"/>
      <c r="K50" s="279"/>
      <c r="L50" s="278"/>
      <c r="M50" s="278"/>
    </row>
    <row r="51" spans="2:13" x14ac:dyDescent="0.25">
      <c r="B51" s="118"/>
      <c r="C51" s="118"/>
      <c r="D51" s="118"/>
      <c r="E51" s="27"/>
      <c r="F51" s="278"/>
      <c r="G51" s="278"/>
      <c r="H51" s="194"/>
      <c r="I51" s="194"/>
      <c r="J51" s="278"/>
      <c r="K51" s="278"/>
      <c r="L51" s="278"/>
      <c r="M51" s="278"/>
    </row>
    <row r="52" spans="2:13" x14ac:dyDescent="0.25">
      <c r="B52" s="13"/>
      <c r="C52" s="13"/>
      <c r="D52" s="118"/>
      <c r="E52" s="27"/>
      <c r="F52" s="278"/>
      <c r="G52" s="278"/>
      <c r="H52" s="85"/>
      <c r="I52" s="85"/>
      <c r="J52" s="278"/>
      <c r="K52" s="278"/>
      <c r="L52" s="278"/>
      <c r="M52" s="278"/>
    </row>
    <row r="53" spans="2:13" x14ac:dyDescent="0.25">
      <c r="B53" s="13"/>
      <c r="C53" s="13"/>
      <c r="D53" s="118"/>
      <c r="E53" s="27"/>
      <c r="F53" s="278"/>
      <c r="G53" s="278"/>
      <c r="H53" s="85"/>
      <c r="I53" s="85"/>
      <c r="J53" s="278"/>
      <c r="K53" s="278"/>
      <c r="L53" s="278"/>
      <c r="M53" s="278"/>
    </row>
    <row r="54" spans="2:13" x14ac:dyDescent="0.25">
      <c r="B54" s="13"/>
      <c r="C54" s="13"/>
      <c r="D54" s="13"/>
      <c r="E54" s="13"/>
      <c r="F54" s="2"/>
      <c r="G54" s="2"/>
      <c r="H54" s="13"/>
      <c r="I54" s="13"/>
      <c r="J54" s="278"/>
      <c r="K54" s="278"/>
      <c r="L54" s="278"/>
      <c r="M54" s="278"/>
    </row>
    <row r="55" spans="2:13" x14ac:dyDescent="0.25">
      <c r="B55" s="118"/>
      <c r="C55" s="118"/>
      <c r="D55" s="118"/>
      <c r="E55" s="27"/>
      <c r="F55" s="278"/>
      <c r="G55" s="278"/>
      <c r="H55" s="85"/>
      <c r="I55" s="85"/>
      <c r="J55" s="278"/>
      <c r="K55" s="278"/>
      <c r="L55" s="278"/>
      <c r="M55" s="278"/>
    </row>
    <row r="56" spans="2:13" x14ac:dyDescent="0.25">
      <c r="B56" s="118"/>
      <c r="C56" s="118"/>
      <c r="D56" s="118"/>
      <c r="E56" s="27"/>
      <c r="F56" s="278"/>
      <c r="G56" s="278"/>
      <c r="H56" s="85"/>
      <c r="I56" s="85"/>
      <c r="J56" s="278"/>
      <c r="K56" s="278"/>
      <c r="L56" s="278"/>
      <c r="M56" s="278"/>
    </row>
    <row r="57" spans="2:13" x14ac:dyDescent="0.25">
      <c r="B57" s="118"/>
      <c r="C57" s="118"/>
      <c r="D57" s="118"/>
      <c r="E57" s="27"/>
      <c r="F57" s="278"/>
      <c r="G57" s="278"/>
      <c r="H57" s="85"/>
      <c r="I57" s="85"/>
      <c r="J57" s="278"/>
      <c r="K57" s="278"/>
      <c r="L57" s="278"/>
      <c r="M57" s="278"/>
    </row>
    <row r="58" spans="2:13" x14ac:dyDescent="0.25">
      <c r="B58" s="118"/>
      <c r="C58" s="118"/>
      <c r="D58" s="118"/>
      <c r="E58" s="27"/>
      <c r="F58" s="278"/>
      <c r="G58" s="278"/>
      <c r="H58" s="85"/>
      <c r="I58" s="85"/>
      <c r="J58" s="278"/>
      <c r="K58" s="278"/>
      <c r="L58" s="278"/>
      <c r="M58" s="278"/>
    </row>
    <row r="59" spans="2:13" x14ac:dyDescent="0.25">
      <c r="B59" s="99"/>
      <c r="C59" s="99"/>
      <c r="D59" s="118"/>
      <c r="E59" s="27"/>
      <c r="F59" s="278"/>
      <c r="G59" s="478"/>
      <c r="H59" s="478"/>
      <c r="I59" s="478"/>
      <c r="J59" s="478"/>
      <c r="K59" s="478"/>
      <c r="L59" s="478"/>
      <c r="M59" s="478"/>
    </row>
    <row r="60" spans="2:13" x14ac:dyDescent="0.25">
      <c r="B60" s="99"/>
      <c r="C60" s="99"/>
      <c r="D60" s="118"/>
      <c r="E60" s="27"/>
      <c r="F60" s="278"/>
      <c r="G60" s="478"/>
      <c r="H60" s="478"/>
      <c r="I60" s="478"/>
      <c r="J60" s="478"/>
      <c r="K60" s="478"/>
      <c r="L60" s="478"/>
      <c r="M60" s="478"/>
    </row>
  </sheetData>
  <mergeCells count="22">
    <mergeCell ref="G60:J60"/>
    <mergeCell ref="K60:M60"/>
    <mergeCell ref="G59:J59"/>
    <mergeCell ref="K59:M59"/>
    <mergeCell ref="F13:G13"/>
    <mergeCell ref="J13:K13"/>
    <mergeCell ref="H13:I13"/>
    <mergeCell ref="B2:M2"/>
    <mergeCell ref="F4:G4"/>
    <mergeCell ref="J4:K4"/>
    <mergeCell ref="L4:M4"/>
    <mergeCell ref="L13:M13"/>
    <mergeCell ref="B13:B14"/>
    <mergeCell ref="C13:C14"/>
    <mergeCell ref="B4:E5"/>
    <mergeCell ref="B10:E10"/>
    <mergeCell ref="B9:E9"/>
    <mergeCell ref="B8:E8"/>
    <mergeCell ref="B7:E7"/>
    <mergeCell ref="B6:E6"/>
    <mergeCell ref="B11:E11"/>
    <mergeCell ref="D13:E13"/>
  </mergeCells>
  <pageMargins left="0.7" right="0.7" top="0.75" bottom="0.75" header="0.3" footer="0.3"/>
  <pageSetup scale="65" orientation="landscape" r:id="rId1"/>
  <headerFooter>
    <oddFooter>&amp;L&amp;P&amp;CFINAL 2011 Results&amp;RAugust 31,2012</oddFooter>
  </headerFooter>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Message</vt:lpstr>
      <vt:lpstr>TOC</vt:lpstr>
      <vt:lpstr>Summary</vt:lpstr>
      <vt:lpstr>2.3 Results Participation - LDC</vt:lpstr>
      <vt:lpstr>2.5.1 Evaluation Findings</vt:lpstr>
      <vt:lpstr>2.5.2 Results - LDC</vt:lpstr>
      <vt:lpstr>3.1.1 Summary - LDC</vt:lpstr>
      <vt:lpstr>Provincial - Participation</vt:lpstr>
      <vt:lpstr>Provincial - Results</vt:lpstr>
      <vt:lpstr>Provincial - Progress Summary</vt:lpstr>
      <vt:lpstr>Methodology</vt:lpstr>
      <vt:lpstr>Reference Tables</vt:lpstr>
      <vt:lpstr>Glossary</vt:lpstr>
      <vt:lpstr>Methodology!Print_Area</vt:lpstr>
      <vt:lpstr>'Provincial - Progress Summary'!Print_Area</vt:lpstr>
      <vt:lpstr>'Provincial - Results'!Print_Area</vt:lpstr>
      <vt:lpstr>Summary!Print_Area</vt:lpstr>
      <vt:lpstr>'2.5.1 Evaluation Findings'!Print_Titles</vt:lpstr>
      <vt:lpstr>'2.5.2 Results - LDC'!Print_Titles</vt:lpstr>
      <vt:lpstr>Methodology!Print_Titles</vt:lpstr>
      <vt:lpstr>'Provincial - Results'!Print_Titles</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Jodi.Amy</dc:creator>
  <cp:lastModifiedBy>Bacon, Bruce</cp:lastModifiedBy>
  <cp:lastPrinted>2012-08-28T17:35:29Z</cp:lastPrinted>
  <dcterms:created xsi:type="dcterms:W3CDTF">2012-03-05T18:56:04Z</dcterms:created>
  <dcterms:modified xsi:type="dcterms:W3CDTF">2012-12-13T23:55:26Z</dcterms:modified>
</cp:coreProperties>
</file>