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012" yWindow="792" windowWidth="19320" windowHeight="7116" tabRatio="837" firstSheet="3" activeTab="12"/>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Results'!$A$1:$M$47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I36" i="13"/>
  <c r="H36" i="13"/>
  <c r="I35" i="13"/>
  <c r="H35" i="13"/>
  <c r="I34" i="13"/>
  <c r="H34" i="13"/>
  <c r="I33" i="13"/>
  <c r="H33" i="13"/>
  <c r="I29" i="13"/>
  <c r="H29" i="13"/>
  <c r="I27" i="13"/>
  <c r="H27" i="13"/>
  <c r="I25" i="13"/>
  <c r="H25" i="13"/>
  <c r="M21" i="13"/>
  <c r="K21" i="13"/>
  <c r="J21" i="13"/>
  <c r="G21" i="13"/>
  <c r="F21" i="13"/>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<sst xmlns="http://schemas.openxmlformats.org/spreadsheetml/2006/main" count="1091" uniqueCount="514">
  <si>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</si>
  <si>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</si>
  <si>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</si>
  <si>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</si>
  <si>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</si>
  <si>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</si>
  <si>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</si>
  <si>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</si>
  <si>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</si>
  <si>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</si>
  <si>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</si>
  <si>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</si>
  <si>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</si>
  <si>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</si>
  <si>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</si>
  <si>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</si>
  <si>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</si>
  <si>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</si>
  <si>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</si>
  <si>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</si>
  <si>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</si>
  <si>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</si>
  <si>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</si>
  <si>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</si>
  <si>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</si>
  <si>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</si>
  <si>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</si>
  <si>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</si>
  <si>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</si>
  <si>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</si>
  <si>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</si>
  <si>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</si>
  <si>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</si>
  <si>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</si>
  <si>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</si>
  <si>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</si>
  <si>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</si>
  <si>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</si>
  <si>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</si>
  <si>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</si>
  <si>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</si>
  <si>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</si>
  <si>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</si>
  <si>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</si>
  <si>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</si>
  <si>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</si>
  <si>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</si>
  <si>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</si>
  <si>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</si>
  <si>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</si>
  <si>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</si>
  <si>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</si>
  <si>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</si>
  <si>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</si>
  <si>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</si>
  <si>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</si>
  <si>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</si>
  <si>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</si>
  <si>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</si>
  <si>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</si>
  <si>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</si>
  <si>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</si>
  <si>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</si>
  <si>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</si>
  <si>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</si>
  <si>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</si>
  <si>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</si>
  <si>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</si>
  <si>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</si>
  <si>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</si>
  <si>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</si>
  <si>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</si>
  <si>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</si>
  <si>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</si>
  <si>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</si>
  <si>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</si>
  <si>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</si>
  <si>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</si>
  <si>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</si>
  <si>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</si>
  <si>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</si>
  <si>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</si>
  <si>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</si>
  <si>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</si>
  <si>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</si>
  <si>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</si>
  <si>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</si>
  <si>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</si>
  <si>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</si>
  <si>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</si>
  <si>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</si>
  <si>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</si>
  <si>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</si>
  <si>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</si>
  <si>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</si>
  <si>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</si>
  <si>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</si>
  <si>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</si>
  <si>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</si>
  <si>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</si>
  <si>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</si>
  <si>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</si>
  <si>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</si>
  <si>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</si>
  <si>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</si>
  <si>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</si>
  <si>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</si>
  <si>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</si>
  <si>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</si>
  <si>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</si>
  <si>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</si>
  <si>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</si>
  <si>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</si>
  <si>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</si>
  <si>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</si>
  <si>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</si>
  <si>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</si>
  <si>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</si>
  <si>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</si>
  <si>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</si>
  <si>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</si>
  <si>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</si>
  <si>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</si>
  <si>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</si>
  <si>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</si>
  <si>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</si>
  <si>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</si>
  <si>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</si>
  <si>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</si>
  <si>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</si>
  <si>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</si>
  <si>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</si>
  <si>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</si>
  <si>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</si>
  <si>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</si>
  <si>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</si>
  <si>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</si>
  <si>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</si>
  <si>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</si>
  <si>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</si>
  <si>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</si>
  <si>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</si>
  <si>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</si>
  <si>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</si>
  <si>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</si>
  <si>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</si>
  <si>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</si>
  <si>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</si>
  <si>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</si>
  <si>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</si>
  <si>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</si>
  <si>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</si>
  <si>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</si>
  <si>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</si>
  <si>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</si>
  <si>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</si>
  <si>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</si>
  <si>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</si>
  <si>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</si>
  <si>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</si>
  <si>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</si>
  <si>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</si>
  <si>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</si>
  <si>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</si>
  <si>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</si>
  <si>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</si>
  <si>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</si>
  <si>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</si>
  <si>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</si>
  <si>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</si>
  <si>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</si>
  <si>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</si>
  <si>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</si>
  <si>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</si>
  <si>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</si>
  <si>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</si>
  <si>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</si>
  <si>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</si>
  <si>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</si>
  <si>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</si>
  <si>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</si>
  <si>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</si>
  <si>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</si>
  <si>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</si>
  <si>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</si>
  <si>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</si>
  <si>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</si>
  <si>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</si>
  <si>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</si>
  <si>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</si>
  <si>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</si>
  <si>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</si>
  <si>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</si>
  <si>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</si>
  <si>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</si>
  <si>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</si>
  <si>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</si>
  <si>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</si>
  <si>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</si>
  <si>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</si>
  <si>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</si>
  <si>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</si>
  <si>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</si>
  <si>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</si>
  <si>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</si>
  <si>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</si>
  <si>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</si>
  <si>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</si>
  <si>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</si>
  <si>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</si>
  <si>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</si>
  <si>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</si>
  <si>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</si>
  <si>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</si>
  <si>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</si>
  <si>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</si>
  <si>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</si>
  <si>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</si>
  <si>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</si>
  <si>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</si>
  <si>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</si>
  <si>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</si>
  <si>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</si>
  <si>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</si>
  <si>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</si>
  <si>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</si>
  <si>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</si>
  <si>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</si>
  <si>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</si>
  <si>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</si>
  <si>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</si>
  <si>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</si>
  <si>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</si>
  <si>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</si>
  <si>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</si>
  <si>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</si>
  <si>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</si>
  <si>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</si>
  <si>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</si>
  <si>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</si>
  <si>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</si>
  <si>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</si>
  <si>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</si>
  <si>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</si>
  <si>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</si>
  <si>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</si>
  <si>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</si>
  <si>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</si>
  <si>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</si>
  <si>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</si>
  <si>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</si>
  <si>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</si>
  <si>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</si>
  <si>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</si>
  <si>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</si>
  <si>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</si>
  <si>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</si>
  <si>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</si>
  <si>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</si>
  <si>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</si>
  <si>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</si>
  <si>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</si>
  <si>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</si>
  <si>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</si>
  <si>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</si>
  <si>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</si>
  <si>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</si>
  <si>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</si>
  <si>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</si>
  <si>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</si>
  <si>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</si>
  <si>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</si>
  <si>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</si>
  <si>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</si>
  <si>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</si>
  <si>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</si>
  <si>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</si>
  <si>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</si>
  <si>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</si>
  <si>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</si>
  <si>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</si>
  <si>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</si>
  <si>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</si>
  <si>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</si>
  <si>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</si>
  <si>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</si>
  <si>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</si>
  <si>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</si>
  <si>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</si>
  <si>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</si>
  <si>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</si>
  <si>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</si>
  <si>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</si>
  <si>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</si>
  <si>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</si>
  <si>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</si>
  <si>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</si>
  <si>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</si>
  <si>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</si>
  <si>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</si>
  <si>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</si>
  <si>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</si>
  <si>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</si>
  <si>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</si>
  <si>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</si>
  <si>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</si>
  <si>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</si>
  <si>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</si>
  <si>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</si>
  <si>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</si>
  <si>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</si>
  <si>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</si>
  <si>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</si>
  <si>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</si>
  <si>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</si>
  <si>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</si>
  <si>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</si>
  <si>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</si>
  <si>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</si>
  <si>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</si>
  <si>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</si>
  <si>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</si>
  <si>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</si>
  <si>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</si>
  <si>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</si>
  <si>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</si>
  <si>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</si>
  <si>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</si>
  <si>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</si>
  <si>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</si>
  <si>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</si>
  <si>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</si>
  <si>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</si>
  <si>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</si>
  <si>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</si>
  <si>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</si>
  <si>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</si>
  <si>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</si>
  <si>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</si>
  <si>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</si>
  <si>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</si>
  <si>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</si>
  <si>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</si>
  <si>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</si>
  <si>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</si>
  <si>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</si>
  <si>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</si>
  <si>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</si>
  <si>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</si>
  <si>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</si>
  <si>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</si>
  <si>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</si>
  <si>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</si>
  <si>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</si>
  <si>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</si>
  <si>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</si>
  <si>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</si>
  <si>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</si>
  <si>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</si>
  <si>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</si>
  <si>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</si>
  <si>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</si>
  <si>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</si>
  <si>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</si>
  <si>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</si>
  <si>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</si>
  <si>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</si>
  <si>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</si>
  <si>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</si>
  <si>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</si>
  <si>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</si>
  <si>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</si>
  <si>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</si>
  <si>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</si>
  <si>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</si>
  <si>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</si>
  <si>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</si>
  <si>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</si>
  <si>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</si>
  <si>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</si>
  <si>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</si>
  <si>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</si>
  <si>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</si>
  <si>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</si>
  <si>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</si>
  <si>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</si>
  <si>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</si>
  <si>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</si>
  <si>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</si>
  <si>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</si>
  <si>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</si>
  <si>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</si>
  <si>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</si>
  <si>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</si>
  <si>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</si>
  <si>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</si>
  <si>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</si>
  <si>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</si>
  <si>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</si>
  <si>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</si>
  <si>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</si>
  <si>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</si>
  <si>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</si>
  <si>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</si>
  <si>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</si>
  <si>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</si>
  <si>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</si>
  <si>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</si>
  <si>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</si>
  <si>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</si>
  <si>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</si>
  <si>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</si>
  <si>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</si>
  <si>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</si>
  <si>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</si>
  <si>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</si>
  <si>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</si>
  <si>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</si>
  <si>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</si>
  <si>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</si>
  <si>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</si>
  <si>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</si>
  <si>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</si>
  <si>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</si>
  <si>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</si>
  <si>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</si>
  <si>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</si>
  <si>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</si>
  <si>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</si>
  <si>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</si>
  <si>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</si>
  <si>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</si>
  <si>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</si>
  <si>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</si>
  <si>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</si>
  <si>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</si>
  <si>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</si>
  <si>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</si>
  <si>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</si>
  <si>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</si>
  <si>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</si>
  <si>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</si>
  <si>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</si>
  <si>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</si>
  <si>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</si>
  <si>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</si>
  <si>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</si>
  <si>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</si>
  <si>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</si>
  <si>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</si>
  <si>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</si>
  <si>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</si>
  <si>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</si>
  <si>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</si>
  <si>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</si>
  <si>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</si>
  <si>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</si>
  <si>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</si>
  <si>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</si>
  <si>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</si>
  <si>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</si>
  <si>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</si>
  <si>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</si>
  <si>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</si>
  <si>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</si>
  <si>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</si>
  <si>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</si>
  <si>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</si>
  <si>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</si>
  <si>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</si>
  <si>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</si>
  <si>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</si>
  <si>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</si>
  <si>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</si>
  <si>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</si>
  <si>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</si>
  <si>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</si>
  <si>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</si>
  <si>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</si>
  <si>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</si>
  <si>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</si>
  <si>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</si>
  <si>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</si>
  <si>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</si>
  <si>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</si>
  <si>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</si>
  <si>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</si>
  <si>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</si>
  <si>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</si>
  <si>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</si>
  <si>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</si>
  <si>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</si>
  <si>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</si>
  <si>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</si>
  <si>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</si>
  <si>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</si>
  <si>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</si>
  <si>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</si>
  <si>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</si>
  <si>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</si>
  <si>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</si>
  <si>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</si>
  <si>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</si>
  <si>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</si>
  <si>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</si>
  <si>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</si>
  <si>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</si>
  <si>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</si>
  <si>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</si>
  <si>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</si>
  <si>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</si>
  <si>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</si>
  <si>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Centre Wellington Hydro Ltd. 2014 Annual CDM Capacity Target:</t>
  </si>
  <si>
    <t>Centre Wellington Hydro Ltd.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</si>
</sst>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3">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2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40" fontId="4" fillId="3" borderId="6" xfId="0" applyNumberFormat="1" applyFont="1" applyFill="1" applyBorder="1" applyAlignment="1">
      <alignment horizontal="center" vertical="top"/>
    </xf>
    <xf numFmtId="0" fontId="16" fillId="0" borderId="72" xfId="0" applyFont="1" applyFill="1" applyBorder="1" applyAlignme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5"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68"/>
          <c:y val="1.4250570749662343E-2"/>
        </c:manualLayout>
      </c:layout>
      <c:overlay val="0"/>
    </c:title>
    <c:autoTitleDeleted val="0"/>
    <c:plotArea>
      <c:layout>
        <c:manualLayout>
          <c:layoutTarget val="inner"/>
          <c:xMode val="edge"/>
          <c:yMode val="edge"/>
          <c:x val="0.15834042806154194"/>
          <c:y val="0.25177289989589513"/>
          <c:w val="0.79853289479859368"/>
          <c:h val="0.52564729688119061"/>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10</c:v>
                </c:pt>
                <c:pt idx="4">
                  <c:v>5</c:v>
                </c:pt>
                <c:pt idx="5">
                  <c:v>2</c:v>
                </c:pt>
                <c:pt idx="6">
                  <c:v>3</c:v>
                </c:pt>
                <c:pt idx="7">
                  <c:v>0</c:v>
                </c:pt>
                <c:pt idx="8">
                  <c:v>0</c:v>
                </c:pt>
                <c:pt idx="9">
                  <c:v>0</c:v>
                </c:pt>
                <c:pt idx="10">
                  <c:v>0</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51004160"/>
        <c:axId val="51006080"/>
      </c:barChart>
      <c:catAx>
        <c:axId val="51004160"/>
        <c:scaling>
          <c:orientation val="minMax"/>
        </c:scaling>
        <c:delete val="0"/>
        <c:axPos val="b"/>
        <c:title>
          <c:tx>
            <c:rich>
              <a:bodyPr/>
              <a:lstStyle/>
              <a:p>
                <a:pPr>
                  <a:defRPr sz="1000"/>
                </a:pPr>
                <a:r>
                  <a:rPr lang="en-US" sz="1000"/>
                  <a:t>% of OEB Target Achieved </a:t>
                </a:r>
              </a:p>
            </c:rich>
          </c:tx>
          <c:layout>
            <c:manualLayout>
              <c:xMode val="edge"/>
              <c:yMode val="edge"/>
              <c:x val="0.25721956324087203"/>
              <c:y val="0.92772562647546786"/>
            </c:manualLayout>
          </c:layout>
          <c:overlay val="0"/>
        </c:title>
        <c:numFmt formatCode="General" sourceLinked="1"/>
        <c:majorTickMark val="out"/>
        <c:minorTickMark val="none"/>
        <c:tickLblPos val="nextTo"/>
        <c:crossAx val="51006080"/>
        <c:crosses val="autoZero"/>
        <c:auto val="1"/>
        <c:lblAlgn val="ctr"/>
        <c:lblOffset val="100"/>
        <c:noMultiLvlLbl val="0"/>
      </c:catAx>
      <c:valAx>
        <c:axId val="5100608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1E-3"/>
              <c:y val="0.2554250688176205"/>
            </c:manualLayout>
          </c:layout>
          <c:overlay val="0"/>
        </c:title>
        <c:numFmt formatCode="General" sourceLinked="1"/>
        <c:majorTickMark val="out"/>
        <c:minorTickMark val="none"/>
        <c:tickLblPos val="nextTo"/>
        <c:crossAx val="51004160"/>
        <c:crosses val="autoZero"/>
        <c:crossBetween val="between"/>
      </c:valAx>
      <c:spPr>
        <a:ln>
          <a:solidFill>
            <a:schemeClr val="bg1">
              <a:lumMod val="50000"/>
            </a:schemeClr>
          </a:solidFill>
        </a:ln>
      </c:spPr>
    </c:plotArea>
    <c:legend>
      <c:legendPos val="t"/>
      <c:layout>
        <c:manualLayout>
          <c:xMode val="edge"/>
          <c:yMode val="edge"/>
          <c:x val="1.7944909911172223E-3"/>
          <c:y val="0.12500153961201768"/>
          <c:w val="0.98297755485190252"/>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47"/>
          <c:y val="0.27784362481005681"/>
          <c:w val="0.80283009623797064"/>
          <c:h val="0.50777245652217884"/>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0</c:v>
                </c:pt>
                <c:pt idx="8">
                  <c:v>0</c:v>
                </c:pt>
                <c:pt idx="9">
                  <c:v>4</c:v>
                </c:pt>
                <c:pt idx="10">
                  <c:v>0</c:v>
                </c:pt>
                <c:pt idx="11">
                  <c:v>0</c:v>
                </c:pt>
                <c:pt idx="12">
                  <c:v>0</c:v>
                </c:pt>
              </c:numCache>
            </c:numRef>
          </c:val>
        </c:ser>
        <c:dLbls>
          <c:showLegendKey val="0"/>
          <c:showVal val="0"/>
          <c:showCatName val="0"/>
          <c:showSerName val="0"/>
          <c:showPercent val="0"/>
          <c:showBubbleSize val="0"/>
        </c:dLbls>
        <c:gapWidth val="0"/>
        <c:overlap val="100"/>
        <c:axId val="51044352"/>
        <c:axId val="51046272"/>
      </c:barChart>
      <c:catAx>
        <c:axId val="51044352"/>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55"/>
            </c:manualLayout>
          </c:layout>
          <c:overlay val="0"/>
        </c:title>
        <c:numFmt formatCode="General" sourceLinked="1"/>
        <c:majorTickMark val="out"/>
        <c:minorTickMark val="none"/>
        <c:tickLblPos val="nextTo"/>
        <c:crossAx val="51046272"/>
        <c:crosses val="autoZero"/>
        <c:auto val="1"/>
        <c:lblAlgn val="ctr"/>
        <c:lblOffset val="100"/>
        <c:noMultiLvlLbl val="0"/>
      </c:catAx>
      <c:valAx>
        <c:axId val="51046272"/>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3E-3"/>
              <c:y val="0.28794529631164861"/>
            </c:manualLayout>
          </c:layout>
          <c:overlay val="0"/>
        </c:title>
        <c:numFmt formatCode="General" sourceLinked="1"/>
        <c:majorTickMark val="out"/>
        <c:minorTickMark val="none"/>
        <c:tickLblPos val="nextTo"/>
        <c:crossAx val="51044352"/>
        <c:crosses val="autoZero"/>
        <c:crossBetween val="between"/>
      </c:valAx>
      <c:spPr>
        <a:ln>
          <a:solidFill>
            <a:schemeClr val="bg1">
              <a:lumMod val="50000"/>
            </a:schemeClr>
          </a:solidFill>
        </a:ln>
      </c:spPr>
    </c:plotArea>
    <c:legend>
      <c:legendPos val="t"/>
      <c:layout>
        <c:manualLayout>
          <c:xMode val="edge"/>
          <c:yMode val="edge"/>
          <c:x val="0.13406649710216151"/>
          <c:y val="0.14376188744873344"/>
          <c:w val="0.8014647872776266"/>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52.626756290480515</c:v>
                </c:pt>
                <c:pt idx="1">
                  <c:v>62.030937795287642</c:v>
                </c:pt>
                <c:pt idx="2">
                  <c:v>0</c:v>
                </c:pt>
                <c:pt idx="3">
                  <c:v>0</c:v>
                </c:pt>
                <c:pt idx="4">
                  <c:v>114.77336020435359</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11" l="0.70000000000000062" r="0.70000000000000062" t="0.750000000000006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6"/>
          <c:y val="0.301583861542151"/>
          <c:w val="0.53413367907293707"/>
          <c:h val="0.62061221228980512"/>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174513.85844726962</c:v>
                </c:pt>
                <c:pt idx="1">
                  <c:v>137122.08032266248</c:v>
                </c:pt>
                <c:pt idx="2">
                  <c:v>0</c:v>
                </c:pt>
                <c:pt idx="3">
                  <c:v>0</c:v>
                </c:pt>
                <c:pt idx="4">
                  <c:v>662940.82920956006</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77" l="0.70000000000000062" r="0.70000000000000062" t="0.750000000000006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40905</xdr:colOff>
      <xdr:row>27</xdr:row>
      <xdr:rowOff>166408</xdr:rowOff>
    </xdr:from>
    <xdr:to>
      <xdr:col>5</xdr:col>
      <xdr:colOff>583830</xdr:colOff>
      <xdr:row>44</xdr:row>
      <xdr:rowOff>147358</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592229</xdr:colOff>
      <xdr:row>27</xdr:row>
      <xdr:rowOff>182095</xdr:rowOff>
    </xdr:from>
    <xdr:to>
      <xdr:col>8</xdr:col>
      <xdr:colOff>502583</xdr:colOff>
      <xdr:row>44</xdr:row>
      <xdr:rowOff>166408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kelly.CWHYDRO/AppData/Local/Microsoft/Windows/Temporary%20Internet%20Files/Content.IE5/JV04G5QC/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topLeftCell="A61" zoomScaleNormal="85" workbookViewId="0">
      <selection activeCell="H6" sqref="H6"/>
    </sheetView>
  </sheetViews>
  <sheetFormatPr defaultRowHeight="14.4" x14ac:dyDescent="0.3"/>
  <cols>
    <col min="1" max="1" width="4.44140625" customWidth="1"/>
    <col min="2" max="2" width="5.44140625" customWidth="1"/>
    <col min="3" max="3" width="5.5546875" style="118" customWidth="1"/>
    <col min="10" max="10" width="7.109375" customWidth="1"/>
  </cols>
  <sheetData>
    <row r="1" spans="1:11" ht="15" x14ac:dyDescent="0.25">
      <c r="A1" s="83"/>
      <c r="B1" s="83"/>
      <c r="C1" s="83"/>
      <c r="D1" s="83"/>
      <c r="E1" s="83"/>
      <c r="F1" s="83"/>
      <c r="G1" s="83"/>
      <c r="H1" s="83"/>
      <c r="I1" s="83"/>
      <c r="J1" s="83"/>
      <c r="K1" s="83"/>
    </row>
    <row r="2" spans="1:11" s="118" customFormat="1" ht="15" x14ac:dyDescent="0.25">
      <c r="A2" s="83"/>
      <c r="B2" s="83"/>
      <c r="C2" s="83"/>
      <c r="D2" s="83"/>
      <c r="E2" s="83"/>
      <c r="F2" s="83"/>
      <c r="G2" s="83"/>
      <c r="H2" s="83"/>
      <c r="I2" s="83"/>
      <c r="J2" s="83"/>
      <c r="K2" s="83"/>
    </row>
    <row r="3" spans="1:11" s="118" customFormat="1" ht="15" x14ac:dyDescent="0.25">
      <c r="A3" s="83"/>
      <c r="B3" s="83"/>
      <c r="C3" s="83"/>
      <c r="D3" s="83"/>
      <c r="E3" s="83"/>
      <c r="F3" s="83"/>
      <c r="G3" s="83"/>
      <c r="H3" s="83"/>
      <c r="I3" s="83"/>
      <c r="J3" s="83"/>
      <c r="K3" s="83"/>
    </row>
    <row r="4" spans="1:11" ht="15" x14ac:dyDescent="0.25">
      <c r="B4" s="83"/>
      <c r="C4" s="83"/>
      <c r="D4" s="83"/>
      <c r="E4" s="83"/>
      <c r="F4" s="83"/>
      <c r="G4" s="83"/>
      <c r="H4" s="83"/>
      <c r="I4" s="83"/>
      <c r="J4" s="83"/>
      <c r="K4" s="83"/>
    </row>
    <row r="5" spans="1:11" ht="15" x14ac:dyDescent="0.25">
      <c r="A5" s="83"/>
      <c r="B5" s="83"/>
      <c r="C5" s="83"/>
      <c r="D5" s="83"/>
      <c r="E5" s="83"/>
      <c r="F5" s="83"/>
      <c r="G5" s="83"/>
      <c r="H5" s="83"/>
      <c r="I5" s="83"/>
      <c r="J5" s="83"/>
      <c r="K5" s="83"/>
    </row>
    <row r="6" spans="1:11" ht="15" x14ac:dyDescent="0.25">
      <c r="A6" s="256"/>
      <c r="B6" s="256"/>
      <c r="C6" s="256"/>
      <c r="D6" s="256"/>
      <c r="E6" s="256"/>
      <c r="F6" s="256"/>
      <c r="G6" s="256"/>
      <c r="H6" s="256"/>
      <c r="I6" s="256"/>
      <c r="J6" s="256"/>
      <c r="K6" s="256"/>
    </row>
    <row r="7" spans="1:11" ht="15" x14ac:dyDescent="0.25">
      <c r="B7" s="256"/>
      <c r="C7" s="256"/>
      <c r="D7" s="256"/>
      <c r="E7" s="256"/>
      <c r="F7" s="256"/>
      <c r="G7" s="256"/>
      <c r="H7" s="256"/>
      <c r="I7" s="256"/>
      <c r="J7" s="256"/>
      <c r="K7" s="256"/>
    </row>
    <row r="8" spans="1:11" ht="15" x14ac:dyDescent="0.25">
      <c r="A8" s="192" t="s">
        <v>231</v>
      </c>
      <c r="B8" s="256"/>
      <c r="C8" s="256"/>
      <c r="D8" s="256"/>
      <c r="E8" s="256"/>
      <c r="F8" s="256"/>
      <c r="G8" s="256"/>
      <c r="H8" s="256"/>
      <c r="I8" s="256"/>
      <c r="J8" s="256"/>
      <c r="K8" s="256"/>
    </row>
    <row r="9" spans="1:11" ht="15" x14ac:dyDescent="0.25">
      <c r="A9" s="193"/>
      <c r="B9" s="193"/>
      <c r="C9" s="256"/>
      <c r="D9" s="256"/>
      <c r="E9" s="256"/>
      <c r="F9" s="256"/>
      <c r="G9" s="256"/>
      <c r="H9" s="256"/>
      <c r="I9" s="256"/>
      <c r="J9" s="256"/>
      <c r="K9" s="256"/>
    </row>
    <row r="10" spans="1:11" ht="15" x14ac:dyDescent="0.25">
      <c r="A10" s="327" t="s">
        <v>505</v>
      </c>
      <c r="B10" s="193"/>
      <c r="C10" s="256"/>
      <c r="D10" s="256"/>
      <c r="E10" s="256"/>
      <c r="F10" s="256"/>
      <c r="G10" s="256"/>
      <c r="H10" s="256"/>
      <c r="I10" s="256"/>
      <c r="J10" s="256"/>
      <c r="K10" s="256"/>
    </row>
    <row r="11" spans="1:11" ht="15" x14ac:dyDescent="0.25">
      <c r="A11" s="193"/>
      <c r="B11" s="193"/>
      <c r="C11" s="256"/>
      <c r="D11" s="256"/>
      <c r="E11" s="256"/>
      <c r="F11" s="256"/>
      <c r="G11" s="256"/>
      <c r="H11" s="256"/>
      <c r="I11" s="256"/>
      <c r="J11" s="256"/>
      <c r="K11" s="256"/>
    </row>
    <row r="12" spans="1:11" s="118" customFormat="1" x14ac:dyDescent="0.3">
      <c r="A12" s="346" t="s">
        <v>506</v>
      </c>
      <c r="B12" s="346"/>
      <c r="C12" s="346"/>
      <c r="D12" s="346"/>
      <c r="E12" s="346"/>
      <c r="F12" s="346"/>
      <c r="G12" s="346"/>
      <c r="H12" s="346"/>
      <c r="I12" s="346"/>
      <c r="J12" s="346"/>
      <c r="K12" s="346"/>
    </row>
    <row r="13" spans="1:11" s="118" customFormat="1" x14ac:dyDescent="0.3">
      <c r="A13" s="346"/>
      <c r="B13" s="346"/>
      <c r="C13" s="346"/>
      <c r="D13" s="346"/>
      <c r="E13" s="346"/>
      <c r="F13" s="346"/>
      <c r="G13" s="346"/>
      <c r="H13" s="346"/>
      <c r="I13" s="346"/>
      <c r="J13" s="346"/>
      <c r="K13" s="346"/>
    </row>
    <row r="14" spans="1:11" s="118" customFormat="1" x14ac:dyDescent="0.3">
      <c r="A14" s="346"/>
      <c r="B14" s="346"/>
      <c r="C14" s="346"/>
      <c r="D14" s="346"/>
      <c r="E14" s="346"/>
      <c r="F14" s="346"/>
      <c r="G14" s="346"/>
      <c r="H14" s="346"/>
      <c r="I14" s="346"/>
      <c r="J14" s="346"/>
      <c r="K14" s="346"/>
    </row>
    <row r="15" spans="1:11" s="118" customFormat="1" x14ac:dyDescent="0.3">
      <c r="A15" s="346"/>
      <c r="B15" s="346"/>
      <c r="C15" s="346"/>
      <c r="D15" s="346"/>
      <c r="E15" s="346"/>
      <c r="F15" s="346"/>
      <c r="G15" s="346"/>
      <c r="H15" s="346"/>
      <c r="I15" s="346"/>
      <c r="J15" s="346"/>
      <c r="K15" s="346"/>
    </row>
    <row r="16" spans="1:11" s="118" customFormat="1" ht="31.5" customHeight="1" x14ac:dyDescent="0.3">
      <c r="A16" s="346"/>
      <c r="B16" s="346"/>
      <c r="C16" s="346"/>
      <c r="D16" s="346"/>
      <c r="E16" s="346"/>
      <c r="F16" s="346"/>
      <c r="G16" s="346"/>
      <c r="H16" s="346"/>
      <c r="I16" s="346"/>
      <c r="J16" s="346"/>
      <c r="K16" s="346"/>
    </row>
    <row r="17" spans="1:11" s="118" customFormat="1" ht="15" x14ac:dyDescent="0.25">
      <c r="A17" s="193"/>
      <c r="B17" s="193"/>
      <c r="C17" s="256"/>
      <c r="D17" s="256"/>
      <c r="E17" s="256"/>
      <c r="F17" s="256"/>
      <c r="G17" s="256"/>
      <c r="H17" s="256"/>
      <c r="I17" s="256"/>
      <c r="J17" s="256"/>
      <c r="K17" s="256"/>
    </row>
    <row r="18" spans="1:11" s="118" customFormat="1" x14ac:dyDescent="0.3">
      <c r="A18" s="346" t="s">
        <v>507</v>
      </c>
      <c r="B18" s="346"/>
      <c r="C18" s="346"/>
      <c r="D18" s="346"/>
      <c r="E18" s="346"/>
      <c r="F18" s="346"/>
      <c r="G18" s="346"/>
      <c r="H18" s="346"/>
      <c r="I18" s="346"/>
      <c r="J18" s="346"/>
      <c r="K18" s="346"/>
    </row>
    <row r="19" spans="1:11" s="118" customFormat="1" x14ac:dyDescent="0.3">
      <c r="A19" s="346"/>
      <c r="B19" s="346"/>
      <c r="C19" s="346"/>
      <c r="D19" s="346"/>
      <c r="E19" s="346"/>
      <c r="F19" s="346"/>
      <c r="G19" s="346"/>
      <c r="H19" s="346"/>
      <c r="I19" s="346"/>
      <c r="J19" s="346"/>
      <c r="K19" s="346"/>
    </row>
    <row r="20" spans="1:11" s="118" customFormat="1" x14ac:dyDescent="0.3">
      <c r="A20" s="346"/>
      <c r="B20" s="346"/>
      <c r="C20" s="346"/>
      <c r="D20" s="346"/>
      <c r="E20" s="346"/>
      <c r="F20" s="346"/>
      <c r="G20" s="346"/>
      <c r="H20" s="346"/>
      <c r="I20" s="346"/>
      <c r="J20" s="346"/>
      <c r="K20" s="346"/>
    </row>
    <row r="21" spans="1:11" s="118" customFormat="1" x14ac:dyDescent="0.3">
      <c r="A21" s="346"/>
      <c r="B21" s="346"/>
      <c r="C21" s="346"/>
      <c r="D21" s="346"/>
      <c r="E21" s="346"/>
      <c r="F21" s="346"/>
      <c r="G21" s="346"/>
      <c r="H21" s="346"/>
      <c r="I21" s="346"/>
      <c r="J21" s="346"/>
      <c r="K21" s="346"/>
    </row>
    <row r="22" spans="1:11" s="118" customFormat="1" x14ac:dyDescent="0.3">
      <c r="A22" s="346"/>
      <c r="B22" s="346"/>
      <c r="C22" s="346"/>
      <c r="D22" s="346"/>
      <c r="E22" s="346"/>
      <c r="F22" s="346"/>
      <c r="G22" s="346"/>
      <c r="H22" s="346"/>
      <c r="I22" s="346"/>
      <c r="J22" s="346"/>
      <c r="K22" s="346"/>
    </row>
    <row r="23" spans="1:11" ht="31.5" customHeight="1" x14ac:dyDescent="0.3">
      <c r="A23" s="346"/>
      <c r="B23" s="346"/>
      <c r="C23" s="346"/>
      <c r="D23" s="346"/>
      <c r="E23" s="346"/>
      <c r="F23" s="346"/>
      <c r="G23" s="346"/>
      <c r="H23" s="346"/>
      <c r="I23" s="346"/>
      <c r="J23" s="346"/>
      <c r="K23" s="346"/>
    </row>
    <row r="24" spans="1:11" ht="15" x14ac:dyDescent="0.25">
      <c r="A24" s="256"/>
      <c r="B24" s="256"/>
      <c r="C24" s="256"/>
      <c r="D24" s="256"/>
      <c r="E24" s="256"/>
      <c r="F24" s="256"/>
      <c r="G24" s="256"/>
      <c r="H24" s="256"/>
      <c r="I24" s="256"/>
      <c r="J24" s="256"/>
      <c r="K24" s="256"/>
    </row>
    <row r="25" spans="1:11" ht="24.75" customHeight="1" x14ac:dyDescent="0.3">
      <c r="A25" s="347" t="s">
        <v>508</v>
      </c>
      <c r="B25" s="347"/>
      <c r="C25" s="347"/>
      <c r="D25" s="347"/>
      <c r="E25" s="347"/>
      <c r="F25" s="347"/>
      <c r="G25" s="347"/>
      <c r="H25" s="347"/>
      <c r="I25" s="347"/>
      <c r="J25" s="347"/>
      <c r="K25" s="347"/>
    </row>
    <row r="26" spans="1:11" ht="38.25" customHeight="1" x14ac:dyDescent="0.3">
      <c r="A26" s="347"/>
      <c r="B26" s="347"/>
      <c r="C26" s="347"/>
      <c r="D26" s="347"/>
      <c r="E26" s="347"/>
      <c r="F26" s="347"/>
      <c r="G26" s="347"/>
      <c r="H26" s="347"/>
      <c r="I26" s="347"/>
      <c r="J26" s="347"/>
      <c r="K26" s="347"/>
    </row>
    <row r="27" spans="1:11" ht="15" x14ac:dyDescent="0.25">
      <c r="A27" s="13"/>
      <c r="B27" s="13"/>
      <c r="C27" s="13"/>
      <c r="D27" s="13"/>
      <c r="E27" s="13"/>
      <c r="F27" s="13"/>
      <c r="G27" s="13"/>
      <c r="H27" s="13"/>
      <c r="I27" s="13"/>
      <c r="J27" s="13"/>
      <c r="K27" s="13"/>
    </row>
    <row r="28" spans="1:11" ht="33.75" customHeight="1" x14ac:dyDescent="0.25">
      <c r="A28" s="345" t="s">
        <v>509</v>
      </c>
      <c r="B28" s="345"/>
      <c r="C28" s="345"/>
      <c r="D28" s="345"/>
      <c r="E28" s="345"/>
      <c r="F28" s="345"/>
      <c r="G28" s="345"/>
      <c r="H28" s="345"/>
      <c r="I28" s="345"/>
      <c r="J28" s="345"/>
      <c r="K28" s="345"/>
    </row>
    <row r="29" spans="1:11" ht="15" x14ac:dyDescent="0.25">
      <c r="A29" s="118"/>
      <c r="B29" s="118"/>
      <c r="D29" s="118"/>
      <c r="E29" s="118"/>
      <c r="F29" s="118"/>
      <c r="G29" s="118"/>
      <c r="H29" s="118"/>
      <c r="I29" s="118"/>
      <c r="J29" s="118"/>
      <c r="K29" s="118"/>
    </row>
    <row r="30" spans="1:11" ht="47.25" customHeight="1" x14ac:dyDescent="0.25">
      <c r="A30" s="345" t="s">
        <v>510</v>
      </c>
      <c r="B30" s="345"/>
      <c r="C30" s="345"/>
      <c r="D30" s="345"/>
      <c r="E30" s="345"/>
      <c r="F30" s="345"/>
      <c r="G30" s="345"/>
      <c r="H30" s="345"/>
      <c r="I30" s="345"/>
      <c r="J30" s="345"/>
      <c r="K30" s="345"/>
    </row>
    <row r="31" spans="1:11" ht="15" x14ac:dyDescent="0.25">
      <c r="A31" s="118"/>
      <c r="B31" s="118"/>
      <c r="D31" s="118"/>
      <c r="E31" s="118"/>
      <c r="F31" s="118"/>
      <c r="G31" s="118"/>
      <c r="H31" s="118"/>
      <c r="I31" s="118"/>
      <c r="J31" s="118"/>
      <c r="K31" s="118"/>
    </row>
    <row r="32" spans="1:11" ht="15" x14ac:dyDescent="0.25">
      <c r="A32" s="118"/>
      <c r="B32" s="118"/>
      <c r="D32" s="118"/>
      <c r="E32" s="118"/>
      <c r="F32" s="118"/>
      <c r="G32" s="118"/>
      <c r="H32" s="118"/>
      <c r="I32" s="118"/>
      <c r="J32" s="118"/>
      <c r="K32" s="118"/>
    </row>
    <row r="33" spans="1:11" ht="15" x14ac:dyDescent="0.25">
      <c r="A33" s="118"/>
      <c r="B33" s="118"/>
      <c r="D33" s="118"/>
      <c r="E33" s="118"/>
      <c r="F33" s="118"/>
      <c r="G33" s="118"/>
      <c r="H33" s="118"/>
      <c r="I33" s="118"/>
      <c r="J33" s="118"/>
      <c r="K33" s="118"/>
    </row>
    <row r="34" spans="1:11" ht="15" x14ac:dyDescent="0.25">
      <c r="A34" s="118"/>
      <c r="B34" s="118"/>
      <c r="D34" s="118"/>
      <c r="E34" s="118"/>
      <c r="F34" s="118"/>
      <c r="G34" s="118"/>
      <c r="H34" s="118"/>
      <c r="I34" s="118"/>
      <c r="J34" s="118"/>
      <c r="K34" s="118"/>
    </row>
    <row r="35" spans="1:11" ht="15" x14ac:dyDescent="0.25">
      <c r="A35" s="118"/>
      <c r="B35" s="118"/>
      <c r="D35" s="118"/>
      <c r="E35" s="118"/>
      <c r="F35" s="118"/>
      <c r="G35" s="118"/>
      <c r="H35" s="118"/>
      <c r="I35" s="118"/>
      <c r="J35" s="118"/>
      <c r="K35" s="118"/>
    </row>
    <row r="36" spans="1:11" ht="15" x14ac:dyDescent="0.25">
      <c r="A36" s="118"/>
      <c r="B36" s="118"/>
      <c r="D36" s="118"/>
      <c r="E36" s="118"/>
      <c r="F36" s="118"/>
      <c r="G36" s="118"/>
      <c r="H36" s="118"/>
      <c r="I36" s="118"/>
      <c r="J36" s="118"/>
      <c r="K36" s="118"/>
    </row>
    <row r="37" spans="1:11" ht="15" x14ac:dyDescent="0.25">
      <c r="A37" s="118"/>
      <c r="B37" s="118"/>
      <c r="D37" s="118"/>
      <c r="E37" s="118"/>
      <c r="F37" s="118"/>
      <c r="G37" s="118"/>
      <c r="H37" s="118"/>
      <c r="I37" s="118"/>
      <c r="J37" s="118"/>
      <c r="K37" s="118"/>
    </row>
    <row r="38" spans="1:11" ht="15" x14ac:dyDescent="0.25">
      <c r="A38" s="118"/>
      <c r="B38" s="118"/>
      <c r="D38" s="118"/>
      <c r="E38" s="118"/>
      <c r="F38" s="118"/>
      <c r="G38" s="118"/>
      <c r="H38" s="118"/>
      <c r="I38" s="118"/>
      <c r="J38" s="118"/>
      <c r="K38" s="118"/>
    </row>
    <row r="39" spans="1:11" ht="15"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R32" sqref="R32"/>
    </sheetView>
  </sheetViews>
  <sheetFormatPr defaultColWidth="9.109375" defaultRowHeight="14.4" x14ac:dyDescent="0.3"/>
  <cols>
    <col min="1" max="1" width="2.33203125" style="99" customWidth="1"/>
    <col min="2" max="2" width="24.33203125" style="99" bestFit="1" customWidth="1"/>
    <col min="3" max="6" width="13" style="99" customWidth="1"/>
    <col min="7" max="7" width="16.109375" style="99" customWidth="1"/>
    <col min="8" max="8" width="21" style="99" customWidth="1"/>
    <col min="9" max="9" width="12.88671875" style="99" customWidth="1"/>
    <col min="10" max="16384" width="9.109375" style="99"/>
  </cols>
  <sheetData>
    <row r="2" spans="2:10" ht="15" x14ac:dyDescent="0.25">
      <c r="B2" s="481" t="s">
        <v>77</v>
      </c>
      <c r="C2" s="481"/>
      <c r="D2" s="481"/>
      <c r="E2" s="481"/>
      <c r="F2" s="481"/>
      <c r="G2" s="481"/>
    </row>
    <row r="4" spans="2:10" ht="15" x14ac:dyDescent="0.25">
      <c r="B4" s="18"/>
      <c r="C4" s="18"/>
      <c r="D4" s="18"/>
      <c r="E4" s="18"/>
      <c r="F4" s="18"/>
      <c r="G4" s="18"/>
      <c r="H4" s="18"/>
      <c r="I4" s="17"/>
      <c r="J4" s="3"/>
    </row>
    <row r="5" spans="2:10" ht="15" x14ac:dyDescent="0.25">
      <c r="B5" s="369" t="s">
        <v>239</v>
      </c>
      <c r="C5" s="369"/>
      <c r="D5" s="369"/>
      <c r="E5" s="369"/>
      <c r="F5" s="369"/>
      <c r="G5" s="369"/>
    </row>
    <row r="7" spans="2:10" x14ac:dyDescent="0.3">
      <c r="B7" s="482" t="s">
        <v>28</v>
      </c>
      <c r="C7" s="472" t="s">
        <v>29</v>
      </c>
      <c r="D7" s="472"/>
      <c r="E7" s="472"/>
      <c r="F7" s="472"/>
    </row>
    <row r="8" spans="2:10" x14ac:dyDescent="0.3">
      <c r="B8" s="483"/>
      <c r="C8" s="44">
        <v>2011</v>
      </c>
      <c r="D8" s="44">
        <v>2012</v>
      </c>
      <c r="E8" s="44">
        <v>2013</v>
      </c>
      <c r="F8" s="44">
        <v>2014</v>
      </c>
    </row>
    <row r="9" spans="2:10" ht="15" x14ac:dyDescent="0.25">
      <c r="B9" s="45">
        <v>2011</v>
      </c>
      <c r="C9" s="119">
        <v>215.65100000000001</v>
      </c>
      <c r="D9" s="119">
        <v>136.44261146463742</v>
      </c>
      <c r="E9" s="119">
        <v>135.73152685992957</v>
      </c>
      <c r="F9" s="119">
        <v>128.8589853496012</v>
      </c>
    </row>
    <row r="10" spans="2:10" ht="15" x14ac:dyDescent="0.25">
      <c r="B10" s="45">
        <v>2012</v>
      </c>
      <c r="C10" s="102"/>
      <c r="D10" s="101"/>
      <c r="E10" s="101"/>
      <c r="F10" s="101"/>
    </row>
    <row r="11" spans="2:10" ht="15" x14ac:dyDescent="0.25">
      <c r="B11" s="45">
        <v>2013</v>
      </c>
      <c r="C11" s="102"/>
      <c r="D11" s="102"/>
      <c r="E11" s="101"/>
      <c r="F11" s="101"/>
    </row>
    <row r="12" spans="2:10" ht="15" x14ac:dyDescent="0.25">
      <c r="B12" s="45">
        <v>2014</v>
      </c>
      <c r="C12" s="102"/>
      <c r="D12" s="102"/>
      <c r="E12" s="102"/>
      <c r="F12" s="101"/>
    </row>
    <row r="13" spans="2:10" ht="15" x14ac:dyDescent="0.25">
      <c r="B13" s="468" t="s">
        <v>63</v>
      </c>
      <c r="C13" s="468"/>
      <c r="D13" s="468"/>
      <c r="E13" s="468"/>
      <c r="F13" s="120">
        <f>SUM(F9:F12)</f>
        <v>128.8589853496012</v>
      </c>
    </row>
    <row r="14" spans="2:10" ht="15" x14ac:dyDescent="0.25">
      <c r="B14" s="468" t="s">
        <v>64</v>
      </c>
      <c r="C14" s="468"/>
      <c r="D14" s="468"/>
      <c r="E14" s="468"/>
      <c r="F14" s="49">
        <v>1330</v>
      </c>
    </row>
    <row r="15" spans="2:10" ht="15" x14ac:dyDescent="0.25">
      <c r="B15" s="468" t="s">
        <v>78</v>
      </c>
      <c r="C15" s="468"/>
      <c r="D15" s="468"/>
      <c r="E15" s="468"/>
      <c r="F15" s="46">
        <f>F13/F14</f>
        <v>9.6886455150076087E-2</v>
      </c>
    </row>
    <row r="17" spans="2:7" ht="15" x14ac:dyDescent="0.25">
      <c r="B17" s="369" t="s">
        <v>240</v>
      </c>
      <c r="C17" s="369"/>
      <c r="D17" s="369"/>
      <c r="E17" s="369"/>
      <c r="F17" s="369"/>
      <c r="G17" s="369"/>
    </row>
    <row r="19" spans="2:7" x14ac:dyDescent="0.3">
      <c r="B19" s="484" t="s">
        <v>28</v>
      </c>
      <c r="C19" s="486" t="s">
        <v>29</v>
      </c>
      <c r="D19" s="486"/>
      <c r="E19" s="486"/>
      <c r="F19" s="486"/>
      <c r="G19" s="51" t="s">
        <v>30</v>
      </c>
    </row>
    <row r="20" spans="2:7" x14ac:dyDescent="0.3">
      <c r="B20" s="485"/>
      <c r="C20" s="52">
        <v>2011</v>
      </c>
      <c r="D20" s="52">
        <v>2012</v>
      </c>
      <c r="E20" s="52">
        <v>2013</v>
      </c>
      <c r="F20" s="52">
        <v>2014</v>
      </c>
      <c r="G20" s="52" t="s">
        <v>31</v>
      </c>
    </row>
    <row r="21" spans="2:7" ht="15"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ht="15" x14ac:dyDescent="0.25">
      <c r="B22" s="45">
        <v>2012</v>
      </c>
      <c r="C22" s="102"/>
      <c r="D22" s="101"/>
      <c r="E22" s="101"/>
      <c r="F22" s="101"/>
      <c r="G22" s="50">
        <f t="shared" si="0"/>
        <v>0</v>
      </c>
    </row>
    <row r="23" spans="2:7" x14ac:dyDescent="0.3">
      <c r="B23" s="45">
        <v>2013</v>
      </c>
      <c r="C23" s="102" t="s">
        <v>62</v>
      </c>
      <c r="D23" s="102"/>
      <c r="E23" s="101"/>
      <c r="F23" s="101"/>
      <c r="G23" s="50">
        <f t="shared" si="0"/>
        <v>0</v>
      </c>
    </row>
    <row r="24" spans="2:7" ht="15" x14ac:dyDescent="0.25">
      <c r="B24" s="45">
        <v>2014</v>
      </c>
      <c r="C24" s="102"/>
      <c r="D24" s="102"/>
      <c r="E24" s="102"/>
      <c r="F24" s="101"/>
      <c r="G24" s="50">
        <f t="shared" si="0"/>
        <v>0</v>
      </c>
    </row>
    <row r="25" spans="2:7" ht="15" x14ac:dyDescent="0.25">
      <c r="B25" s="468" t="s">
        <v>34</v>
      </c>
      <c r="C25" s="468"/>
      <c r="D25" s="468"/>
      <c r="E25" s="468"/>
      <c r="F25" s="468"/>
      <c r="G25" s="49">
        <f>SUM(G21:G24)</f>
        <v>2387.5038100110305</v>
      </c>
    </row>
    <row r="26" spans="2:7" ht="15" x14ac:dyDescent="0.25">
      <c r="B26" s="468" t="s">
        <v>65</v>
      </c>
      <c r="C26" s="468"/>
      <c r="D26" s="468"/>
      <c r="E26" s="468"/>
      <c r="F26" s="468"/>
      <c r="G26" s="49">
        <v>6000</v>
      </c>
    </row>
    <row r="27" spans="2:7" x14ac:dyDescent="0.3">
      <c r="B27" s="468" t="s">
        <v>66</v>
      </c>
      <c r="C27" s="468"/>
      <c r="D27" s="468"/>
      <c r="E27" s="468"/>
      <c r="F27" s="468"/>
      <c r="G27" s="46">
        <f>G25/G26</f>
        <v>0.39791730166850509</v>
      </c>
    </row>
    <row r="28" spans="2:7" x14ac:dyDescent="0.3">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4.4" x14ac:dyDescent="0.3"/>
  <cols>
    <col min="1" max="1" width="3.88671875" style="135" customWidth="1"/>
    <col min="2" max="2" width="15.44140625" style="80" customWidth="1"/>
    <col min="3" max="3" width="34.88671875" style="80" customWidth="1"/>
    <col min="4" max="4" width="33.5546875" style="13" customWidth="1"/>
    <col min="5" max="5" width="36.109375" style="13" customWidth="1"/>
  </cols>
  <sheetData>
    <row r="1" spans="1:5" s="100" customFormat="1" ht="6.75" customHeight="1" x14ac:dyDescent="0.25">
      <c r="A1" s="135"/>
      <c r="B1" s="80"/>
      <c r="C1" s="80"/>
      <c r="D1" s="13"/>
      <c r="E1" s="13"/>
    </row>
    <row r="2" spans="1:5" s="118" customFormat="1" ht="15.75" x14ac:dyDescent="0.25">
      <c r="A2" s="469" t="s">
        <v>212</v>
      </c>
      <c r="B2" s="469"/>
      <c r="C2" s="469"/>
      <c r="D2" s="469"/>
      <c r="E2" s="469"/>
    </row>
    <row r="3" spans="1:5" s="83" customFormat="1" ht="23.25" customHeight="1" x14ac:dyDescent="0.25">
      <c r="A3" s="487" t="s">
        <v>498</v>
      </c>
      <c r="B3" s="487"/>
      <c r="C3" s="487"/>
      <c r="D3" s="487"/>
      <c r="E3" s="487"/>
    </row>
    <row r="4" spans="1:5" s="118" customFormat="1" ht="15.75" x14ac:dyDescent="0.25">
      <c r="A4" s="505" t="s">
        <v>285</v>
      </c>
      <c r="B4" s="505"/>
      <c r="C4" s="505"/>
      <c r="D4" s="505"/>
      <c r="E4" s="505"/>
    </row>
    <row r="5" spans="1:5" s="1" customFormat="1" ht="54" customHeight="1" x14ac:dyDescent="0.25">
      <c r="A5" s="494" t="s">
        <v>286</v>
      </c>
      <c r="B5" s="495"/>
      <c r="C5" s="495"/>
      <c r="D5" s="495"/>
      <c r="E5" s="495"/>
    </row>
    <row r="6" spans="1:5" s="1" customFormat="1" ht="57.75" customHeight="1" x14ac:dyDescent="0.25">
      <c r="A6" s="494" t="s">
        <v>287</v>
      </c>
      <c r="B6" s="495"/>
      <c r="C6" s="495"/>
      <c r="D6" s="495"/>
      <c r="E6" s="495"/>
    </row>
    <row r="7" spans="1:5" s="1" customFormat="1" ht="56.25" customHeight="1" x14ac:dyDescent="0.25">
      <c r="A7" s="494" t="s">
        <v>288</v>
      </c>
      <c r="B7" s="494"/>
      <c r="C7" s="494"/>
      <c r="D7" s="494"/>
      <c r="E7" s="494"/>
    </row>
    <row r="8" spans="1:5" s="118" customFormat="1" ht="16.5" customHeight="1" x14ac:dyDescent="0.25">
      <c r="A8" s="135"/>
      <c r="B8" s="80"/>
      <c r="C8" s="80"/>
      <c r="D8" s="157"/>
      <c r="E8" s="157"/>
    </row>
    <row r="9" spans="1:5" ht="15" customHeight="1" x14ac:dyDescent="0.3">
      <c r="A9" s="503" t="s">
        <v>0</v>
      </c>
      <c r="B9" s="504" t="s">
        <v>1</v>
      </c>
      <c r="C9" s="502" t="s">
        <v>241</v>
      </c>
      <c r="D9" s="502" t="s">
        <v>243</v>
      </c>
      <c r="E9" s="502" t="s">
        <v>242</v>
      </c>
    </row>
    <row r="10" spans="1:5" ht="15" customHeight="1" x14ac:dyDescent="0.3">
      <c r="A10" s="503"/>
      <c r="B10" s="504"/>
      <c r="C10" s="502"/>
      <c r="D10" s="502"/>
      <c r="E10" s="502"/>
    </row>
    <row r="11" spans="1:5" ht="15" customHeight="1" x14ac:dyDescent="0.25">
      <c r="A11" s="499" t="s">
        <v>2</v>
      </c>
      <c r="B11" s="500"/>
      <c r="C11" s="500"/>
      <c r="D11" s="500"/>
      <c r="E11" s="501"/>
    </row>
    <row r="12" spans="1:5" s="1" customFormat="1" ht="82.8" x14ac:dyDescent="0.3">
      <c r="A12" s="136">
        <v>1</v>
      </c>
      <c r="B12" s="180" t="s">
        <v>3</v>
      </c>
      <c r="C12" s="181" t="s">
        <v>85</v>
      </c>
      <c r="D12" s="158" t="s">
        <v>270</v>
      </c>
      <c r="E12" s="491" t="s">
        <v>245</v>
      </c>
    </row>
    <row r="13" spans="1:5" s="1" customFormat="1" ht="82.8" x14ac:dyDescent="0.3">
      <c r="A13" s="136">
        <v>2</v>
      </c>
      <c r="B13" s="36" t="s">
        <v>4</v>
      </c>
      <c r="C13" s="174" t="s">
        <v>473</v>
      </c>
      <c r="D13" s="159" t="s">
        <v>271</v>
      </c>
      <c r="E13" s="492"/>
    </row>
    <row r="14" spans="1:5" s="1" customFormat="1" ht="31.5" customHeight="1" x14ac:dyDescent="0.3">
      <c r="A14" s="136">
        <v>3</v>
      </c>
      <c r="B14" s="36" t="s">
        <v>5</v>
      </c>
      <c r="C14" s="174" t="s">
        <v>86</v>
      </c>
      <c r="D14" s="159" t="s">
        <v>272</v>
      </c>
      <c r="E14" s="492"/>
    </row>
    <row r="15" spans="1:5" s="1" customFormat="1" ht="92.25" customHeight="1" x14ac:dyDescent="0.3">
      <c r="A15" s="137">
        <v>4</v>
      </c>
      <c r="B15" s="36" t="s">
        <v>6</v>
      </c>
      <c r="C15" s="174" t="s">
        <v>87</v>
      </c>
      <c r="D15" s="160" t="s">
        <v>477</v>
      </c>
      <c r="E15" s="492" t="s">
        <v>475</v>
      </c>
    </row>
    <row r="16" spans="1:5" s="1" customFormat="1" ht="92.25" customHeight="1" x14ac:dyDescent="0.3">
      <c r="A16" s="137">
        <v>5</v>
      </c>
      <c r="B16" s="36" t="s">
        <v>7</v>
      </c>
      <c r="C16" s="174" t="s">
        <v>88</v>
      </c>
      <c r="D16" s="160" t="s">
        <v>273</v>
      </c>
      <c r="E16" s="492"/>
    </row>
    <row r="17" spans="1:5" s="1" customFormat="1" ht="182.25" customHeight="1" x14ac:dyDescent="0.3">
      <c r="A17" s="137">
        <v>6</v>
      </c>
      <c r="B17" s="36" t="s">
        <v>8</v>
      </c>
      <c r="C17" s="174" t="s">
        <v>474</v>
      </c>
      <c r="D17" s="160" t="s">
        <v>274</v>
      </c>
      <c r="E17" s="322" t="s">
        <v>475</v>
      </c>
    </row>
    <row r="18" spans="1:5" s="1" customFormat="1" ht="165.6" x14ac:dyDescent="0.3">
      <c r="A18" s="137">
        <v>7</v>
      </c>
      <c r="B18" s="36" t="s">
        <v>67</v>
      </c>
      <c r="C18" s="174" t="s">
        <v>89</v>
      </c>
      <c r="D18" s="160" t="s">
        <v>476</v>
      </c>
      <c r="E18" s="190" t="s">
        <v>292</v>
      </c>
    </row>
    <row r="19" spans="1:5" s="1" customFormat="1" ht="128.25" customHeight="1" x14ac:dyDescent="0.3">
      <c r="A19" s="170">
        <v>8</v>
      </c>
      <c r="B19" s="37" t="s">
        <v>9</v>
      </c>
      <c r="C19" s="175" t="s">
        <v>191</v>
      </c>
      <c r="D19" s="178" t="s">
        <v>275</v>
      </c>
      <c r="E19" s="179" t="s">
        <v>244</v>
      </c>
    </row>
    <row r="20" spans="1:5" s="1" customFormat="1" ht="15" customHeight="1" x14ac:dyDescent="0.3">
      <c r="A20" s="496" t="s">
        <v>11</v>
      </c>
      <c r="B20" s="497"/>
      <c r="C20" s="497"/>
      <c r="D20" s="497"/>
      <c r="E20" s="498"/>
    </row>
    <row r="21" spans="1:5" s="1" customFormat="1" ht="230.25" customHeight="1" x14ac:dyDescent="0.3">
      <c r="A21" s="506">
        <v>9</v>
      </c>
      <c r="B21" s="508" t="s">
        <v>68</v>
      </c>
      <c r="C21" s="173" t="s">
        <v>189</v>
      </c>
      <c r="D21" s="177" t="s">
        <v>276</v>
      </c>
      <c r="E21" s="162" t="s">
        <v>257</v>
      </c>
    </row>
    <row r="22" spans="1:5" s="1" customFormat="1" ht="51.75" customHeight="1" x14ac:dyDescent="0.3">
      <c r="A22" s="507"/>
      <c r="B22" s="509"/>
      <c r="C22" s="512" t="s">
        <v>249</v>
      </c>
      <c r="D22" s="513"/>
      <c r="E22" s="514"/>
    </row>
    <row r="23" spans="1:5" s="1" customFormat="1" ht="179.4" x14ac:dyDescent="0.3">
      <c r="A23" s="163">
        <v>10</v>
      </c>
      <c r="B23" s="36" t="s">
        <v>12</v>
      </c>
      <c r="C23" s="174" t="s">
        <v>90</v>
      </c>
      <c r="D23" s="188" t="s">
        <v>277</v>
      </c>
      <c r="E23" s="164" t="s">
        <v>258</v>
      </c>
    </row>
    <row r="24" spans="1:5" s="1" customFormat="1" ht="97.5" customHeight="1" x14ac:dyDescent="0.3">
      <c r="A24" s="163">
        <v>11</v>
      </c>
      <c r="B24" s="36" t="s">
        <v>69</v>
      </c>
      <c r="C24" s="174" t="s">
        <v>192</v>
      </c>
      <c r="D24" s="188" t="s">
        <v>277</v>
      </c>
      <c r="E24" s="515" t="s">
        <v>259</v>
      </c>
    </row>
    <row r="25" spans="1:5" s="1" customFormat="1" ht="108.75" customHeight="1" x14ac:dyDescent="0.3">
      <c r="A25" s="163">
        <v>12</v>
      </c>
      <c r="B25" s="36" t="s">
        <v>70</v>
      </c>
      <c r="C25" s="174" t="s">
        <v>193</v>
      </c>
      <c r="D25" s="61" t="s">
        <v>277</v>
      </c>
      <c r="E25" s="516"/>
    </row>
    <row r="26" spans="1:5" s="1" customFormat="1" ht="151.80000000000001" x14ac:dyDescent="0.3">
      <c r="A26" s="163">
        <v>13</v>
      </c>
      <c r="B26" s="36" t="s">
        <v>52</v>
      </c>
      <c r="C26" s="174" t="s">
        <v>194</v>
      </c>
      <c r="D26" s="160" t="s">
        <v>278</v>
      </c>
      <c r="E26" s="164" t="s">
        <v>260</v>
      </c>
    </row>
    <row r="27" spans="1:5" s="1" customFormat="1" ht="137.25" customHeight="1" x14ac:dyDescent="0.3">
      <c r="A27" s="163">
        <v>14</v>
      </c>
      <c r="B27" s="36" t="s">
        <v>71</v>
      </c>
      <c r="C27" s="174" t="s">
        <v>89</v>
      </c>
      <c r="D27" s="160" t="s">
        <v>476</v>
      </c>
      <c r="E27" s="190" t="s">
        <v>256</v>
      </c>
    </row>
    <row r="28" spans="1:5" s="1" customFormat="1" ht="189.75" customHeight="1" x14ac:dyDescent="0.3">
      <c r="A28" s="165">
        <v>15</v>
      </c>
      <c r="B28" s="37" t="s">
        <v>72</v>
      </c>
      <c r="C28" s="175" t="s">
        <v>254</v>
      </c>
      <c r="D28" s="178" t="s">
        <v>279</v>
      </c>
      <c r="E28" s="171" t="s">
        <v>262</v>
      </c>
    </row>
    <row r="29" spans="1:5" s="1" customFormat="1" ht="15" customHeight="1" x14ac:dyDescent="0.3">
      <c r="A29" s="496" t="s">
        <v>15</v>
      </c>
      <c r="B29" s="497"/>
      <c r="C29" s="497"/>
      <c r="D29" s="497"/>
      <c r="E29" s="498"/>
    </row>
    <row r="30" spans="1:5" s="1" customFormat="1" ht="150.75" customHeight="1" x14ac:dyDescent="0.3">
      <c r="A30" s="161">
        <v>16</v>
      </c>
      <c r="B30" s="172" t="s">
        <v>16</v>
      </c>
      <c r="C30" s="173" t="s">
        <v>195</v>
      </c>
      <c r="D30" s="189" t="s">
        <v>280</v>
      </c>
      <c r="E30" s="164" t="s">
        <v>261</v>
      </c>
    </row>
    <row r="31" spans="1:5" s="1" customFormat="1" ht="158.25" customHeight="1" x14ac:dyDescent="0.3">
      <c r="A31" s="163">
        <v>17</v>
      </c>
      <c r="B31" s="36" t="s">
        <v>17</v>
      </c>
      <c r="C31" s="174" t="s">
        <v>192</v>
      </c>
      <c r="D31" s="61" t="s">
        <v>280</v>
      </c>
      <c r="E31" s="164" t="s">
        <v>261</v>
      </c>
    </row>
    <row r="32" spans="1:5" s="1" customFormat="1" ht="156" customHeight="1" x14ac:dyDescent="0.3">
      <c r="A32" s="163">
        <v>18</v>
      </c>
      <c r="B32" s="36" t="s">
        <v>18</v>
      </c>
      <c r="C32" s="174" t="s">
        <v>192</v>
      </c>
      <c r="D32" s="61" t="s">
        <v>281</v>
      </c>
      <c r="E32" s="164" t="s">
        <v>261</v>
      </c>
    </row>
    <row r="33" spans="1:5" s="1" customFormat="1" ht="231.75" customHeight="1" x14ac:dyDescent="0.3">
      <c r="A33" s="163">
        <v>19</v>
      </c>
      <c r="B33" s="36" t="s">
        <v>73</v>
      </c>
      <c r="C33" s="174" t="s">
        <v>189</v>
      </c>
      <c r="D33" s="160" t="s">
        <v>282</v>
      </c>
      <c r="E33" s="164" t="s">
        <v>257</v>
      </c>
    </row>
    <row r="34" spans="1:5" s="1" customFormat="1" ht="258" customHeight="1" x14ac:dyDescent="0.3">
      <c r="A34" s="165">
        <v>20</v>
      </c>
      <c r="B34" s="37" t="s">
        <v>13</v>
      </c>
      <c r="C34" s="175" t="s">
        <v>254</v>
      </c>
      <c r="D34" s="178" t="s">
        <v>279</v>
      </c>
      <c r="E34" s="171" t="s">
        <v>262</v>
      </c>
    </row>
    <row r="35" spans="1:5" s="1" customFormat="1" ht="20.25" customHeight="1" x14ac:dyDescent="0.3">
      <c r="A35" s="496" t="s">
        <v>20</v>
      </c>
      <c r="B35" s="497"/>
      <c r="C35" s="497"/>
      <c r="D35" s="497"/>
      <c r="E35" s="498"/>
    </row>
    <row r="36" spans="1:5" s="1" customFormat="1" ht="148.5" customHeight="1" x14ac:dyDescent="0.3">
      <c r="A36" s="169">
        <v>21</v>
      </c>
      <c r="B36" s="182" t="s">
        <v>20</v>
      </c>
      <c r="C36" s="176" t="s">
        <v>190</v>
      </c>
      <c r="D36" s="184" t="s">
        <v>283</v>
      </c>
      <c r="E36" s="183" t="s">
        <v>246</v>
      </c>
    </row>
    <row r="37" spans="1:5" s="1" customFormat="1" x14ac:dyDescent="0.3">
      <c r="A37" s="496" t="s">
        <v>22</v>
      </c>
      <c r="B37" s="497"/>
      <c r="C37" s="497"/>
      <c r="D37" s="497"/>
      <c r="E37" s="498"/>
    </row>
    <row r="38" spans="1:5" s="1" customFormat="1" ht="105.75" customHeight="1" x14ac:dyDescent="0.3">
      <c r="A38" s="161">
        <v>22</v>
      </c>
      <c r="B38" s="172" t="s">
        <v>23</v>
      </c>
      <c r="C38" s="173" t="s">
        <v>198</v>
      </c>
      <c r="D38" s="189" t="s">
        <v>284</v>
      </c>
      <c r="E38" s="491" t="s">
        <v>255</v>
      </c>
    </row>
    <row r="39" spans="1:5" s="1" customFormat="1" ht="99.75" customHeight="1" x14ac:dyDescent="0.3">
      <c r="A39" s="163">
        <v>23</v>
      </c>
      <c r="B39" s="36" t="s">
        <v>24</v>
      </c>
      <c r="C39" s="181" t="s">
        <v>200</v>
      </c>
      <c r="D39" s="510" t="s">
        <v>284</v>
      </c>
      <c r="E39" s="492"/>
    </row>
    <row r="40" spans="1:5" s="1" customFormat="1" ht="92.25" customHeight="1" x14ac:dyDescent="0.3">
      <c r="A40" s="163">
        <v>24</v>
      </c>
      <c r="B40" s="36" t="s">
        <v>25</v>
      </c>
      <c r="C40" s="174" t="s">
        <v>199</v>
      </c>
      <c r="D40" s="511"/>
      <c r="E40" s="492"/>
    </row>
    <row r="41" spans="1:5" s="1" customFormat="1" ht="90" customHeight="1" x14ac:dyDescent="0.3">
      <c r="A41" s="163">
        <v>25</v>
      </c>
      <c r="B41" s="36" t="s">
        <v>26</v>
      </c>
      <c r="C41" s="174" t="s">
        <v>198</v>
      </c>
      <c r="D41" s="488" t="s">
        <v>284</v>
      </c>
      <c r="E41" s="491" t="s">
        <v>255</v>
      </c>
    </row>
    <row r="42" spans="1:5" s="1" customFormat="1" ht="90" customHeight="1" x14ac:dyDescent="0.3">
      <c r="A42" s="163">
        <v>26</v>
      </c>
      <c r="B42" s="36" t="s">
        <v>57</v>
      </c>
      <c r="C42" s="174" t="s">
        <v>196</v>
      </c>
      <c r="D42" s="489"/>
      <c r="E42" s="492"/>
    </row>
    <row r="43" spans="1:5" s="1" customFormat="1" ht="75.75" customHeight="1" x14ac:dyDescent="0.3">
      <c r="A43" s="165">
        <v>27</v>
      </c>
      <c r="B43" s="37" t="s">
        <v>58</v>
      </c>
      <c r="C43" s="175" t="s">
        <v>197</v>
      </c>
      <c r="D43" s="490"/>
      <c r="E43" s="493"/>
    </row>
    <row r="44" spans="1:5" s="1" customFormat="1" ht="18" customHeight="1" x14ac:dyDescent="0.3">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N32" sqref="N32"/>
    </sheetView>
  </sheetViews>
  <sheetFormatPr defaultRowHeight="14.4" x14ac:dyDescent="0.3"/>
  <cols>
    <col min="1" max="1" width="1.109375" style="100" customWidth="1"/>
    <col min="2" max="2" width="73.88671875" style="140" customWidth="1"/>
    <col min="3" max="3" width="10.5546875" style="1" customWidth="1"/>
  </cols>
  <sheetData>
    <row r="1" spans="1:5" s="100" customFormat="1" ht="12" customHeight="1" x14ac:dyDescent="0.25">
      <c r="B1" s="140"/>
      <c r="C1" s="1"/>
    </row>
    <row r="2" spans="1:5" ht="15" x14ac:dyDescent="0.25">
      <c r="B2" s="369" t="s">
        <v>186</v>
      </c>
      <c r="C2" s="369"/>
      <c r="E2" s="118"/>
    </row>
    <row r="3" spans="1:5" s="75" customFormat="1" ht="6" customHeight="1" x14ac:dyDescent="0.25">
      <c r="A3" s="100"/>
      <c r="B3" s="140"/>
      <c r="C3" s="1"/>
    </row>
    <row r="4" spans="1:5" ht="15" x14ac:dyDescent="0.25">
      <c r="B4" s="139" t="s">
        <v>188</v>
      </c>
      <c r="C4" s="81" t="s">
        <v>187</v>
      </c>
    </row>
    <row r="5" spans="1:5" ht="15" x14ac:dyDescent="0.25">
      <c r="B5" s="141" t="s">
        <v>91</v>
      </c>
      <c r="C5" s="142" t="s">
        <v>92</v>
      </c>
    </row>
    <row r="6" spans="1:5" ht="15" x14ac:dyDescent="0.25">
      <c r="B6" s="143" t="s">
        <v>93</v>
      </c>
      <c r="C6" s="144" t="s">
        <v>92</v>
      </c>
    </row>
    <row r="7" spans="1:5" ht="15" x14ac:dyDescent="0.25">
      <c r="B7" s="143" t="s">
        <v>94</v>
      </c>
      <c r="C7" s="144" t="s">
        <v>92</v>
      </c>
    </row>
    <row r="8" spans="1:5" ht="15" x14ac:dyDescent="0.25">
      <c r="B8" s="143" t="s">
        <v>95</v>
      </c>
      <c r="C8" s="144" t="s">
        <v>92</v>
      </c>
    </row>
    <row r="9" spans="1:5" ht="15" x14ac:dyDescent="0.25">
      <c r="B9" s="143" t="s">
        <v>96</v>
      </c>
      <c r="C9" s="144" t="s">
        <v>92</v>
      </c>
    </row>
    <row r="10" spans="1:5" ht="15" x14ac:dyDescent="0.25">
      <c r="B10" s="143" t="s">
        <v>97</v>
      </c>
      <c r="C10" s="144" t="s">
        <v>92</v>
      </c>
    </row>
    <row r="11" spans="1:5" ht="15" x14ac:dyDescent="0.25">
      <c r="B11" s="143" t="s">
        <v>98</v>
      </c>
      <c r="C11" s="144" t="s">
        <v>92</v>
      </c>
    </row>
    <row r="12" spans="1:5" ht="15" x14ac:dyDescent="0.25">
      <c r="B12" s="143" t="s">
        <v>99</v>
      </c>
      <c r="C12" s="144" t="s">
        <v>92</v>
      </c>
    </row>
    <row r="13" spans="1:5" ht="15" x14ac:dyDescent="0.25">
      <c r="B13" s="143" t="s">
        <v>100</v>
      </c>
      <c r="C13" s="144" t="s">
        <v>92</v>
      </c>
    </row>
    <row r="14" spans="1:5" ht="15" x14ac:dyDescent="0.25">
      <c r="B14" s="143" t="s">
        <v>101</v>
      </c>
      <c r="C14" s="144" t="s">
        <v>92</v>
      </c>
    </row>
    <row r="15" spans="1:5" ht="15" x14ac:dyDescent="0.25">
      <c r="B15" s="143" t="s">
        <v>102</v>
      </c>
      <c r="C15" s="144" t="s">
        <v>92</v>
      </c>
    </row>
    <row r="16" spans="1:5" ht="15" x14ac:dyDescent="0.25">
      <c r="B16" s="143" t="s">
        <v>103</v>
      </c>
      <c r="C16" s="144" t="s">
        <v>92</v>
      </c>
    </row>
    <row r="17" spans="2:3" ht="15" x14ac:dyDescent="0.25">
      <c r="B17" s="143" t="s">
        <v>104</v>
      </c>
      <c r="C17" s="144" t="s">
        <v>92</v>
      </c>
    </row>
    <row r="18" spans="2:3" ht="15" x14ac:dyDescent="0.25">
      <c r="B18" s="143" t="s">
        <v>105</v>
      </c>
      <c r="C18" s="144" t="s">
        <v>92</v>
      </c>
    </row>
    <row r="19" spans="2:3" ht="15" x14ac:dyDescent="0.25">
      <c r="B19" s="143" t="s">
        <v>106</v>
      </c>
      <c r="C19" s="144" t="s">
        <v>92</v>
      </c>
    </row>
    <row r="20" spans="2:3" ht="15" x14ac:dyDescent="0.25">
      <c r="B20" s="143" t="s">
        <v>107</v>
      </c>
      <c r="C20" s="144" t="s">
        <v>92</v>
      </c>
    </row>
    <row r="21" spans="2:3" ht="15" x14ac:dyDescent="0.25">
      <c r="B21" s="143" t="s">
        <v>108</v>
      </c>
      <c r="C21" s="144" t="s">
        <v>92</v>
      </c>
    </row>
    <row r="22" spans="2:3" x14ac:dyDescent="0.3">
      <c r="B22" s="143" t="s">
        <v>109</v>
      </c>
      <c r="C22" s="144" t="s">
        <v>92</v>
      </c>
    </row>
    <row r="23" spans="2:3" x14ac:dyDescent="0.3">
      <c r="B23" s="143" t="s">
        <v>110</v>
      </c>
      <c r="C23" s="144" t="s">
        <v>92</v>
      </c>
    </row>
    <row r="24" spans="2:3" x14ac:dyDescent="0.3">
      <c r="B24" s="143" t="s">
        <v>111</v>
      </c>
      <c r="C24" s="144" t="s">
        <v>92</v>
      </c>
    </row>
    <row r="25" spans="2:3" x14ac:dyDescent="0.3">
      <c r="B25" s="143" t="s">
        <v>112</v>
      </c>
      <c r="C25" s="144" t="s">
        <v>92</v>
      </c>
    </row>
    <row r="26" spans="2:3" x14ac:dyDescent="0.3">
      <c r="B26" s="143" t="s">
        <v>113</v>
      </c>
      <c r="C26" s="144" t="s">
        <v>92</v>
      </c>
    </row>
    <row r="27" spans="2:3" x14ac:dyDescent="0.3">
      <c r="B27" s="143" t="s">
        <v>114</v>
      </c>
      <c r="C27" s="144" t="s">
        <v>92</v>
      </c>
    </row>
    <row r="28" spans="2:3" ht="28.8" x14ac:dyDescent="0.3">
      <c r="B28" s="143" t="s">
        <v>115</v>
      </c>
      <c r="C28" s="144" t="s">
        <v>92</v>
      </c>
    </row>
    <row r="29" spans="2:3" x14ac:dyDescent="0.3">
      <c r="B29" s="143" t="s">
        <v>116</v>
      </c>
      <c r="C29" s="144" t="s">
        <v>92</v>
      </c>
    </row>
    <row r="30" spans="2:3" x14ac:dyDescent="0.3">
      <c r="B30" s="143" t="s">
        <v>117</v>
      </c>
      <c r="C30" s="144" t="s">
        <v>92</v>
      </c>
    </row>
    <row r="31" spans="2:3" x14ac:dyDescent="0.3">
      <c r="B31" s="143" t="s">
        <v>118</v>
      </c>
      <c r="C31" s="144" t="s">
        <v>92</v>
      </c>
    </row>
    <row r="32" spans="2:3" x14ac:dyDescent="0.3">
      <c r="B32" s="143" t="s">
        <v>119</v>
      </c>
      <c r="C32" s="144" t="s">
        <v>92</v>
      </c>
    </row>
    <row r="33" spans="2:3" x14ac:dyDescent="0.3">
      <c r="B33" s="143" t="s">
        <v>120</v>
      </c>
      <c r="C33" s="144" t="s">
        <v>92</v>
      </c>
    </row>
    <row r="34" spans="2:3" x14ac:dyDescent="0.3">
      <c r="B34" s="143" t="s">
        <v>121</v>
      </c>
      <c r="C34" s="144" t="s">
        <v>92</v>
      </c>
    </row>
    <row r="35" spans="2:3" x14ac:dyDescent="0.3">
      <c r="B35" s="143" t="s">
        <v>122</v>
      </c>
      <c r="C35" s="144" t="s">
        <v>92</v>
      </c>
    </row>
    <row r="36" spans="2:3" x14ac:dyDescent="0.3">
      <c r="B36" s="143" t="s">
        <v>123</v>
      </c>
      <c r="C36" s="144" t="s">
        <v>92</v>
      </c>
    </row>
    <row r="37" spans="2:3" x14ac:dyDescent="0.3">
      <c r="B37" s="143" t="s">
        <v>124</v>
      </c>
      <c r="C37" s="144" t="s">
        <v>92</v>
      </c>
    </row>
    <row r="38" spans="2:3" x14ac:dyDescent="0.3">
      <c r="B38" s="143" t="s">
        <v>125</v>
      </c>
      <c r="C38" s="144" t="s">
        <v>92</v>
      </c>
    </row>
    <row r="39" spans="2:3" x14ac:dyDescent="0.3">
      <c r="B39" s="143" t="s">
        <v>126</v>
      </c>
      <c r="C39" s="145" t="s">
        <v>126</v>
      </c>
    </row>
    <row r="40" spans="2:3" x14ac:dyDescent="0.3">
      <c r="B40" s="143" t="s">
        <v>127</v>
      </c>
      <c r="C40" s="144" t="s">
        <v>92</v>
      </c>
    </row>
    <row r="41" spans="2:3" x14ac:dyDescent="0.3">
      <c r="B41" s="143" t="s">
        <v>128</v>
      </c>
      <c r="C41" s="145" t="s">
        <v>126</v>
      </c>
    </row>
    <row r="42" spans="2:3" x14ac:dyDescent="0.3">
      <c r="B42" s="143" t="s">
        <v>129</v>
      </c>
      <c r="C42" s="144" t="s">
        <v>92</v>
      </c>
    </row>
    <row r="43" spans="2:3" x14ac:dyDescent="0.3">
      <c r="B43" s="143" t="s">
        <v>130</v>
      </c>
      <c r="C43" s="144" t="s">
        <v>92</v>
      </c>
    </row>
    <row r="44" spans="2:3" x14ac:dyDescent="0.3">
      <c r="B44" s="143" t="s">
        <v>131</v>
      </c>
      <c r="C44" s="144" t="s">
        <v>92</v>
      </c>
    </row>
    <row r="45" spans="2:3" ht="28.8" x14ac:dyDescent="0.3">
      <c r="B45" s="143" t="s">
        <v>132</v>
      </c>
      <c r="C45" s="144" t="s">
        <v>92</v>
      </c>
    </row>
    <row r="46" spans="2:3" x14ac:dyDescent="0.3">
      <c r="B46" s="143" t="s">
        <v>133</v>
      </c>
      <c r="C46" s="144" t="s">
        <v>92</v>
      </c>
    </row>
    <row r="47" spans="2:3" x14ac:dyDescent="0.3">
      <c r="B47" s="143" t="s">
        <v>134</v>
      </c>
      <c r="C47" s="144" t="s">
        <v>92</v>
      </c>
    </row>
    <row r="48" spans="2:3" x14ac:dyDescent="0.3">
      <c r="B48" s="143" t="s">
        <v>135</v>
      </c>
      <c r="C48" s="144" t="s">
        <v>92</v>
      </c>
    </row>
    <row r="49" spans="2:3" x14ac:dyDescent="0.3">
      <c r="B49" s="143" t="s">
        <v>136</v>
      </c>
      <c r="C49" s="145" t="s">
        <v>126</v>
      </c>
    </row>
    <row r="50" spans="2:3" x14ac:dyDescent="0.3">
      <c r="B50" s="143" t="s">
        <v>137</v>
      </c>
      <c r="C50" s="144" t="s">
        <v>92</v>
      </c>
    </row>
    <row r="51" spans="2:3" x14ac:dyDescent="0.3">
      <c r="B51" s="143" t="s">
        <v>138</v>
      </c>
      <c r="C51" s="145" t="s">
        <v>126</v>
      </c>
    </row>
    <row r="52" spans="2:3" x14ac:dyDescent="0.3">
      <c r="B52" s="143" t="s">
        <v>139</v>
      </c>
      <c r="C52" s="144" t="s">
        <v>92</v>
      </c>
    </row>
    <row r="53" spans="2:3" x14ac:dyDescent="0.3">
      <c r="B53" s="143" t="s">
        <v>140</v>
      </c>
      <c r="C53" s="144" t="s">
        <v>92</v>
      </c>
    </row>
    <row r="54" spans="2:3" x14ac:dyDescent="0.3">
      <c r="B54" s="143" t="s">
        <v>141</v>
      </c>
      <c r="C54" s="144" t="s">
        <v>92</v>
      </c>
    </row>
    <row r="55" spans="2:3" x14ac:dyDescent="0.3">
      <c r="B55" s="143" t="s">
        <v>142</v>
      </c>
      <c r="C55" s="144" t="s">
        <v>92</v>
      </c>
    </row>
    <row r="56" spans="2:3" x14ac:dyDescent="0.3">
      <c r="B56" s="143" t="s">
        <v>143</v>
      </c>
      <c r="C56" s="144" t="s">
        <v>92</v>
      </c>
    </row>
    <row r="57" spans="2:3" x14ac:dyDescent="0.3">
      <c r="B57" s="143" t="s">
        <v>144</v>
      </c>
      <c r="C57" s="144" t="s">
        <v>92</v>
      </c>
    </row>
    <row r="58" spans="2:3" x14ac:dyDescent="0.3">
      <c r="B58" s="143" t="s">
        <v>145</v>
      </c>
      <c r="C58" s="144" t="s">
        <v>92</v>
      </c>
    </row>
    <row r="59" spans="2:3" x14ac:dyDescent="0.3">
      <c r="B59" s="143" t="s">
        <v>146</v>
      </c>
      <c r="C59" s="144" t="s">
        <v>92</v>
      </c>
    </row>
    <row r="60" spans="2:3" x14ac:dyDescent="0.3">
      <c r="B60" s="143" t="s">
        <v>147</v>
      </c>
      <c r="C60" s="144" t="s">
        <v>92</v>
      </c>
    </row>
    <row r="61" spans="2:3" x14ac:dyDescent="0.3">
      <c r="B61" s="143" t="s">
        <v>148</v>
      </c>
      <c r="C61" s="144" t="s">
        <v>92</v>
      </c>
    </row>
    <row r="62" spans="2:3" x14ac:dyDescent="0.3">
      <c r="B62" s="143" t="s">
        <v>149</v>
      </c>
      <c r="C62" s="144" t="s">
        <v>92</v>
      </c>
    </row>
    <row r="63" spans="2:3" x14ac:dyDescent="0.3">
      <c r="B63" s="143" t="s">
        <v>150</v>
      </c>
      <c r="C63" s="144" t="s">
        <v>92</v>
      </c>
    </row>
    <row r="64" spans="2:3" x14ac:dyDescent="0.3">
      <c r="B64" s="143" t="s">
        <v>151</v>
      </c>
      <c r="C64" s="144" t="s">
        <v>92</v>
      </c>
    </row>
    <row r="65" spans="2:3" ht="28.8" x14ac:dyDescent="0.3">
      <c r="B65" s="143" t="s">
        <v>152</v>
      </c>
      <c r="C65" s="144" t="s">
        <v>92</v>
      </c>
    </row>
    <row r="66" spans="2:3" x14ac:dyDescent="0.3">
      <c r="B66" s="143" t="s">
        <v>153</v>
      </c>
      <c r="C66" s="144" t="s">
        <v>92</v>
      </c>
    </row>
    <row r="67" spans="2:3" x14ac:dyDescent="0.3">
      <c r="B67" s="143" t="s">
        <v>154</v>
      </c>
      <c r="C67" s="144" t="s">
        <v>92</v>
      </c>
    </row>
    <row r="68" spans="2:3" x14ac:dyDescent="0.3">
      <c r="B68" s="143" t="s">
        <v>155</v>
      </c>
      <c r="C68" s="144" t="s">
        <v>92</v>
      </c>
    </row>
    <row r="69" spans="2:3" x14ac:dyDescent="0.3">
      <c r="B69" s="143" t="s">
        <v>156</v>
      </c>
      <c r="C69" s="144" t="s">
        <v>92</v>
      </c>
    </row>
    <row r="70" spans="2:3" x14ac:dyDescent="0.3">
      <c r="B70" s="143" t="s">
        <v>157</v>
      </c>
      <c r="C70" s="144" t="s">
        <v>92</v>
      </c>
    </row>
    <row r="71" spans="2:3" x14ac:dyDescent="0.3">
      <c r="B71" s="143" t="s">
        <v>158</v>
      </c>
      <c r="C71" s="144" t="s">
        <v>92</v>
      </c>
    </row>
    <row r="72" spans="2:3" x14ac:dyDescent="0.3">
      <c r="B72" s="143" t="s">
        <v>159</v>
      </c>
      <c r="C72" s="144" t="s">
        <v>92</v>
      </c>
    </row>
    <row r="73" spans="2:3" x14ac:dyDescent="0.3">
      <c r="B73" s="143" t="s">
        <v>160</v>
      </c>
      <c r="C73" s="144" t="s">
        <v>92</v>
      </c>
    </row>
    <row r="74" spans="2:3" x14ac:dyDescent="0.3">
      <c r="B74" s="143" t="s">
        <v>161</v>
      </c>
      <c r="C74" s="144" t="s">
        <v>92</v>
      </c>
    </row>
    <row r="75" spans="2:3" x14ac:dyDescent="0.3">
      <c r="B75" s="143" t="s">
        <v>162</v>
      </c>
      <c r="C75" s="144" t="s">
        <v>92</v>
      </c>
    </row>
    <row r="76" spans="2:3" x14ac:dyDescent="0.3">
      <c r="B76" s="143" t="s">
        <v>163</v>
      </c>
      <c r="C76" s="145" t="s">
        <v>126</v>
      </c>
    </row>
    <row r="77" spans="2:3" x14ac:dyDescent="0.3">
      <c r="B77" s="143" t="s">
        <v>164</v>
      </c>
      <c r="C77" s="144" t="s">
        <v>92</v>
      </c>
    </row>
    <row r="78" spans="2:3" x14ac:dyDescent="0.3">
      <c r="B78" s="143" t="s">
        <v>165</v>
      </c>
      <c r="C78" s="144" t="s">
        <v>92</v>
      </c>
    </row>
    <row r="79" spans="2:3" x14ac:dyDescent="0.3">
      <c r="B79" s="143" t="s">
        <v>166</v>
      </c>
      <c r="C79" s="144" t="s">
        <v>92</v>
      </c>
    </row>
    <row r="80" spans="2:3" x14ac:dyDescent="0.3">
      <c r="B80" s="143" t="s">
        <v>167</v>
      </c>
      <c r="C80" s="145" t="s">
        <v>126</v>
      </c>
    </row>
    <row r="81" spans="2:3" x14ac:dyDescent="0.3">
      <c r="B81" s="143" t="s">
        <v>168</v>
      </c>
      <c r="C81" s="144" t="s">
        <v>92</v>
      </c>
    </row>
    <row r="82" spans="2:3" x14ac:dyDescent="0.3">
      <c r="B82" s="143" t="s">
        <v>169</v>
      </c>
      <c r="C82" s="144" t="s">
        <v>92</v>
      </c>
    </row>
    <row r="83" spans="2:3" x14ac:dyDescent="0.3">
      <c r="B83" s="143" t="s">
        <v>170</v>
      </c>
      <c r="C83" s="144" t="s">
        <v>92</v>
      </c>
    </row>
    <row r="84" spans="2:3" x14ac:dyDescent="0.3">
      <c r="B84" s="143" t="s">
        <v>171</v>
      </c>
      <c r="C84" s="144" t="s">
        <v>92</v>
      </c>
    </row>
    <row r="85" spans="2:3" x14ac:dyDescent="0.3">
      <c r="B85" s="143" t="s">
        <v>172</v>
      </c>
      <c r="C85" s="145" t="s">
        <v>126</v>
      </c>
    </row>
    <row r="86" spans="2:3" x14ac:dyDescent="0.3">
      <c r="B86" s="143" t="s">
        <v>173</v>
      </c>
      <c r="C86" s="144" t="s">
        <v>92</v>
      </c>
    </row>
    <row r="87" spans="2:3" x14ac:dyDescent="0.3">
      <c r="B87" s="143" t="s">
        <v>174</v>
      </c>
      <c r="C87" s="145" t="s">
        <v>126</v>
      </c>
    </row>
    <row r="88" spans="2:3" x14ac:dyDescent="0.3">
      <c r="B88" s="143" t="s">
        <v>175</v>
      </c>
      <c r="C88" s="144" t="s">
        <v>92</v>
      </c>
    </row>
    <row r="89" spans="2:3" x14ac:dyDescent="0.3">
      <c r="B89" s="143" t="s">
        <v>176</v>
      </c>
      <c r="C89" s="144" t="s">
        <v>92</v>
      </c>
    </row>
    <row r="90" spans="2:3" x14ac:dyDescent="0.3">
      <c r="B90" s="143" t="s">
        <v>177</v>
      </c>
      <c r="C90" s="144" t="s">
        <v>92</v>
      </c>
    </row>
    <row r="91" spans="2:3" x14ac:dyDescent="0.3">
      <c r="B91" s="143" t="s">
        <v>178</v>
      </c>
      <c r="C91" s="144" t="s">
        <v>92</v>
      </c>
    </row>
    <row r="92" spans="2:3" x14ac:dyDescent="0.3">
      <c r="B92" s="143" t="s">
        <v>179</v>
      </c>
      <c r="C92" s="144" t="s">
        <v>92</v>
      </c>
    </row>
    <row r="93" spans="2:3" x14ac:dyDescent="0.3">
      <c r="B93" s="143" t="s">
        <v>180</v>
      </c>
      <c r="C93" s="144" t="s">
        <v>92</v>
      </c>
    </row>
    <row r="94" spans="2:3" x14ac:dyDescent="0.3">
      <c r="B94" s="143" t="s">
        <v>181</v>
      </c>
      <c r="C94" s="144" t="s">
        <v>92</v>
      </c>
    </row>
    <row r="95" spans="2:3" x14ac:dyDescent="0.3">
      <c r="B95" s="143" t="s">
        <v>182</v>
      </c>
      <c r="C95" s="145" t="s">
        <v>126</v>
      </c>
    </row>
    <row r="96" spans="2:3" x14ac:dyDescent="0.3">
      <c r="B96" s="143" t="s">
        <v>183</v>
      </c>
      <c r="C96" s="144" t="s">
        <v>92</v>
      </c>
    </row>
    <row r="97" spans="2:3" x14ac:dyDescent="0.3">
      <c r="B97" s="143" t="s">
        <v>184</v>
      </c>
      <c r="C97" s="144" t="s">
        <v>92</v>
      </c>
    </row>
    <row r="98" spans="2:3" x14ac:dyDescent="0.3">
      <c r="B98" s="146" t="s">
        <v>185</v>
      </c>
      <c r="C98" s="147" t="s">
        <v>126</v>
      </c>
    </row>
    <row r="100" spans="2:3" x14ac:dyDescent="0.3">
      <c r="B100" s="369" t="s">
        <v>387</v>
      </c>
      <c r="C100" s="369"/>
    </row>
    <row r="101" spans="2:3" ht="30" customHeight="1" x14ac:dyDescent="0.3">
      <c r="B101" s="517" t="s">
        <v>467</v>
      </c>
      <c r="C101" s="517"/>
    </row>
    <row r="102" spans="2:3" s="118" customFormat="1" ht="14.25" customHeight="1" x14ac:dyDescent="0.3">
      <c r="B102" s="395"/>
      <c r="C102" s="395"/>
    </row>
    <row r="103" spans="2:3" x14ac:dyDescent="0.3">
      <c r="B103" s="312" t="s">
        <v>388</v>
      </c>
      <c r="C103" s="313" t="s">
        <v>389</v>
      </c>
    </row>
    <row r="104" spans="2:3" x14ac:dyDescent="0.3">
      <c r="B104" s="141" t="s">
        <v>390</v>
      </c>
      <c r="C104" s="314">
        <v>2.2072403063999012E-3</v>
      </c>
    </row>
    <row r="105" spans="2:3" x14ac:dyDescent="0.3">
      <c r="B105" s="143" t="s">
        <v>391</v>
      </c>
      <c r="C105" s="315">
        <v>2.6544360425626284E-4</v>
      </c>
    </row>
    <row r="106" spans="2:3" x14ac:dyDescent="0.3">
      <c r="B106" s="143" t="s">
        <v>392</v>
      </c>
      <c r="C106" s="315">
        <v>2.5451621761569021E-4</v>
      </c>
    </row>
    <row r="107" spans="2:3" x14ac:dyDescent="0.3">
      <c r="B107" s="143" t="s">
        <v>393</v>
      </c>
      <c r="C107" s="315">
        <v>6.4604327428134318E-3</v>
      </c>
    </row>
    <row r="108" spans="2:3" x14ac:dyDescent="0.3">
      <c r="B108" s="143" t="s">
        <v>394</v>
      </c>
      <c r="C108" s="315">
        <v>1.9785186698313209E-3</v>
      </c>
    </row>
    <row r="109" spans="2:3" x14ac:dyDescent="0.3">
      <c r="B109" s="143" t="s">
        <v>395</v>
      </c>
      <c r="C109" s="315">
        <v>7.2552606216053266E-3</v>
      </c>
    </row>
    <row r="110" spans="2:3" x14ac:dyDescent="0.3">
      <c r="B110" s="143" t="s">
        <v>396</v>
      </c>
      <c r="C110" s="315">
        <v>1.375669674357778E-2</v>
      </c>
    </row>
    <row r="111" spans="2:3" x14ac:dyDescent="0.3">
      <c r="B111" s="143" t="s">
        <v>397</v>
      </c>
      <c r="C111" s="315">
        <v>9.5775175862093456E-3</v>
      </c>
    </row>
    <row r="112" spans="2:3" x14ac:dyDescent="0.3">
      <c r="B112" s="143" t="s">
        <v>398</v>
      </c>
      <c r="C112" s="315">
        <v>5.1100366224049159E-3</v>
      </c>
    </row>
    <row r="113" spans="2:3" x14ac:dyDescent="0.3">
      <c r="B113" s="143" t="s">
        <v>399</v>
      </c>
      <c r="C113" s="315">
        <v>1.1292196018523875E-3</v>
      </c>
    </row>
    <row r="114" spans="2:3" x14ac:dyDescent="0.3">
      <c r="B114" s="143" t="s">
        <v>400</v>
      </c>
      <c r="C114" s="315">
        <v>3.7856664428812393E-4</v>
      </c>
    </row>
    <row r="115" spans="2:3" x14ac:dyDescent="0.3">
      <c r="B115" s="143" t="s">
        <v>401</v>
      </c>
      <c r="C115" s="315">
        <v>2.8577564909433306E-3</v>
      </c>
    </row>
    <row r="116" spans="2:3" x14ac:dyDescent="0.3">
      <c r="B116" s="143" t="s">
        <v>402</v>
      </c>
      <c r="C116" s="315">
        <v>4.9421339762300653E-4</v>
      </c>
    </row>
    <row r="117" spans="2:3" x14ac:dyDescent="0.3">
      <c r="B117" s="143" t="s">
        <v>403</v>
      </c>
      <c r="C117" s="315">
        <v>2.2695398624495533E-3</v>
      </c>
    </row>
    <row r="118" spans="2:3" x14ac:dyDescent="0.3">
      <c r="B118" s="143" t="s">
        <v>404</v>
      </c>
      <c r="C118" s="315">
        <v>3.9264862886934669E-2</v>
      </c>
    </row>
    <row r="119" spans="2:3" x14ac:dyDescent="0.3">
      <c r="B119" s="143" t="s">
        <v>405</v>
      </c>
      <c r="C119" s="315">
        <v>5.7665818808011384E-3</v>
      </c>
    </row>
    <row r="120" spans="2:3" x14ac:dyDescent="0.3">
      <c r="B120" s="143" t="s">
        <v>406</v>
      </c>
      <c r="C120" s="315">
        <v>1.5542262594422512E-2</v>
      </c>
    </row>
    <row r="121" spans="2:3" x14ac:dyDescent="0.3">
      <c r="B121" s="143" t="s">
        <v>407</v>
      </c>
      <c r="C121" s="315">
        <v>3.5350607245395261E-3</v>
      </c>
    </row>
    <row r="122" spans="2:3" x14ac:dyDescent="0.3">
      <c r="B122" s="143" t="s">
        <v>408</v>
      </c>
      <c r="C122" s="315">
        <v>8.2131047294371296E-4</v>
      </c>
    </row>
    <row r="123" spans="2:3" x14ac:dyDescent="0.3">
      <c r="B123" s="143" t="s">
        <v>409</v>
      </c>
      <c r="C123" s="315">
        <v>6.538897858341255E-3</v>
      </c>
    </row>
    <row r="124" spans="2:3" x14ac:dyDescent="0.3">
      <c r="B124" s="143" t="s">
        <v>410</v>
      </c>
      <c r="C124" s="315">
        <v>3.4980698626719486E-3</v>
      </c>
    </row>
    <row r="125" spans="2:3" x14ac:dyDescent="0.3">
      <c r="B125" s="143" t="s">
        <v>411</v>
      </c>
      <c r="C125" s="315">
        <v>2.1248070021754714E-4</v>
      </c>
    </row>
    <row r="126" spans="2:3" x14ac:dyDescent="0.3">
      <c r="B126" s="143" t="s">
        <v>412</v>
      </c>
      <c r="C126" s="315">
        <v>9.9471426564592329E-4</v>
      </c>
    </row>
    <row r="127" spans="2:3" x14ac:dyDescent="0.3">
      <c r="B127" s="143" t="s">
        <v>413</v>
      </c>
      <c r="C127" s="315">
        <v>1.0275840351909283E-2</v>
      </c>
    </row>
    <row r="128" spans="2:3" x14ac:dyDescent="0.3">
      <c r="B128" s="143" t="s">
        <v>414</v>
      </c>
      <c r="C128" s="315">
        <v>2.2791944515585844E-3</v>
      </c>
    </row>
    <row r="129" spans="2:3" x14ac:dyDescent="0.3">
      <c r="B129" s="143" t="s">
        <v>415</v>
      </c>
      <c r="C129" s="315">
        <v>8.9832627056114309E-3</v>
      </c>
    </row>
    <row r="130" spans="2:3" x14ac:dyDescent="0.3">
      <c r="B130" s="143" t="s">
        <v>416</v>
      </c>
      <c r="C130" s="315">
        <v>4.2440866574297662E-3</v>
      </c>
    </row>
    <row r="131" spans="2:3" x14ac:dyDescent="0.3">
      <c r="B131" s="143" t="s">
        <v>417</v>
      </c>
      <c r="C131" s="315">
        <v>5.4747498869762634E-3</v>
      </c>
    </row>
    <row r="132" spans="2:3" x14ac:dyDescent="0.3">
      <c r="B132" s="143" t="s">
        <v>418</v>
      </c>
      <c r="C132" s="315">
        <v>6.6735090495061372E-4</v>
      </c>
    </row>
    <row r="133" spans="2:3" x14ac:dyDescent="0.3">
      <c r="B133" s="143" t="s">
        <v>419</v>
      </c>
      <c r="C133" s="315">
        <v>4.0428501039927484E-2</v>
      </c>
    </row>
    <row r="134" spans="2:3" x14ac:dyDescent="0.3">
      <c r="B134" s="143" t="s">
        <v>420</v>
      </c>
      <c r="C134" s="315">
        <v>3.8959893236253912E-4</v>
      </c>
    </row>
    <row r="135" spans="2:3" x14ac:dyDescent="0.3">
      <c r="B135" s="143" t="s">
        <v>421</v>
      </c>
      <c r="C135" s="315">
        <v>1.3938446616183968E-3</v>
      </c>
    </row>
    <row r="136" spans="2:3" x14ac:dyDescent="0.3">
      <c r="B136" s="143" t="s">
        <v>422</v>
      </c>
      <c r="C136" s="315">
        <v>2.818021690166201E-2</v>
      </c>
    </row>
    <row r="137" spans="2:3" x14ac:dyDescent="0.3">
      <c r="B137" s="143" t="s">
        <v>423</v>
      </c>
      <c r="C137" s="315">
        <v>0.299787926772626</v>
      </c>
    </row>
    <row r="138" spans="2:3" x14ac:dyDescent="0.3">
      <c r="B138" s="143" t="s">
        <v>424</v>
      </c>
      <c r="C138" s="315">
        <v>5.595383703157078E-2</v>
      </c>
    </row>
    <row r="139" spans="2:3" x14ac:dyDescent="0.3">
      <c r="B139" s="143" t="s">
        <v>425</v>
      </c>
      <c r="C139" s="315">
        <v>3.9509347823804067E-3</v>
      </c>
    </row>
    <row r="140" spans="2:3" x14ac:dyDescent="0.3">
      <c r="B140" s="143" t="s">
        <v>426</v>
      </c>
      <c r="C140" s="315">
        <v>2.8562286297694611E-4</v>
      </c>
    </row>
    <row r="141" spans="2:3" x14ac:dyDescent="0.3">
      <c r="B141" s="143" t="s">
        <v>427</v>
      </c>
      <c r="C141" s="315">
        <v>9.8919097547938719E-4</v>
      </c>
    </row>
    <row r="142" spans="2:3" x14ac:dyDescent="0.3">
      <c r="B142" s="143" t="s">
        <v>428</v>
      </c>
      <c r="C142" s="315">
        <v>5.0137634313544678E-3</v>
      </c>
    </row>
    <row r="143" spans="2:3" x14ac:dyDescent="0.3">
      <c r="B143" s="143" t="s">
        <v>429</v>
      </c>
      <c r="C143" s="315">
        <v>1.6310110633284559E-2</v>
      </c>
    </row>
    <row r="144" spans="2:3" x14ac:dyDescent="0.3">
      <c r="B144" s="143" t="s">
        <v>430</v>
      </c>
      <c r="C144" s="315">
        <v>1.9067936126029442E-3</v>
      </c>
    </row>
    <row r="145" spans="2:3" x14ac:dyDescent="0.3">
      <c r="B145" s="143" t="s">
        <v>431</v>
      </c>
      <c r="C145" s="315">
        <v>2.0465623782524598E-3</v>
      </c>
    </row>
    <row r="146" spans="2:3" x14ac:dyDescent="0.3">
      <c r="B146" s="143" t="s">
        <v>432</v>
      </c>
      <c r="C146" s="315">
        <v>2.7308269355732401E-2</v>
      </c>
    </row>
    <row r="147" spans="2:3" x14ac:dyDescent="0.3">
      <c r="B147" s="143" t="s">
        <v>433</v>
      </c>
      <c r="C147" s="315">
        <v>1.4596361097924133E-3</v>
      </c>
    </row>
    <row r="148" spans="2:3" x14ac:dyDescent="0.3">
      <c r="B148" s="143" t="s">
        <v>434</v>
      </c>
      <c r="C148" s="315">
        <v>1.1955012769947885E-3</v>
      </c>
    </row>
    <row r="149" spans="2:3" x14ac:dyDescent="0.3">
      <c r="B149" s="143" t="s">
        <v>435</v>
      </c>
      <c r="C149" s="315">
        <v>5.695487056009068E-3</v>
      </c>
    </row>
    <row r="150" spans="2:3" x14ac:dyDescent="0.3">
      <c r="B150" s="143" t="s">
        <v>436</v>
      </c>
      <c r="C150" s="315">
        <v>6.6065259639828565E-3</v>
      </c>
    </row>
    <row r="151" spans="2:3" x14ac:dyDescent="0.3">
      <c r="B151" s="143" t="s">
        <v>437</v>
      </c>
      <c r="C151" s="315">
        <v>9.9445435748961499E-3</v>
      </c>
    </row>
    <row r="152" spans="2:3" x14ac:dyDescent="0.3">
      <c r="B152" s="143" t="s">
        <v>438</v>
      </c>
      <c r="C152" s="315">
        <v>1.5857796221421981E-3</v>
      </c>
    </row>
    <row r="153" spans="2:3" x14ac:dyDescent="0.3">
      <c r="B153" s="143" t="s">
        <v>439</v>
      </c>
      <c r="C153" s="315">
        <v>3.495199040959563E-3</v>
      </c>
    </row>
    <row r="154" spans="2:3" x14ac:dyDescent="0.3">
      <c r="B154" s="143" t="s">
        <v>440</v>
      </c>
      <c r="C154" s="315">
        <v>5.3327744085732041E-3</v>
      </c>
    </row>
    <row r="155" spans="2:3" x14ac:dyDescent="0.3">
      <c r="B155" s="143" t="s">
        <v>441</v>
      </c>
      <c r="C155" s="315">
        <v>1.0614081482514623E-3</v>
      </c>
    </row>
    <row r="156" spans="2:3" x14ac:dyDescent="0.3">
      <c r="B156" s="143" t="s">
        <v>442</v>
      </c>
      <c r="C156" s="315">
        <v>1.4631531912425149E-2</v>
      </c>
    </row>
    <row r="157" spans="2:3" x14ac:dyDescent="0.3">
      <c r="B157" s="143" t="s">
        <v>443</v>
      </c>
      <c r="C157" s="315">
        <v>2.1201395249678973E-3</v>
      </c>
    </row>
    <row r="158" spans="2:3" x14ac:dyDescent="0.3">
      <c r="B158" s="143" t="s">
        <v>444</v>
      </c>
      <c r="C158" s="315">
        <v>2.7223368034325584E-3</v>
      </c>
    </row>
    <row r="159" spans="2:3" x14ac:dyDescent="0.3">
      <c r="B159" s="143" t="s">
        <v>445</v>
      </c>
      <c r="C159" s="315">
        <v>1.2283015412762929E-2</v>
      </c>
    </row>
    <row r="160" spans="2:3" x14ac:dyDescent="0.3">
      <c r="B160" s="143" t="s">
        <v>446</v>
      </c>
      <c r="C160" s="315">
        <v>1.9742178906643881E-3</v>
      </c>
    </row>
    <row r="161" spans="2:3" x14ac:dyDescent="0.3">
      <c r="B161" s="143" t="s">
        <v>447</v>
      </c>
      <c r="C161" s="315">
        <v>8.5920707094179764E-4</v>
      </c>
    </row>
    <row r="162" spans="2:3" x14ac:dyDescent="0.3">
      <c r="B162" s="143" t="s">
        <v>448</v>
      </c>
      <c r="C162" s="315">
        <v>7.132338247334038E-3</v>
      </c>
    </row>
    <row r="163" spans="2:3" x14ac:dyDescent="0.3">
      <c r="B163" s="143" t="s">
        <v>449</v>
      </c>
      <c r="C163" s="315">
        <v>6.638337811854407E-2</v>
      </c>
    </row>
    <row r="164" spans="2:3" x14ac:dyDescent="0.3">
      <c r="B164" s="143" t="s">
        <v>450</v>
      </c>
      <c r="C164" s="315">
        <v>8.6874787619667174E-3</v>
      </c>
    </row>
    <row r="165" spans="2:3" x14ac:dyDescent="0.3">
      <c r="B165" s="143" t="s">
        <v>451</v>
      </c>
      <c r="C165" s="315">
        <v>7.7516874594541266E-4</v>
      </c>
    </row>
    <row r="166" spans="2:3" x14ac:dyDescent="0.3">
      <c r="B166" s="143" t="s">
        <v>452</v>
      </c>
      <c r="C166" s="315">
        <v>1.1201282611704468E-3</v>
      </c>
    </row>
    <row r="167" spans="2:3" x14ac:dyDescent="0.3">
      <c r="B167" s="143" t="s">
        <v>453</v>
      </c>
      <c r="C167" s="315">
        <v>8.4050467674374888E-4</v>
      </c>
    </row>
    <row r="168" spans="2:3" x14ac:dyDescent="0.3">
      <c r="B168" s="143" t="s">
        <v>454</v>
      </c>
      <c r="C168" s="315">
        <v>2.9393367907312421E-3</v>
      </c>
    </row>
    <row r="169" spans="2:3" x14ac:dyDescent="0.3">
      <c r="B169" s="143" t="s">
        <v>455</v>
      </c>
      <c r="C169" s="315">
        <v>8.7381028658200868E-3</v>
      </c>
    </row>
    <row r="170" spans="2:3" x14ac:dyDescent="0.3">
      <c r="B170" s="143" t="s">
        <v>456</v>
      </c>
      <c r="C170" s="315">
        <v>1.2797399586120608E-3</v>
      </c>
    </row>
    <row r="171" spans="2:3" x14ac:dyDescent="0.3">
      <c r="B171" s="143" t="s">
        <v>457</v>
      </c>
      <c r="C171" s="315">
        <v>0.12797924684951881</v>
      </c>
    </row>
    <row r="172" spans="2:3" x14ac:dyDescent="0.3">
      <c r="B172" s="143" t="s">
        <v>458</v>
      </c>
      <c r="C172" s="315">
        <v>2.3525019215773622E-2</v>
      </c>
    </row>
    <row r="173" spans="2:3" x14ac:dyDescent="0.3">
      <c r="B173" s="143" t="s">
        <v>459</v>
      </c>
      <c r="C173" s="315">
        <v>1.799242181556322E-3</v>
      </c>
    </row>
    <row r="174" spans="2:3" x14ac:dyDescent="0.3">
      <c r="B174" s="143" t="s">
        <v>460</v>
      </c>
      <c r="C174" s="315">
        <v>1.0018810469759051E-2</v>
      </c>
    </row>
    <row r="175" spans="2:3" x14ac:dyDescent="0.3">
      <c r="B175" s="143" t="s">
        <v>461</v>
      </c>
      <c r="C175" s="315">
        <v>3.8788956574489233E-3</v>
      </c>
    </row>
    <row r="176" spans="2:3" x14ac:dyDescent="0.3">
      <c r="B176" s="143" t="s">
        <v>462</v>
      </c>
      <c r="C176" s="315">
        <v>6.324479623273238E-4</v>
      </c>
    </row>
    <row r="177" spans="2:3" x14ac:dyDescent="0.3">
      <c r="B177" s="143" t="s">
        <v>463</v>
      </c>
      <c r="C177" s="315">
        <v>6.532857746246321E-4</v>
      </c>
    </row>
    <row r="178" spans="2:3" x14ac:dyDescent="0.3">
      <c r="B178" s="143" t="s">
        <v>464</v>
      </c>
      <c r="C178" s="315">
        <v>5.4114625918074482E-3</v>
      </c>
    </row>
    <row r="179" spans="2:3" x14ac:dyDescent="0.3">
      <c r="B179" s="143" t="s">
        <v>465</v>
      </c>
      <c r="C179" s="315">
        <v>8.6508718812876063E-3</v>
      </c>
    </row>
    <row r="180" spans="2:3" x14ac:dyDescent="0.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tabSelected="1" view="pageBreakPreview" zoomScale="115" zoomScaleNormal="85" zoomScaleSheetLayoutView="115" workbookViewId="0">
      <selection activeCell="J9" sqref="J9"/>
    </sheetView>
  </sheetViews>
  <sheetFormatPr defaultRowHeight="14.4" x14ac:dyDescent="0.3"/>
  <sheetData>
    <row r="1" spans="1:8" ht="21.75" customHeight="1" x14ac:dyDescent="0.25">
      <c r="A1" s="519" t="s">
        <v>293</v>
      </c>
      <c r="B1" s="519"/>
      <c r="C1" s="519"/>
      <c r="D1" s="519"/>
      <c r="E1" s="519"/>
      <c r="F1" s="519"/>
      <c r="G1" s="519"/>
      <c r="H1" s="519"/>
    </row>
    <row r="2" spans="1:8" ht="15" x14ac:dyDescent="0.25">
      <c r="A2" s="225"/>
      <c r="B2" s="225"/>
      <c r="C2" s="225"/>
      <c r="D2" s="12"/>
      <c r="E2" s="12"/>
      <c r="F2" s="12"/>
      <c r="G2" s="12"/>
      <c r="H2" s="12"/>
    </row>
    <row r="3" spans="1:8" ht="42.75" customHeight="1" x14ac:dyDescent="0.25">
      <c r="A3" s="518" t="s">
        <v>294</v>
      </c>
      <c r="B3" s="518"/>
      <c r="C3" s="518"/>
      <c r="D3" s="518"/>
      <c r="E3" s="518"/>
      <c r="F3" s="518"/>
      <c r="G3" s="518"/>
      <c r="H3" s="518"/>
    </row>
    <row r="4" spans="1:8" ht="45.75" customHeight="1" x14ac:dyDescent="0.25">
      <c r="A4" s="518" t="s">
        <v>295</v>
      </c>
      <c r="B4" s="518"/>
      <c r="C4" s="518"/>
      <c r="D4" s="518"/>
      <c r="E4" s="518"/>
      <c r="F4" s="518"/>
      <c r="G4" s="518"/>
      <c r="H4" s="518"/>
    </row>
    <row r="5" spans="1:8" ht="38.25" customHeight="1" x14ac:dyDescent="0.25">
      <c r="A5" s="518" t="s">
        <v>296</v>
      </c>
      <c r="B5" s="518"/>
      <c r="C5" s="518"/>
      <c r="D5" s="518"/>
      <c r="E5" s="518"/>
      <c r="F5" s="518"/>
      <c r="G5" s="518"/>
      <c r="H5" s="518"/>
    </row>
    <row r="6" spans="1:8" ht="32.25" customHeight="1" x14ac:dyDescent="0.25">
      <c r="A6" s="517" t="s">
        <v>384</v>
      </c>
      <c r="B6" s="517"/>
      <c r="C6" s="517"/>
      <c r="D6" s="517"/>
      <c r="E6" s="517"/>
      <c r="F6" s="517"/>
      <c r="G6" s="517"/>
      <c r="H6" s="517"/>
    </row>
    <row r="7" spans="1:8" ht="34.5" customHeight="1" x14ac:dyDescent="0.25">
      <c r="A7" s="518" t="s">
        <v>297</v>
      </c>
      <c r="B7" s="518"/>
      <c r="C7" s="518"/>
      <c r="D7" s="518"/>
      <c r="E7" s="518"/>
      <c r="F7" s="518"/>
      <c r="G7" s="518"/>
      <c r="H7" s="518"/>
    </row>
    <row r="8" spans="1:8" ht="32.25" customHeight="1" x14ac:dyDescent="0.25">
      <c r="A8" s="517" t="s">
        <v>298</v>
      </c>
      <c r="B8" s="517"/>
      <c r="C8" s="517"/>
      <c r="D8" s="517"/>
      <c r="E8" s="517"/>
      <c r="F8" s="517"/>
      <c r="G8" s="517"/>
      <c r="H8" s="517"/>
    </row>
    <row r="9" spans="1:8" ht="34.5" customHeight="1" x14ac:dyDescent="0.3">
      <c r="A9" s="518" t="s">
        <v>386</v>
      </c>
      <c r="B9" s="518"/>
      <c r="C9" s="518"/>
      <c r="D9" s="518"/>
      <c r="E9" s="518"/>
      <c r="F9" s="518"/>
      <c r="G9" s="518"/>
      <c r="H9" s="518"/>
    </row>
    <row r="10" spans="1:8" ht="35.25" customHeight="1" x14ac:dyDescent="0.3">
      <c r="A10" s="518" t="s">
        <v>299</v>
      </c>
      <c r="B10" s="518"/>
      <c r="C10" s="518"/>
      <c r="D10" s="518"/>
      <c r="E10" s="518"/>
      <c r="F10" s="518"/>
      <c r="G10" s="518"/>
      <c r="H10" s="518"/>
    </row>
    <row r="11" spans="1:8" ht="35.25" customHeight="1" x14ac:dyDescent="0.3">
      <c r="A11" s="518" t="s">
        <v>300</v>
      </c>
      <c r="B11" s="518"/>
      <c r="C11" s="518"/>
      <c r="D11" s="518"/>
      <c r="E11" s="518"/>
      <c r="F11" s="518"/>
      <c r="G11" s="518"/>
      <c r="H11" s="518"/>
    </row>
    <row r="12" spans="1:8" ht="30" customHeight="1" x14ac:dyDescent="0.3">
      <c r="A12" s="518" t="s">
        <v>301</v>
      </c>
      <c r="B12" s="518"/>
      <c r="C12" s="518"/>
      <c r="D12" s="518"/>
      <c r="E12" s="518"/>
      <c r="F12" s="518"/>
      <c r="G12" s="518"/>
      <c r="H12" s="518"/>
    </row>
    <row r="13" spans="1:8" ht="31.5" customHeight="1" x14ac:dyDescent="0.3">
      <c r="A13" s="517" t="s">
        <v>385</v>
      </c>
      <c r="B13" s="517"/>
      <c r="C13" s="517"/>
      <c r="D13" s="517"/>
      <c r="E13" s="517"/>
      <c r="F13" s="517"/>
      <c r="G13" s="517"/>
      <c r="H13" s="517"/>
    </row>
    <row r="14" spans="1:8" ht="30.75" customHeight="1" x14ac:dyDescent="0.3">
      <c r="A14" s="517" t="s">
        <v>303</v>
      </c>
      <c r="B14" s="517"/>
      <c r="C14" s="517"/>
      <c r="D14" s="517"/>
      <c r="E14" s="517"/>
      <c r="F14" s="517"/>
      <c r="G14" s="517"/>
      <c r="H14" s="517"/>
    </row>
    <row r="15" spans="1:8" ht="42" customHeight="1" x14ac:dyDescent="0.3">
      <c r="A15" s="517" t="s">
        <v>383</v>
      </c>
      <c r="B15" s="517"/>
      <c r="C15" s="517"/>
      <c r="D15" s="517"/>
      <c r="E15" s="517"/>
      <c r="F15" s="517"/>
      <c r="G15" s="517"/>
      <c r="H15" s="517"/>
    </row>
    <row r="16" spans="1:8" ht="32.25" customHeight="1" x14ac:dyDescent="0.3">
      <c r="A16" s="518" t="s">
        <v>302</v>
      </c>
      <c r="B16" s="518"/>
      <c r="C16" s="518"/>
      <c r="D16" s="518"/>
      <c r="E16" s="518"/>
      <c r="F16" s="518"/>
      <c r="G16" s="518"/>
      <c r="H16" s="518"/>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topLeftCell="A4" zoomScaleNormal="100" workbookViewId="0">
      <selection activeCell="D5" sqref="D5:I5"/>
    </sheetView>
  </sheetViews>
  <sheetFormatPr defaultRowHeight="14.4" x14ac:dyDescent="0.3"/>
  <sheetData>
    <row r="1" spans="1:9" ht="15" x14ac:dyDescent="0.25">
      <c r="A1" s="324"/>
      <c r="B1" s="324"/>
      <c r="C1" s="324"/>
      <c r="D1" s="324"/>
      <c r="E1" s="324"/>
      <c r="F1" s="324"/>
      <c r="G1" s="324"/>
      <c r="H1" s="324"/>
      <c r="I1" s="324"/>
    </row>
    <row r="2" spans="1:9" ht="15" x14ac:dyDescent="0.25">
      <c r="A2" s="324"/>
      <c r="B2" s="324"/>
      <c r="C2" s="324"/>
      <c r="D2" s="324"/>
      <c r="E2" s="324"/>
      <c r="F2" s="324"/>
      <c r="G2" s="324"/>
      <c r="H2" s="324"/>
      <c r="I2" s="324"/>
    </row>
    <row r="3" spans="1:9" ht="15"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52" t="s">
        <v>479</v>
      </c>
      <c r="B5" s="353"/>
      <c r="C5" s="353"/>
      <c r="D5" s="354" t="s">
        <v>490</v>
      </c>
      <c r="E5" s="354"/>
      <c r="F5" s="354"/>
      <c r="G5" s="354"/>
      <c r="H5" s="354"/>
      <c r="I5" s="355"/>
    </row>
    <row r="6" spans="1:9" ht="37.5" customHeight="1" x14ac:dyDescent="0.25">
      <c r="A6" s="360" t="s">
        <v>497</v>
      </c>
      <c r="B6" s="348"/>
      <c r="C6" s="348"/>
      <c r="D6" s="348"/>
      <c r="E6" s="348"/>
      <c r="F6" s="348"/>
      <c r="G6" s="348"/>
      <c r="H6" s="348"/>
      <c r="I6" s="349"/>
    </row>
    <row r="7" spans="1:9" ht="22.5" customHeight="1" x14ac:dyDescent="0.25">
      <c r="A7" s="350" t="s">
        <v>480</v>
      </c>
      <c r="B7" s="351"/>
      <c r="C7" s="351"/>
      <c r="D7" s="348" t="s">
        <v>503</v>
      </c>
      <c r="E7" s="348"/>
      <c r="F7" s="348"/>
      <c r="G7" s="348"/>
      <c r="H7" s="348"/>
      <c r="I7" s="349"/>
    </row>
    <row r="8" spans="1:9" ht="45" customHeight="1" x14ac:dyDescent="0.25">
      <c r="A8" s="350" t="s">
        <v>481</v>
      </c>
      <c r="B8" s="351"/>
      <c r="C8" s="351"/>
      <c r="D8" s="348" t="s">
        <v>489</v>
      </c>
      <c r="E8" s="348"/>
      <c r="F8" s="348"/>
      <c r="G8" s="348"/>
      <c r="H8" s="348"/>
      <c r="I8" s="349"/>
    </row>
    <row r="9" spans="1:9" ht="51.75" customHeight="1" x14ac:dyDescent="0.25">
      <c r="A9" s="350" t="s">
        <v>482</v>
      </c>
      <c r="B9" s="351"/>
      <c r="C9" s="351"/>
      <c r="D9" s="348" t="s">
        <v>492</v>
      </c>
      <c r="E9" s="348"/>
      <c r="F9" s="348"/>
      <c r="G9" s="348"/>
      <c r="H9" s="348"/>
      <c r="I9" s="349"/>
    </row>
    <row r="10" spans="1:9" s="118" customFormat="1" ht="49.5" customHeight="1" x14ac:dyDescent="0.25">
      <c r="A10" s="350" t="s">
        <v>491</v>
      </c>
      <c r="B10" s="351"/>
      <c r="C10" s="351"/>
      <c r="D10" s="348" t="s">
        <v>494</v>
      </c>
      <c r="E10" s="348"/>
      <c r="F10" s="348"/>
      <c r="G10" s="348"/>
      <c r="H10" s="348"/>
      <c r="I10" s="349"/>
    </row>
    <row r="11" spans="1:9" s="118" customFormat="1" ht="23.25" customHeight="1" x14ac:dyDescent="0.25">
      <c r="A11" s="361" t="s">
        <v>500</v>
      </c>
      <c r="B11" s="362"/>
      <c r="C11" s="362"/>
      <c r="D11" s="362"/>
      <c r="E11" s="362"/>
      <c r="F11" s="362"/>
      <c r="G11" s="362"/>
      <c r="H11" s="362"/>
      <c r="I11" s="363"/>
    </row>
    <row r="12" spans="1:9" ht="30.75" customHeight="1" x14ac:dyDescent="0.25">
      <c r="A12" s="350" t="s">
        <v>483</v>
      </c>
      <c r="B12" s="351"/>
      <c r="C12" s="351"/>
      <c r="D12" s="348" t="s">
        <v>502</v>
      </c>
      <c r="E12" s="348"/>
      <c r="F12" s="348"/>
      <c r="G12" s="348"/>
      <c r="H12" s="348"/>
      <c r="I12" s="349"/>
    </row>
    <row r="13" spans="1:9" ht="55.5" customHeight="1" x14ac:dyDescent="0.3">
      <c r="A13" s="350" t="s">
        <v>484</v>
      </c>
      <c r="B13" s="351"/>
      <c r="C13" s="351"/>
      <c r="D13" s="348" t="s">
        <v>493</v>
      </c>
      <c r="E13" s="348"/>
      <c r="F13" s="348"/>
      <c r="G13" s="348"/>
      <c r="H13" s="348"/>
      <c r="I13" s="349"/>
    </row>
    <row r="14" spans="1:9" ht="38.25" customHeight="1" x14ac:dyDescent="0.3">
      <c r="A14" s="350" t="s">
        <v>485</v>
      </c>
      <c r="B14" s="351"/>
      <c r="C14" s="351"/>
      <c r="D14" s="348" t="s">
        <v>495</v>
      </c>
      <c r="E14" s="348"/>
      <c r="F14" s="348"/>
      <c r="G14" s="348"/>
      <c r="H14" s="348"/>
      <c r="I14" s="349"/>
    </row>
    <row r="15" spans="1:9" ht="64.5" customHeight="1" x14ac:dyDescent="0.3">
      <c r="A15" s="350" t="s">
        <v>486</v>
      </c>
      <c r="B15" s="351"/>
      <c r="C15" s="351"/>
      <c r="D15" s="348" t="s">
        <v>496</v>
      </c>
      <c r="E15" s="348"/>
      <c r="F15" s="348"/>
      <c r="G15" s="348"/>
      <c r="H15" s="348"/>
      <c r="I15" s="349"/>
    </row>
    <row r="16" spans="1:9" ht="39" customHeight="1" x14ac:dyDescent="0.3">
      <c r="A16" s="350" t="s">
        <v>487</v>
      </c>
      <c r="B16" s="351"/>
      <c r="C16" s="351"/>
      <c r="D16" s="348" t="s">
        <v>499</v>
      </c>
      <c r="E16" s="348"/>
      <c r="F16" s="348"/>
      <c r="G16" s="348"/>
      <c r="H16" s="348"/>
      <c r="I16" s="349"/>
    </row>
    <row r="17" spans="1:9" ht="21.75" customHeight="1" x14ac:dyDescent="0.3">
      <c r="A17" s="358" t="s">
        <v>488</v>
      </c>
      <c r="B17" s="359"/>
      <c r="C17" s="359"/>
      <c r="D17" s="356" t="s">
        <v>504</v>
      </c>
      <c r="E17" s="356"/>
      <c r="F17" s="356"/>
      <c r="G17" s="356"/>
      <c r="H17" s="356"/>
      <c r="I17" s="357"/>
    </row>
    <row r="18" spans="1:9" x14ac:dyDescent="0.3">
      <c r="A18" s="326"/>
      <c r="B18" s="326"/>
      <c r="C18" s="326"/>
      <c r="D18" s="324"/>
      <c r="E18" s="324"/>
      <c r="F18" s="324"/>
      <c r="G18" s="324"/>
      <c r="H18" s="324"/>
      <c r="I18" s="324"/>
    </row>
    <row r="19" spans="1:9" x14ac:dyDescent="0.3">
      <c r="A19" s="324"/>
      <c r="B19" s="324"/>
      <c r="C19" s="324"/>
      <c r="D19" s="324"/>
      <c r="E19" s="324"/>
      <c r="F19" s="324"/>
      <c r="G19" s="324"/>
      <c r="H19" s="324"/>
      <c r="I19" s="324"/>
    </row>
    <row r="20" spans="1:9" x14ac:dyDescent="0.3">
      <c r="A20" s="324"/>
      <c r="B20" s="324"/>
      <c r="C20" s="324"/>
      <c r="D20" s="324"/>
      <c r="E20" s="324"/>
      <c r="F20" s="324"/>
      <c r="G20" s="324"/>
      <c r="H20" s="324"/>
      <c r="I20" s="324"/>
    </row>
    <row r="21" spans="1:9" x14ac:dyDescent="0.3">
      <c r="A21" s="324"/>
      <c r="B21" s="324"/>
      <c r="C21" s="324"/>
      <c r="D21" s="324"/>
      <c r="E21" s="324"/>
      <c r="F21" s="324"/>
      <c r="G21" s="324"/>
      <c r="H21" s="324"/>
      <c r="I21" s="324"/>
    </row>
    <row r="22" spans="1:9" x14ac:dyDescent="0.3">
      <c r="A22" s="324"/>
      <c r="B22" s="324"/>
      <c r="C22" s="324"/>
      <c r="D22" s="324"/>
      <c r="E22" s="324"/>
      <c r="F22" s="324"/>
      <c r="G22" s="324"/>
      <c r="H22" s="324"/>
      <c r="I22" s="324"/>
    </row>
    <row r="23" spans="1:9" x14ac:dyDescent="0.3">
      <c r="A23" s="324"/>
      <c r="B23" s="324"/>
      <c r="C23" s="324"/>
      <c r="D23" s="324"/>
      <c r="E23" s="324"/>
      <c r="F23" s="324"/>
      <c r="G23" s="324"/>
      <c r="H23" s="324"/>
      <c r="I23" s="324"/>
    </row>
    <row r="24" spans="1:9" x14ac:dyDescent="0.3">
      <c r="A24" s="324"/>
      <c r="B24" s="324"/>
      <c r="C24" s="324"/>
      <c r="D24" s="324"/>
      <c r="E24" s="324"/>
      <c r="F24" s="324"/>
      <c r="G24" s="324"/>
      <c r="H24" s="324"/>
      <c r="I24" s="324"/>
    </row>
    <row r="25" spans="1:9" x14ac:dyDescent="0.3">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19" zoomScaleNormal="100" zoomScaleSheetLayoutView="100" workbookViewId="0">
      <selection activeCell="M38" sqref="M38"/>
    </sheetView>
  </sheetViews>
  <sheetFormatPr defaultColWidth="9.109375" defaultRowHeight="14.4" x14ac:dyDescent="0.3"/>
  <cols>
    <col min="1" max="1" width="4.44140625" style="103" customWidth="1"/>
    <col min="2" max="2" width="5.5546875" style="103" customWidth="1"/>
    <col min="3" max="5" width="9.109375" style="103"/>
    <col min="6" max="6" width="14.88671875" style="103" customWidth="1"/>
    <col min="7" max="7" width="13.88671875" style="103" customWidth="1"/>
    <col min="8" max="8" width="15.5546875" style="103" customWidth="1"/>
    <col min="9" max="9" width="7.88671875" style="103" customWidth="1"/>
    <col min="10" max="16384" width="9.109375" style="103"/>
  </cols>
  <sheetData>
    <row r="1" spans="1:10" ht="15.75" x14ac:dyDescent="0.25">
      <c r="A1" s="365" t="s">
        <v>268</v>
      </c>
      <c r="B1" s="365"/>
      <c r="C1" s="365"/>
      <c r="D1" s="365"/>
      <c r="E1" s="365"/>
      <c r="F1" s="365"/>
      <c r="G1" s="365"/>
      <c r="H1" s="365"/>
      <c r="I1" s="365"/>
    </row>
    <row r="2" spans="1:10" ht="17.25" customHeight="1" x14ac:dyDescent="0.3">
      <c r="B2" s="105" t="s">
        <v>83</v>
      </c>
      <c r="C2" s="109" t="s">
        <v>399</v>
      </c>
    </row>
    <row r="3" spans="1:10" ht="3" customHeight="1" x14ac:dyDescent="0.3">
      <c r="B3" s="105"/>
      <c r="C3" s="109"/>
    </row>
    <row r="4" spans="1:10" ht="33" customHeight="1" x14ac:dyDescent="0.25">
      <c r="B4" s="364" t="s">
        <v>269</v>
      </c>
      <c r="C4" s="364"/>
      <c r="D4" s="364"/>
      <c r="E4" s="364"/>
      <c r="F4" s="148" t="s">
        <v>247</v>
      </c>
      <c r="G4" s="148" t="s">
        <v>227</v>
      </c>
      <c r="H4" s="148" t="s">
        <v>228</v>
      </c>
      <c r="I4" s="118"/>
    </row>
    <row r="5" spans="1:10" ht="15" x14ac:dyDescent="0.25">
      <c r="B5" s="185" t="s">
        <v>248</v>
      </c>
      <c r="C5" s="185"/>
      <c r="D5" s="185"/>
      <c r="E5" s="185"/>
      <c r="F5" s="186">
        <f>'2.5.2 Results - LDC'!J11/1000</f>
        <v>0.22943105429012176</v>
      </c>
      <c r="G5" s="149">
        <f>'3.1.1 Summary - LDC'!E13</f>
        <v>0.12393646912158052</v>
      </c>
      <c r="H5" s="149">
        <f>('2.5.2 Results - LDC'!J11/1000)/'3.1.1 Summary - LDC'!E12</f>
        <v>0.13989698432324499</v>
      </c>
      <c r="I5" s="118"/>
    </row>
    <row r="6" spans="1:10" ht="15" x14ac:dyDescent="0.25">
      <c r="B6" s="185" t="s">
        <v>202</v>
      </c>
      <c r="C6" s="185"/>
      <c r="D6" s="185"/>
      <c r="E6" s="185"/>
      <c r="F6" s="187">
        <f>'2.5.2 Results - LDC'!K11/10^6</f>
        <v>0.97457676797949222</v>
      </c>
      <c r="G6" s="149">
        <f>'3.1.1 Summary - LDC'!F27</f>
        <v>0.49493810948755584</v>
      </c>
      <c r="H6" s="191">
        <f>((SUM('2.5.2 Results - LDC'!M16:M21,'2.5.2 Results - LDC'!M23,'2.5.2 Results - LDC'!M25:M29,'2.5.2 Results - LDC'!M33:M36,'2.5.2 Results - LDC'!M39,'2.5.2 Results - LDC'!M41:M46)+(SUM('2.5.2 Results - LDC'!K22,'2.5.2 Results - LDC'!K30:K31,'2.5.2 Results - LDC'!K37)*4))/10^6)/'3.1.1 Summary - LDC'!F26</f>
        <v>0.49517698458358655</v>
      </c>
      <c r="I6" s="118"/>
    </row>
    <row r="7" spans="1:10" ht="4.5" customHeight="1" x14ac:dyDescent="0.25"/>
    <row r="8" spans="1:10" ht="15" x14ac:dyDescent="0.25">
      <c r="B8" s="150" t="s">
        <v>230</v>
      </c>
    </row>
    <row r="9" spans="1:10" ht="14.25" customHeight="1" x14ac:dyDescent="0.25">
      <c r="B9" s="150" t="s">
        <v>229</v>
      </c>
    </row>
    <row r="10" spans="1:10" ht="15.75" x14ac:dyDescent="0.25">
      <c r="A10" s="367" t="s">
        <v>204</v>
      </c>
      <c r="B10" s="367"/>
      <c r="C10" s="367"/>
      <c r="D10" s="367"/>
      <c r="E10" s="367"/>
      <c r="F10" s="367"/>
      <c r="G10" s="367"/>
      <c r="H10" s="367"/>
      <c r="I10" s="367"/>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7" t="s">
        <v>205</v>
      </c>
      <c r="B27" s="367"/>
      <c r="C27" s="367"/>
      <c r="D27" s="367"/>
      <c r="E27" s="367"/>
      <c r="F27" s="367"/>
      <c r="G27" s="367"/>
      <c r="H27" s="367"/>
      <c r="I27" s="367"/>
    </row>
    <row r="28" spans="1:12" ht="15" x14ac:dyDescent="0.25">
      <c r="A28" s="366" t="s">
        <v>226</v>
      </c>
      <c r="B28" s="366"/>
      <c r="C28" s="366"/>
      <c r="D28" s="366"/>
      <c r="E28" s="366"/>
      <c r="F28" s="366"/>
      <c r="G28" s="366"/>
      <c r="H28" s="366"/>
      <c r="I28" s="366"/>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x14ac:dyDescent="0.25">
      <c r="B36" s="106"/>
      <c r="C36" s="107">
        <v>0.15</v>
      </c>
      <c r="D36" s="107" t="s">
        <v>216</v>
      </c>
      <c r="E36" s="138">
        <v>10</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5</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2</v>
      </c>
      <c r="F38" s="106" t="str">
        <f>IF(AND($H$5 &gt;= Summary!C38,$H$5 &lt; Summary!C39), E38, " ")</f>
        <v xml:space="preserve"> </v>
      </c>
      <c r="G38" s="138">
        <v>10</v>
      </c>
      <c r="H38" s="106" t="str">
        <f>IF(AND($H$6&gt;= Summary!C38,$H$6&lt; Summary!C39), G38, " ")</f>
        <v xml:space="preserve"> </v>
      </c>
      <c r="I38" s="106"/>
    </row>
    <row r="39" spans="2:12" ht="15" customHeight="1" x14ac:dyDescent="0.3">
      <c r="B39" s="106"/>
      <c r="C39" s="107">
        <v>0.3</v>
      </c>
      <c r="D39" s="107" t="s">
        <v>219</v>
      </c>
      <c r="E39" s="138">
        <v>3</v>
      </c>
      <c r="F39" s="106" t="str">
        <f>IF(AND($H$5 &gt;= Summary!C39,$H$5 &lt; Summary!C40), E39, " ")</f>
        <v xml:space="preserve"> </v>
      </c>
      <c r="G39" s="138">
        <v>14</v>
      </c>
      <c r="H39" s="106" t="str">
        <f>IF(AND($H$6&gt;= Summary!C39,$H$6&lt; Summary!C40), G39, " ")</f>
        <v xml:space="preserve"> </v>
      </c>
      <c r="I39" s="106"/>
    </row>
    <row r="40" spans="2:12" ht="15" customHeight="1" x14ac:dyDescent="0.3">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3">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3">
      <c r="B42" s="106"/>
      <c r="C42" s="107">
        <v>0.45</v>
      </c>
      <c r="D42" s="107" t="s">
        <v>222</v>
      </c>
      <c r="E42" s="138">
        <v>0</v>
      </c>
      <c r="F42" s="106" t="str">
        <f>IF(AND($H$5 &gt;= Summary!C42,$H$5 &lt; Summary!C43), E42, " ")</f>
        <v xml:space="preserve"> </v>
      </c>
      <c r="G42" s="138">
        <v>4</v>
      </c>
      <c r="H42" s="106">
        <f>IF(AND($H$6&gt;= Summary!C42,$H$6&lt; Summary!C43), G42, " ")</f>
        <v>4</v>
      </c>
      <c r="I42" s="106"/>
    </row>
    <row r="43" spans="2:12" ht="15" customHeight="1" x14ac:dyDescent="0.3">
      <c r="B43" s="106"/>
      <c r="C43" s="107">
        <v>0.5</v>
      </c>
      <c r="D43" s="107" t="s">
        <v>223</v>
      </c>
      <c r="E43" s="138">
        <v>0</v>
      </c>
      <c r="F43" s="106" t="str">
        <f>IF(AND($H$5 &gt;= Summary!C43,$H$5 &lt; Summary!C44), E43, " ")</f>
        <v xml:space="preserve"> </v>
      </c>
      <c r="G43" s="138">
        <v>5</v>
      </c>
      <c r="H43" s="106" t="str">
        <f>IF(AND($H$6&gt;= Summary!C43,$H$6&lt; Summary!C44), G43, " ")</f>
        <v xml:space="preserve"> </v>
      </c>
      <c r="I43" s="106"/>
    </row>
    <row r="44" spans="2:12" ht="15" customHeight="1" x14ac:dyDescent="0.3">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thickBot="1" x14ac:dyDescent="0.35">
      <c r="B45" s="106"/>
      <c r="C45" s="107">
        <v>0.6</v>
      </c>
      <c r="D45" s="106" t="s">
        <v>225</v>
      </c>
      <c r="E45" s="329">
        <v>4</v>
      </c>
      <c r="F45" s="106" t="str">
        <f>IF($H$5 &gt;Summary!C45, E45, " ")</f>
        <v xml:space="preserve"> </v>
      </c>
      <c r="G45" s="329">
        <v>4</v>
      </c>
      <c r="H45" s="106" t="str">
        <f>IF($H$6&gt;Summary!C45, G45, " ")</f>
        <v xml:space="preserve"> </v>
      </c>
      <c r="I45" s="106"/>
      <c r="J45" s="108"/>
      <c r="K45" s="108"/>
      <c r="L45" s="108"/>
    </row>
    <row r="46" spans="2:12" x14ac:dyDescent="0.3">
      <c r="B46" s="106"/>
      <c r="C46" s="106"/>
      <c r="D46" s="106"/>
      <c r="E46" s="106"/>
      <c r="F46" s="106"/>
      <c r="G46" s="106"/>
      <c r="H46" s="106"/>
    </row>
    <row r="47" spans="2:12" x14ac:dyDescent="0.3">
      <c r="B47" s="106"/>
      <c r="C47" s="106"/>
      <c r="D47" s="106"/>
      <c r="E47" s="106"/>
      <c r="F47" s="106"/>
      <c r="G47" s="106"/>
      <c r="H47" s="106"/>
      <c r="I47" s="108"/>
      <c r="J47" s="108"/>
      <c r="K47" s="108"/>
      <c r="L47" s="108"/>
    </row>
    <row r="48" spans="2:12" x14ac:dyDescent="0.3">
      <c r="B48" s="106"/>
      <c r="C48" s="106"/>
      <c r="D48" s="106"/>
      <c r="E48" s="106"/>
      <c r="F48" s="106"/>
      <c r="G48" s="106"/>
      <c r="H48" s="106"/>
      <c r="I48" s="108"/>
      <c r="J48" s="108"/>
      <c r="K48" s="108"/>
      <c r="L48" s="108"/>
    </row>
    <row r="49" spans="2:12" x14ac:dyDescent="0.3">
      <c r="B49" s="106"/>
      <c r="C49" s="106"/>
      <c r="D49" s="106"/>
      <c r="E49" s="106"/>
      <c r="F49" s="106"/>
      <c r="G49" s="106"/>
      <c r="H49" s="106"/>
      <c r="I49" s="108"/>
      <c r="J49" s="108"/>
      <c r="K49" s="108"/>
      <c r="L49" s="108"/>
    </row>
    <row r="50" spans="2:12" x14ac:dyDescent="0.3">
      <c r="B50" s="108"/>
      <c r="C50" s="108"/>
      <c r="I50" s="108"/>
      <c r="J50" s="108"/>
      <c r="K50" s="108"/>
      <c r="L50" s="108"/>
    </row>
    <row r="51" spans="2:12" x14ac:dyDescent="0.3">
      <c r="B51" s="108"/>
      <c r="C51" s="108"/>
      <c r="I51" s="108"/>
      <c r="J51" s="108"/>
      <c r="K51" s="108"/>
      <c r="L51" s="108"/>
    </row>
    <row r="52" spans="2:12" x14ac:dyDescent="0.3">
      <c r="B52" s="108"/>
      <c r="C52" s="108"/>
      <c r="I52" s="108"/>
      <c r="J52" s="108"/>
      <c r="K52" s="108"/>
      <c r="L52" s="108"/>
    </row>
    <row r="53" spans="2:12" x14ac:dyDescent="0.3">
      <c r="B53" s="108"/>
      <c r="C53" s="108"/>
      <c r="I53" s="108"/>
      <c r="J53" s="108"/>
      <c r="K53" s="108"/>
      <c r="L53" s="108"/>
    </row>
    <row r="54" spans="2:12" x14ac:dyDescent="0.3">
      <c r="B54" s="108"/>
      <c r="C54" s="108"/>
      <c r="I54" s="108"/>
      <c r="J54" s="108"/>
      <c r="K54" s="108"/>
      <c r="L54" s="108"/>
    </row>
    <row r="55" spans="2:12" x14ac:dyDescent="0.3">
      <c r="B55" s="108"/>
      <c r="C55" s="108"/>
      <c r="I55" s="108"/>
      <c r="J55" s="108"/>
      <c r="K55" s="108"/>
      <c r="L55" s="108"/>
    </row>
    <row r="56" spans="2:12" x14ac:dyDescent="0.3">
      <c r="B56" s="108"/>
      <c r="C56" s="108"/>
      <c r="I56" s="108"/>
      <c r="J56" s="108"/>
      <c r="K56" s="108"/>
      <c r="L56" s="108"/>
    </row>
    <row r="57" spans="2:12" x14ac:dyDescent="0.3">
      <c r="B57" s="108"/>
      <c r="C57" s="108"/>
      <c r="I57" s="108"/>
      <c r="J57" s="108"/>
      <c r="K57" s="108"/>
      <c r="L57" s="108"/>
    </row>
    <row r="58" spans="2:12" x14ac:dyDescent="0.3">
      <c r="B58" s="108"/>
      <c r="C58" s="108"/>
      <c r="I58" s="108"/>
      <c r="J58" s="108"/>
      <c r="K58" s="108"/>
      <c r="L58" s="108"/>
    </row>
    <row r="59" spans="2:12" x14ac:dyDescent="0.3">
      <c r="B59" s="108"/>
      <c r="C59" s="108"/>
      <c r="I59" s="108"/>
      <c r="J59" s="108"/>
      <c r="K59" s="108"/>
      <c r="L59" s="108"/>
    </row>
    <row r="60" spans="2:12" x14ac:dyDescent="0.3">
      <c r="B60" s="108"/>
      <c r="C60" s="108"/>
      <c r="I60" s="108"/>
      <c r="J60" s="108"/>
      <c r="K60" s="108"/>
      <c r="L60" s="108"/>
    </row>
    <row r="61" spans="2:12" x14ac:dyDescent="0.3">
      <c r="B61" s="108"/>
      <c r="C61" s="108"/>
      <c r="I61" s="108"/>
      <c r="J61" s="108"/>
      <c r="K61" s="108"/>
      <c r="L61" s="108"/>
    </row>
    <row r="62" spans="2:12" x14ac:dyDescent="0.3">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4.4" x14ac:dyDescent="0.3"/>
  <cols>
    <col min="1" max="1" width="4" style="2" bestFit="1" customWidth="1"/>
    <col min="2" max="2" width="48.5546875" style="1" customWidth="1"/>
    <col min="3" max="3" width="12" style="31" customWidth="1"/>
    <col min="4" max="4" width="19" style="74" customWidth="1"/>
  </cols>
  <sheetData>
    <row r="1" spans="1:4" ht="17.25" x14ac:dyDescent="0.25">
      <c r="A1" s="369" t="s">
        <v>472</v>
      </c>
      <c r="B1" s="369"/>
      <c r="C1" s="369"/>
      <c r="D1" s="369"/>
    </row>
    <row r="2" spans="1:4" s="29" customFormat="1" ht="15" x14ac:dyDescent="0.25">
      <c r="D2" s="72"/>
    </row>
    <row r="3" spans="1:4" ht="25.5" x14ac:dyDescent="0.25">
      <c r="A3" s="67" t="s">
        <v>0</v>
      </c>
      <c r="B3" s="67" t="s">
        <v>1</v>
      </c>
      <c r="C3" s="66" t="s">
        <v>304</v>
      </c>
      <c r="D3" s="73" t="s">
        <v>45</v>
      </c>
    </row>
    <row r="4" spans="1:4" ht="15" x14ac:dyDescent="0.25">
      <c r="A4" s="370" t="s">
        <v>2</v>
      </c>
      <c r="B4" s="371"/>
      <c r="C4" s="371"/>
      <c r="D4" s="372"/>
    </row>
    <row r="5" spans="1:4" ht="15" x14ac:dyDescent="0.25">
      <c r="A5" s="53">
        <v>1</v>
      </c>
      <c r="B5" s="33" t="s">
        <v>3</v>
      </c>
      <c r="C5" s="54" t="s">
        <v>46</v>
      </c>
      <c r="D5" s="331">
        <v>85.182044000309816</v>
      </c>
    </row>
    <row r="6" spans="1:4" ht="15" x14ac:dyDescent="0.25">
      <c r="A6" s="55">
        <v>2</v>
      </c>
      <c r="B6" s="34" t="s">
        <v>4</v>
      </c>
      <c r="C6" s="56" t="s">
        <v>46</v>
      </c>
      <c r="D6" s="330">
        <v>7.3923277690839928</v>
      </c>
    </row>
    <row r="7" spans="1:4" ht="15" x14ac:dyDescent="0.25">
      <c r="A7" s="55">
        <v>3</v>
      </c>
      <c r="B7" s="34" t="s">
        <v>5</v>
      </c>
      <c r="C7" s="56" t="s">
        <v>47</v>
      </c>
      <c r="D7" s="330">
        <v>139.59219963861187</v>
      </c>
    </row>
    <row r="8" spans="1:4" ht="15" x14ac:dyDescent="0.25">
      <c r="A8" s="55">
        <v>4</v>
      </c>
      <c r="B8" s="34" t="s">
        <v>6</v>
      </c>
      <c r="C8" s="56" t="s">
        <v>250</v>
      </c>
      <c r="D8" s="330">
        <v>565.11373703885874</v>
      </c>
    </row>
    <row r="9" spans="1:4" ht="15" x14ac:dyDescent="0.25">
      <c r="A9" s="55">
        <v>5</v>
      </c>
      <c r="B9" s="34" t="s">
        <v>7</v>
      </c>
      <c r="C9" s="56" t="s">
        <v>250</v>
      </c>
      <c r="D9" s="330">
        <v>982.79595451939213</v>
      </c>
    </row>
    <row r="10" spans="1:4" ht="15" x14ac:dyDescent="0.25">
      <c r="A10" s="55">
        <v>6</v>
      </c>
      <c r="B10" s="34" t="s">
        <v>8</v>
      </c>
      <c r="C10" s="56" t="s">
        <v>250</v>
      </c>
      <c r="D10" s="330">
        <v>0</v>
      </c>
    </row>
    <row r="11" spans="1:4" ht="15" x14ac:dyDescent="0.25">
      <c r="A11" s="55">
        <v>7</v>
      </c>
      <c r="B11" s="34" t="s">
        <v>67</v>
      </c>
      <c r="C11" s="56" t="s">
        <v>48</v>
      </c>
      <c r="D11" s="330">
        <v>0</v>
      </c>
    </row>
    <row r="12" spans="1:4" ht="15" x14ac:dyDescent="0.25">
      <c r="A12" s="57">
        <v>8</v>
      </c>
      <c r="B12" s="35" t="s">
        <v>9</v>
      </c>
      <c r="C12" s="58" t="s">
        <v>49</v>
      </c>
      <c r="D12" s="332">
        <v>0</v>
      </c>
    </row>
    <row r="13" spans="1:4" ht="15" x14ac:dyDescent="0.25">
      <c r="A13" s="370" t="s">
        <v>11</v>
      </c>
      <c r="B13" s="371"/>
      <c r="C13" s="371"/>
      <c r="D13" s="372"/>
    </row>
    <row r="14" spans="1:4" ht="15" x14ac:dyDescent="0.25">
      <c r="A14" s="59">
        <v>9</v>
      </c>
      <c r="B14" s="34" t="s">
        <v>68</v>
      </c>
      <c r="C14" s="54" t="s">
        <v>50</v>
      </c>
      <c r="D14" s="331">
        <v>1</v>
      </c>
    </row>
    <row r="15" spans="1:4" ht="15" x14ac:dyDescent="0.25">
      <c r="A15" s="60">
        <v>10</v>
      </c>
      <c r="B15" s="34" t="s">
        <v>84</v>
      </c>
      <c r="C15" s="56" t="s">
        <v>50</v>
      </c>
      <c r="D15" s="330">
        <v>34</v>
      </c>
    </row>
    <row r="16" spans="1:4" ht="15" x14ac:dyDescent="0.25">
      <c r="A16" s="60">
        <v>11</v>
      </c>
      <c r="B16" s="34" t="s">
        <v>69</v>
      </c>
      <c r="C16" s="56" t="s">
        <v>51</v>
      </c>
      <c r="D16" s="330">
        <v>0</v>
      </c>
    </row>
    <row r="17" spans="1:4" ht="15" x14ac:dyDescent="0.25">
      <c r="A17" s="60">
        <v>12</v>
      </c>
      <c r="B17" s="61" t="s">
        <v>70</v>
      </c>
      <c r="C17" s="56" t="s">
        <v>51</v>
      </c>
      <c r="D17" s="330">
        <v>0</v>
      </c>
    </row>
    <row r="18" spans="1:4" ht="15" x14ac:dyDescent="0.25">
      <c r="A18" s="60">
        <v>13</v>
      </c>
      <c r="B18" s="34" t="s">
        <v>52</v>
      </c>
      <c r="C18" s="56" t="s">
        <v>53</v>
      </c>
      <c r="D18" s="330">
        <v>0</v>
      </c>
    </row>
    <row r="19" spans="1:4" ht="25.5" x14ac:dyDescent="0.25">
      <c r="A19" s="60">
        <v>14</v>
      </c>
      <c r="B19" s="36" t="s">
        <v>71</v>
      </c>
      <c r="C19" s="56" t="s">
        <v>48</v>
      </c>
      <c r="D19" s="330">
        <v>0</v>
      </c>
    </row>
    <row r="20" spans="1:4" ht="27.6" x14ac:dyDescent="0.3">
      <c r="A20" s="62">
        <v>15</v>
      </c>
      <c r="B20" s="37" t="s">
        <v>72</v>
      </c>
      <c r="C20" s="58" t="s">
        <v>54</v>
      </c>
      <c r="D20" s="332">
        <v>1</v>
      </c>
    </row>
    <row r="21" spans="1:4" x14ac:dyDescent="0.3">
      <c r="A21" s="370" t="s">
        <v>15</v>
      </c>
      <c r="B21" s="371"/>
      <c r="C21" s="371"/>
      <c r="D21" s="372"/>
    </row>
    <row r="22" spans="1:4" ht="15" x14ac:dyDescent="0.3">
      <c r="A22" s="59">
        <v>16</v>
      </c>
      <c r="B22" s="34" t="s">
        <v>16</v>
      </c>
      <c r="C22" s="195" t="s">
        <v>263</v>
      </c>
      <c r="D22" s="331">
        <v>0</v>
      </c>
    </row>
    <row r="23" spans="1:4" ht="15" x14ac:dyDescent="0.3">
      <c r="A23" s="60">
        <v>17</v>
      </c>
      <c r="B23" s="36" t="s">
        <v>17</v>
      </c>
      <c r="C23" s="56" t="s">
        <v>264</v>
      </c>
      <c r="D23" s="330">
        <v>0</v>
      </c>
    </row>
    <row r="24" spans="1:4" ht="15" x14ac:dyDescent="0.3">
      <c r="A24" s="60">
        <v>18</v>
      </c>
      <c r="B24" s="61" t="s">
        <v>18</v>
      </c>
      <c r="C24" s="195" t="s">
        <v>265</v>
      </c>
      <c r="D24" s="330">
        <v>0</v>
      </c>
    </row>
    <row r="25" spans="1:4" ht="30" customHeight="1" x14ac:dyDescent="0.3">
      <c r="A25" s="60">
        <v>19</v>
      </c>
      <c r="B25" s="36" t="s">
        <v>73</v>
      </c>
      <c r="C25" s="56" t="s">
        <v>50</v>
      </c>
      <c r="D25" s="330">
        <v>0</v>
      </c>
    </row>
    <row r="26" spans="1:4" x14ac:dyDescent="0.3">
      <c r="A26" s="62">
        <v>20</v>
      </c>
      <c r="B26" s="35" t="s">
        <v>13</v>
      </c>
      <c r="C26" s="58" t="s">
        <v>54</v>
      </c>
      <c r="D26" s="332">
        <v>0</v>
      </c>
    </row>
    <row r="27" spans="1:4" x14ac:dyDescent="0.3">
      <c r="A27" s="370" t="s">
        <v>20</v>
      </c>
      <c r="B27" s="371"/>
      <c r="C27" s="371"/>
      <c r="D27" s="372"/>
    </row>
    <row r="28" spans="1:4" x14ac:dyDescent="0.3">
      <c r="A28" s="63">
        <v>21</v>
      </c>
      <c r="B28" s="64" t="s">
        <v>20</v>
      </c>
      <c r="C28" s="65" t="s">
        <v>74</v>
      </c>
      <c r="D28" s="333">
        <v>0</v>
      </c>
    </row>
    <row r="29" spans="1:4" x14ac:dyDescent="0.3">
      <c r="A29" s="370" t="s">
        <v>56</v>
      </c>
      <c r="B29" s="371"/>
      <c r="C29" s="371"/>
      <c r="D29" s="372"/>
    </row>
    <row r="30" spans="1:4" x14ac:dyDescent="0.3">
      <c r="A30" s="53">
        <v>22</v>
      </c>
      <c r="B30" s="33" t="s">
        <v>23</v>
      </c>
      <c r="C30" s="54" t="s">
        <v>50</v>
      </c>
      <c r="D30" s="331">
        <v>5</v>
      </c>
    </row>
    <row r="31" spans="1:4" x14ac:dyDescent="0.3">
      <c r="A31" s="55">
        <v>23</v>
      </c>
      <c r="B31" s="34" t="s">
        <v>24</v>
      </c>
      <c r="C31" s="56" t="s">
        <v>50</v>
      </c>
      <c r="D31" s="330">
        <v>1.3929300880901334E-3</v>
      </c>
    </row>
    <row r="32" spans="1:4" x14ac:dyDescent="0.3">
      <c r="A32" s="55">
        <v>24</v>
      </c>
      <c r="B32" s="34" t="s">
        <v>25</v>
      </c>
      <c r="C32" s="56" t="s">
        <v>50</v>
      </c>
      <c r="D32" s="330">
        <v>0</v>
      </c>
    </row>
    <row r="33" spans="1:4" x14ac:dyDescent="0.3">
      <c r="A33" s="55">
        <v>25</v>
      </c>
      <c r="B33" s="34" t="s">
        <v>26</v>
      </c>
      <c r="C33" s="56" t="s">
        <v>50</v>
      </c>
      <c r="D33" s="330">
        <v>0</v>
      </c>
    </row>
    <row r="34" spans="1:4" x14ac:dyDescent="0.3">
      <c r="A34" s="55">
        <v>26</v>
      </c>
      <c r="B34" s="34" t="s">
        <v>57</v>
      </c>
      <c r="C34" s="56" t="s">
        <v>50</v>
      </c>
      <c r="D34" s="330">
        <v>0</v>
      </c>
    </row>
    <row r="35" spans="1:4" x14ac:dyDescent="0.3">
      <c r="A35" s="57">
        <v>27</v>
      </c>
      <c r="B35" s="35" t="s">
        <v>58</v>
      </c>
      <c r="C35" s="58" t="s">
        <v>50</v>
      </c>
      <c r="D35" s="332">
        <v>0</v>
      </c>
    </row>
    <row r="36" spans="1:4" ht="15" x14ac:dyDescent="0.3">
      <c r="A36" s="156" t="s">
        <v>471</v>
      </c>
    </row>
    <row r="37" spans="1:4" ht="15" x14ac:dyDescent="0.3">
      <c r="A37" s="151" t="s">
        <v>236</v>
      </c>
    </row>
    <row r="38" spans="1:4" ht="29.25" customHeight="1" x14ac:dyDescent="0.3">
      <c r="A38" s="368" t="s">
        <v>470</v>
      </c>
      <c r="B38" s="368"/>
      <c r="C38" s="368"/>
      <c r="D38" s="368"/>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4.4" x14ac:dyDescent="0.3"/>
  <cols>
    <col min="1" max="1" width="3.88671875" style="227" customWidth="1"/>
    <col min="2" max="2" width="14.44140625" style="227" customWidth="1"/>
    <col min="3" max="3" width="3" style="248" customWidth="1"/>
    <col min="4" max="4" width="2.33203125" style="248" customWidth="1"/>
    <col min="5" max="5" width="2.6640625" style="248" customWidth="1"/>
    <col min="6" max="6" width="63.109375" style="248" customWidth="1"/>
    <col min="7" max="7" width="9.109375" style="118"/>
  </cols>
  <sheetData>
    <row r="1" spans="1:7" ht="15" customHeight="1" x14ac:dyDescent="0.25">
      <c r="A1" s="434" t="s">
        <v>380</v>
      </c>
      <c r="B1" s="434"/>
      <c r="C1" s="434"/>
      <c r="D1" s="434"/>
      <c r="E1" s="434"/>
      <c r="F1" s="434"/>
    </row>
    <row r="2" spans="1:7" s="29" customFormat="1" ht="15" x14ac:dyDescent="0.25">
      <c r="A2" s="226"/>
      <c r="B2" s="289"/>
      <c r="C2" s="226"/>
      <c r="D2" s="226"/>
      <c r="E2" s="226"/>
      <c r="F2" s="226"/>
      <c r="G2" s="118"/>
    </row>
    <row r="3" spans="1:7" ht="15.75" customHeight="1" x14ac:dyDescent="0.25">
      <c r="A3" s="233" t="s">
        <v>0</v>
      </c>
      <c r="B3" s="290" t="s">
        <v>1</v>
      </c>
      <c r="C3" s="435" t="s">
        <v>378</v>
      </c>
      <c r="D3" s="436"/>
      <c r="E3" s="436"/>
      <c r="F3" s="437"/>
    </row>
    <row r="4" spans="1:7" s="13" customFormat="1" ht="15" customHeight="1" x14ac:dyDescent="0.25">
      <c r="A4" s="375" t="s">
        <v>2</v>
      </c>
      <c r="B4" s="376"/>
      <c r="C4" s="388"/>
      <c r="D4" s="388"/>
      <c r="E4" s="388"/>
      <c r="F4" s="438"/>
    </row>
    <row r="5" spans="1:7" ht="15" customHeight="1" x14ac:dyDescent="0.3">
      <c r="A5" s="389">
        <v>1</v>
      </c>
      <c r="B5" s="391" t="s">
        <v>3</v>
      </c>
      <c r="C5" s="238" t="s">
        <v>289</v>
      </c>
      <c r="D5" s="386" t="s">
        <v>307</v>
      </c>
      <c r="E5" s="386"/>
      <c r="F5" s="387"/>
    </row>
    <row r="6" spans="1:7" s="118" customFormat="1" ht="27.6" x14ac:dyDescent="0.3">
      <c r="A6" s="403"/>
      <c r="B6" s="404"/>
      <c r="C6" s="239"/>
      <c r="D6" s="366" t="s">
        <v>289</v>
      </c>
      <c r="E6" s="366"/>
      <c r="F6" s="240" t="s">
        <v>308</v>
      </c>
    </row>
    <row r="7" spans="1:7" s="118" customFormat="1" x14ac:dyDescent="0.3">
      <c r="A7" s="403"/>
      <c r="B7" s="404"/>
      <c r="C7" s="241" t="s">
        <v>289</v>
      </c>
      <c r="D7" s="439" t="s">
        <v>468</v>
      </c>
      <c r="E7" s="439"/>
      <c r="F7" s="440"/>
    </row>
    <row r="8" spans="1:7" ht="27.6" x14ac:dyDescent="0.3">
      <c r="A8" s="403"/>
      <c r="B8" s="404"/>
      <c r="C8" s="239"/>
      <c r="D8" s="366" t="s">
        <v>289</v>
      </c>
      <c r="E8" s="366"/>
      <c r="F8" s="240" t="s">
        <v>309</v>
      </c>
    </row>
    <row r="9" spans="1:7" s="118" customFormat="1" ht="15" customHeight="1" x14ac:dyDescent="0.3">
      <c r="A9" s="403"/>
      <c r="B9" s="404"/>
      <c r="C9" s="241" t="s">
        <v>289</v>
      </c>
      <c r="D9" s="439" t="s">
        <v>310</v>
      </c>
      <c r="E9" s="439"/>
      <c r="F9" s="440"/>
    </row>
    <row r="10" spans="1:7" s="118" customFormat="1" x14ac:dyDescent="0.3">
      <c r="A10" s="403"/>
      <c r="B10" s="404"/>
      <c r="C10" s="239"/>
      <c r="D10" s="366" t="s">
        <v>289</v>
      </c>
      <c r="E10" s="366"/>
      <c r="F10" s="240" t="s">
        <v>311</v>
      </c>
    </row>
    <row r="11" spans="1:7" ht="15" customHeight="1" x14ac:dyDescent="0.3">
      <c r="A11" s="403"/>
      <c r="B11" s="404"/>
      <c r="C11" s="241" t="s">
        <v>289</v>
      </c>
      <c r="D11" s="439" t="s">
        <v>312</v>
      </c>
      <c r="E11" s="439"/>
      <c r="F11" s="440"/>
    </row>
    <row r="12" spans="1:7" s="118" customFormat="1" ht="27.6" x14ac:dyDescent="0.3">
      <c r="A12" s="403"/>
      <c r="B12" s="404"/>
      <c r="C12" s="239"/>
      <c r="D12" s="366" t="s">
        <v>289</v>
      </c>
      <c r="E12" s="366"/>
      <c r="F12" s="240" t="s">
        <v>313</v>
      </c>
    </row>
    <row r="13" spans="1:7" s="118" customFormat="1" ht="27.6" x14ac:dyDescent="0.3">
      <c r="A13" s="390"/>
      <c r="B13" s="392"/>
      <c r="C13" s="242"/>
      <c r="D13" s="380" t="s">
        <v>289</v>
      </c>
      <c r="E13" s="380"/>
      <c r="F13" s="243" t="s">
        <v>314</v>
      </c>
    </row>
    <row r="14" spans="1:7" ht="15" customHeight="1" x14ac:dyDescent="0.3">
      <c r="A14" s="389">
        <v>2</v>
      </c>
      <c r="B14" s="391" t="s">
        <v>4</v>
      </c>
      <c r="C14" s="238" t="s">
        <v>289</v>
      </c>
      <c r="D14" s="377" t="s">
        <v>315</v>
      </c>
      <c r="E14" s="377"/>
      <c r="F14" s="378"/>
    </row>
    <row r="15" spans="1:7" s="118" customFormat="1" x14ac:dyDescent="0.3">
      <c r="A15" s="403"/>
      <c r="B15" s="404"/>
      <c r="C15" s="239"/>
      <c r="D15" s="428" t="s">
        <v>289</v>
      </c>
      <c r="E15" s="428"/>
      <c r="F15" s="244" t="s">
        <v>316</v>
      </c>
    </row>
    <row r="16" spans="1:7" ht="15" customHeight="1" x14ac:dyDescent="0.3">
      <c r="A16" s="403"/>
      <c r="B16" s="404"/>
      <c r="C16" s="241" t="s">
        <v>289</v>
      </c>
      <c r="D16" s="366" t="s">
        <v>317</v>
      </c>
      <c r="E16" s="366"/>
      <c r="F16" s="379"/>
    </row>
    <row r="17" spans="1:6" s="118" customFormat="1" ht="27.6" x14ac:dyDescent="0.3">
      <c r="A17" s="403"/>
      <c r="B17" s="404"/>
      <c r="C17" s="239"/>
      <c r="D17" s="366" t="s">
        <v>289</v>
      </c>
      <c r="E17" s="366"/>
      <c r="F17" s="244" t="s">
        <v>318</v>
      </c>
    </row>
    <row r="18" spans="1:6" s="118" customFormat="1" ht="17.25" customHeight="1" x14ac:dyDescent="0.3">
      <c r="A18" s="403"/>
      <c r="B18" s="404"/>
      <c r="C18" s="245" t="s">
        <v>289</v>
      </c>
      <c r="D18" s="366" t="s">
        <v>319</v>
      </c>
      <c r="E18" s="366"/>
      <c r="F18" s="379"/>
    </row>
    <row r="19" spans="1:6" s="118" customFormat="1" ht="27" customHeight="1" x14ac:dyDescent="0.3">
      <c r="A19" s="403"/>
      <c r="B19" s="404"/>
      <c r="C19" s="241" t="s">
        <v>289</v>
      </c>
      <c r="D19" s="366" t="s">
        <v>320</v>
      </c>
      <c r="E19" s="366"/>
      <c r="F19" s="379"/>
    </row>
    <row r="20" spans="1:6" x14ac:dyDescent="0.3">
      <c r="A20" s="390"/>
      <c r="B20" s="392"/>
      <c r="C20" s="246" t="s">
        <v>289</v>
      </c>
      <c r="D20" s="380" t="s">
        <v>321</v>
      </c>
      <c r="E20" s="380"/>
      <c r="F20" s="381"/>
    </row>
    <row r="21" spans="1:6" ht="27" customHeight="1" x14ac:dyDescent="0.3">
      <c r="A21" s="389">
        <v>3</v>
      </c>
      <c r="B21" s="391" t="s">
        <v>5</v>
      </c>
      <c r="C21" s="238" t="s">
        <v>289</v>
      </c>
      <c r="D21" s="377" t="s">
        <v>322</v>
      </c>
      <c r="E21" s="377"/>
      <c r="F21" s="378"/>
    </row>
    <row r="22" spans="1:6" s="118" customFormat="1" ht="27.6" x14ac:dyDescent="0.3">
      <c r="A22" s="403"/>
      <c r="B22" s="404"/>
      <c r="C22" s="239"/>
      <c r="D22" s="366" t="s">
        <v>289</v>
      </c>
      <c r="E22" s="366"/>
      <c r="F22" s="244" t="s">
        <v>323</v>
      </c>
    </row>
    <row r="23" spans="1:6" s="118" customFormat="1" x14ac:dyDescent="0.3">
      <c r="A23" s="403"/>
      <c r="B23" s="404"/>
      <c r="C23" s="239"/>
      <c r="D23" s="366" t="s">
        <v>289</v>
      </c>
      <c r="E23" s="366"/>
      <c r="F23" s="244" t="s">
        <v>324</v>
      </c>
    </row>
    <row r="24" spans="1:6" s="118" customFormat="1" ht="27.75" customHeight="1" x14ac:dyDescent="0.3">
      <c r="A24" s="403"/>
      <c r="B24" s="404"/>
      <c r="C24" s="241" t="s">
        <v>289</v>
      </c>
      <c r="D24" s="366" t="s">
        <v>325</v>
      </c>
      <c r="E24" s="366"/>
      <c r="F24" s="379"/>
    </row>
    <row r="25" spans="1:6" ht="14.25" customHeight="1" x14ac:dyDescent="0.3">
      <c r="A25" s="403"/>
      <c r="B25" s="404"/>
      <c r="C25" s="239"/>
      <c r="D25" s="428" t="s">
        <v>289</v>
      </c>
      <c r="E25" s="428"/>
      <c r="F25" s="244" t="s">
        <v>326</v>
      </c>
    </row>
    <row r="26" spans="1:6" s="13" customFormat="1" ht="15" customHeight="1" x14ac:dyDescent="0.3">
      <c r="A26" s="403"/>
      <c r="B26" s="404"/>
      <c r="C26" s="245" t="s">
        <v>289</v>
      </c>
      <c r="D26" s="366" t="s">
        <v>327</v>
      </c>
      <c r="E26" s="366"/>
      <c r="F26" s="379"/>
    </row>
    <row r="27" spans="1:6" s="13" customFormat="1" ht="41.4" x14ac:dyDescent="0.3">
      <c r="A27" s="390"/>
      <c r="B27" s="392"/>
      <c r="C27" s="242"/>
      <c r="D27" s="433" t="s">
        <v>289</v>
      </c>
      <c r="E27" s="433"/>
      <c r="F27" s="247" t="s">
        <v>328</v>
      </c>
    </row>
    <row r="28" spans="1:6" s="13" customFormat="1" ht="15" customHeight="1" x14ac:dyDescent="0.3">
      <c r="A28" s="389">
        <v>4</v>
      </c>
      <c r="B28" s="391" t="s">
        <v>6</v>
      </c>
      <c r="C28" s="238" t="s">
        <v>289</v>
      </c>
      <c r="D28" s="377" t="s">
        <v>329</v>
      </c>
      <c r="E28" s="377"/>
      <c r="F28" s="378"/>
    </row>
    <row r="29" spans="1:6" s="13" customFormat="1" ht="27.6" x14ac:dyDescent="0.3">
      <c r="A29" s="403"/>
      <c r="B29" s="404"/>
      <c r="C29" s="239"/>
      <c r="D29" s="366" t="s">
        <v>289</v>
      </c>
      <c r="E29" s="366"/>
      <c r="F29" s="244" t="s">
        <v>330</v>
      </c>
    </row>
    <row r="30" spans="1:6" s="13" customFormat="1" ht="27.6" x14ac:dyDescent="0.3">
      <c r="A30" s="403"/>
      <c r="B30" s="404"/>
      <c r="C30" s="239"/>
      <c r="D30" s="366" t="s">
        <v>289</v>
      </c>
      <c r="E30" s="366"/>
      <c r="F30" s="244" t="s">
        <v>331</v>
      </c>
    </row>
    <row r="31" spans="1:6" s="13" customFormat="1" ht="29.25" customHeight="1" x14ac:dyDescent="0.3">
      <c r="A31" s="403"/>
      <c r="B31" s="404"/>
      <c r="C31" s="241" t="s">
        <v>289</v>
      </c>
      <c r="D31" s="366" t="s">
        <v>332</v>
      </c>
      <c r="E31" s="366"/>
      <c r="F31" s="379"/>
    </row>
    <row r="32" spans="1:6" s="13" customFormat="1" ht="27.75" customHeight="1" x14ac:dyDescent="0.3">
      <c r="A32" s="390"/>
      <c r="B32" s="392"/>
      <c r="C32" s="241" t="s">
        <v>289</v>
      </c>
      <c r="D32" s="366" t="s">
        <v>333</v>
      </c>
      <c r="E32" s="366"/>
      <c r="F32" s="379"/>
    </row>
    <row r="33" spans="1:7" s="13" customFormat="1" ht="15" customHeight="1" x14ac:dyDescent="0.3">
      <c r="A33" s="389">
        <v>5</v>
      </c>
      <c r="B33" s="391" t="s">
        <v>7</v>
      </c>
      <c r="C33" s="238" t="s">
        <v>289</v>
      </c>
      <c r="D33" s="377" t="s">
        <v>334</v>
      </c>
      <c r="E33" s="377"/>
      <c r="F33" s="378"/>
    </row>
    <row r="34" spans="1:7" s="13" customFormat="1" ht="34.5" customHeight="1" x14ac:dyDescent="0.3">
      <c r="A34" s="403"/>
      <c r="B34" s="404"/>
      <c r="C34" s="239"/>
      <c r="D34" s="366" t="s">
        <v>289</v>
      </c>
      <c r="E34" s="366"/>
      <c r="F34" s="244" t="s">
        <v>335</v>
      </c>
    </row>
    <row r="35" spans="1:7" s="13" customFormat="1" ht="25.5" customHeight="1" x14ac:dyDescent="0.3">
      <c r="A35" s="403"/>
      <c r="B35" s="404"/>
      <c r="C35" s="241" t="s">
        <v>289</v>
      </c>
      <c r="D35" s="366" t="s">
        <v>336</v>
      </c>
      <c r="E35" s="366"/>
      <c r="F35" s="379"/>
    </row>
    <row r="36" spans="1:7" s="13" customFormat="1" ht="41.4" x14ac:dyDescent="0.3">
      <c r="A36" s="403"/>
      <c r="B36" s="404"/>
      <c r="C36" s="239"/>
      <c r="D36" s="366" t="s">
        <v>289</v>
      </c>
      <c r="E36" s="366"/>
      <c r="F36" s="244" t="s">
        <v>337</v>
      </c>
    </row>
    <row r="37" spans="1:7" s="13" customFormat="1" ht="41.4" x14ac:dyDescent="0.3">
      <c r="A37" s="403"/>
      <c r="B37" s="404"/>
      <c r="C37" s="239"/>
      <c r="D37" s="428" t="s">
        <v>289</v>
      </c>
      <c r="E37" s="428"/>
      <c r="F37" s="244" t="s">
        <v>338</v>
      </c>
    </row>
    <row r="38" spans="1:7" s="13" customFormat="1" ht="28.5" customHeight="1" x14ac:dyDescent="0.3">
      <c r="A38" s="390"/>
      <c r="B38" s="392"/>
      <c r="C38" s="246" t="s">
        <v>289</v>
      </c>
      <c r="D38" s="380" t="s">
        <v>290</v>
      </c>
      <c r="E38" s="380"/>
      <c r="F38" s="381"/>
    </row>
    <row r="39" spans="1:7" s="13" customFormat="1" ht="41.25" customHeight="1" x14ac:dyDescent="0.3">
      <c r="A39" s="234">
        <v>6</v>
      </c>
      <c r="B39" s="258" t="s">
        <v>8</v>
      </c>
      <c r="C39" s="235" t="s">
        <v>289</v>
      </c>
      <c r="D39" s="431" t="s">
        <v>339</v>
      </c>
      <c r="E39" s="431"/>
      <c r="F39" s="432"/>
    </row>
    <row r="40" spans="1:7" s="13" customFormat="1" ht="15" customHeight="1" x14ac:dyDescent="0.3">
      <c r="A40" s="389">
        <v>7</v>
      </c>
      <c r="B40" s="391" t="s">
        <v>67</v>
      </c>
      <c r="C40" s="238" t="s">
        <v>289</v>
      </c>
      <c r="D40" s="377" t="s">
        <v>340</v>
      </c>
      <c r="E40" s="377"/>
      <c r="F40" s="378"/>
    </row>
    <row r="41" spans="1:7" s="13" customFormat="1" x14ac:dyDescent="0.3">
      <c r="A41" s="403"/>
      <c r="B41" s="404"/>
      <c r="C41" s="239"/>
      <c r="D41" s="366" t="s">
        <v>289</v>
      </c>
      <c r="E41" s="366"/>
      <c r="F41" s="244" t="s">
        <v>341</v>
      </c>
    </row>
    <row r="42" spans="1:7" s="13" customFormat="1" ht="15" customHeight="1" x14ac:dyDescent="0.3">
      <c r="A42" s="403"/>
      <c r="B42" s="404"/>
      <c r="C42" s="241" t="s">
        <v>289</v>
      </c>
      <c r="D42" s="366" t="s">
        <v>342</v>
      </c>
      <c r="E42" s="366"/>
      <c r="F42" s="379"/>
    </row>
    <row r="43" spans="1:7" s="13" customFormat="1" ht="41.4" x14ac:dyDescent="0.3">
      <c r="A43" s="390"/>
      <c r="B43" s="392"/>
      <c r="C43" s="242"/>
      <c r="D43" s="380" t="s">
        <v>289</v>
      </c>
      <c r="E43" s="380"/>
      <c r="F43" s="247" t="s">
        <v>343</v>
      </c>
    </row>
    <row r="44" spans="1:7" s="13" customFormat="1" ht="15" customHeight="1" x14ac:dyDescent="0.3">
      <c r="A44" s="389">
        <v>8</v>
      </c>
      <c r="B44" s="391" t="s">
        <v>9</v>
      </c>
      <c r="C44" s="249" t="s">
        <v>289</v>
      </c>
      <c r="D44" s="386" t="s">
        <v>344</v>
      </c>
      <c r="E44" s="386"/>
      <c r="F44" s="387"/>
    </row>
    <row r="45" spans="1:7" s="13" customFormat="1" ht="15" customHeight="1" x14ac:dyDescent="0.3">
      <c r="A45" s="390"/>
      <c r="B45" s="392"/>
      <c r="C45" s="250" t="s">
        <v>289</v>
      </c>
      <c r="D45" s="384" t="s">
        <v>345</v>
      </c>
      <c r="E45" s="384"/>
      <c r="F45" s="385"/>
    </row>
    <row r="46" spans="1:7" s="13" customFormat="1" ht="15" customHeight="1" x14ac:dyDescent="0.3">
      <c r="A46" s="375" t="s">
        <v>11</v>
      </c>
      <c r="B46" s="376"/>
      <c r="C46" s="376"/>
      <c r="D46" s="376"/>
      <c r="E46" s="376"/>
      <c r="F46" s="376"/>
    </row>
    <row r="47" spans="1:7" s="13" customFormat="1" ht="15" customHeight="1" x14ac:dyDescent="0.3">
      <c r="A47" s="389">
        <v>9</v>
      </c>
      <c r="B47" s="391" t="s">
        <v>68</v>
      </c>
      <c r="C47" s="425" t="s">
        <v>289</v>
      </c>
      <c r="D47" s="426"/>
      <c r="E47" s="377" t="s">
        <v>346</v>
      </c>
      <c r="F47" s="378"/>
    </row>
    <row r="48" spans="1:7" s="13" customFormat="1" ht="27.75" customHeight="1" x14ac:dyDescent="0.3">
      <c r="A48" s="403"/>
      <c r="B48" s="404"/>
      <c r="C48" s="427" t="s">
        <v>289</v>
      </c>
      <c r="D48" s="428"/>
      <c r="E48" s="366" t="s">
        <v>347</v>
      </c>
      <c r="F48" s="379"/>
      <c r="G48" s="228"/>
    </row>
    <row r="49" spans="1:7" s="13" customFormat="1" ht="30.75" customHeight="1" x14ac:dyDescent="0.3">
      <c r="A49" s="403"/>
      <c r="B49" s="404"/>
      <c r="C49" s="429"/>
      <c r="D49" s="430"/>
      <c r="E49" s="224" t="s">
        <v>289</v>
      </c>
      <c r="F49" s="244" t="s">
        <v>348</v>
      </c>
      <c r="G49" s="228"/>
    </row>
    <row r="50" spans="1:7" s="13" customFormat="1" ht="27.6" x14ac:dyDescent="0.3">
      <c r="A50" s="403"/>
      <c r="B50" s="404"/>
      <c r="C50" s="427"/>
      <c r="D50" s="428"/>
      <c r="E50" s="224" t="s">
        <v>289</v>
      </c>
      <c r="F50" s="317" t="s">
        <v>469</v>
      </c>
      <c r="G50" s="228"/>
    </row>
    <row r="51" spans="1:7" ht="43.5" customHeight="1" x14ac:dyDescent="0.3">
      <c r="A51" s="403"/>
      <c r="B51" s="404"/>
      <c r="C51" s="427" t="s">
        <v>305</v>
      </c>
      <c r="D51" s="428"/>
      <c r="E51" s="366" t="s">
        <v>349</v>
      </c>
      <c r="F51" s="379"/>
      <c r="G51" s="229"/>
    </row>
    <row r="52" spans="1:7" s="13" customFormat="1" ht="15" customHeight="1" x14ac:dyDescent="0.3">
      <c r="A52" s="403"/>
      <c r="B52" s="404"/>
      <c r="C52" s="427" t="s">
        <v>289</v>
      </c>
      <c r="D52" s="428"/>
      <c r="E52" s="366" t="s">
        <v>350</v>
      </c>
      <c r="F52" s="379"/>
      <c r="G52" s="229"/>
    </row>
    <row r="53" spans="1:7" ht="27.6" x14ac:dyDescent="0.3">
      <c r="A53" s="403"/>
      <c r="B53" s="404"/>
      <c r="C53" s="429"/>
      <c r="D53" s="430"/>
      <c r="E53" s="224" t="s">
        <v>289</v>
      </c>
      <c r="F53" s="244" t="s">
        <v>351</v>
      </c>
      <c r="G53" s="230"/>
    </row>
    <row r="54" spans="1:7" x14ac:dyDescent="0.3">
      <c r="A54" s="403"/>
      <c r="B54" s="404"/>
      <c r="C54" s="429"/>
      <c r="D54" s="430"/>
      <c r="E54" s="224" t="s">
        <v>289</v>
      </c>
      <c r="F54" s="244" t="s">
        <v>352</v>
      </c>
      <c r="G54" s="230"/>
    </row>
    <row r="55" spans="1:7" ht="15" customHeight="1" x14ac:dyDescent="0.3">
      <c r="A55" s="403"/>
      <c r="B55" s="404"/>
      <c r="C55" s="427" t="s">
        <v>289</v>
      </c>
      <c r="D55" s="428"/>
      <c r="E55" s="366" t="s">
        <v>291</v>
      </c>
      <c r="F55" s="379"/>
      <c r="G55" s="229"/>
    </row>
    <row r="56" spans="1:7" ht="29.25" customHeight="1" x14ac:dyDescent="0.3">
      <c r="A56" s="390"/>
      <c r="B56" s="392"/>
      <c r="C56" s="419"/>
      <c r="D56" s="420"/>
      <c r="E56" s="380" t="s">
        <v>353</v>
      </c>
      <c r="F56" s="381"/>
      <c r="G56" s="229"/>
    </row>
    <row r="57" spans="1:7" ht="31.5" customHeight="1" x14ac:dyDescent="0.3">
      <c r="A57" s="389">
        <v>10</v>
      </c>
      <c r="B57" s="391" t="s">
        <v>84</v>
      </c>
      <c r="C57" s="425" t="s">
        <v>289</v>
      </c>
      <c r="D57" s="426"/>
      <c r="E57" s="377" t="s">
        <v>354</v>
      </c>
      <c r="F57" s="378"/>
      <c r="G57" s="229"/>
    </row>
    <row r="58" spans="1:7" ht="15" customHeight="1" x14ac:dyDescent="0.3">
      <c r="A58" s="403"/>
      <c r="B58" s="404"/>
      <c r="C58" s="427" t="s">
        <v>289</v>
      </c>
      <c r="D58" s="428"/>
      <c r="E58" s="366" t="s">
        <v>379</v>
      </c>
      <c r="F58" s="379"/>
      <c r="G58" s="229"/>
    </row>
    <row r="59" spans="1:7" x14ac:dyDescent="0.3">
      <c r="A59" s="403"/>
      <c r="B59" s="404"/>
      <c r="C59" s="429"/>
      <c r="D59" s="430"/>
      <c r="E59" s="224" t="s">
        <v>289</v>
      </c>
      <c r="F59" s="244" t="s">
        <v>355</v>
      </c>
      <c r="G59" s="230"/>
    </row>
    <row r="60" spans="1:7" ht="27.6" x14ac:dyDescent="0.3">
      <c r="A60" s="403"/>
      <c r="B60" s="404"/>
      <c r="C60" s="429"/>
      <c r="D60" s="430"/>
      <c r="E60" s="224" t="s">
        <v>289</v>
      </c>
      <c r="F60" s="244" t="s">
        <v>356</v>
      </c>
      <c r="G60" s="230"/>
    </row>
    <row r="61" spans="1:7" ht="15" customHeight="1" x14ac:dyDescent="0.3">
      <c r="A61" s="403"/>
      <c r="B61" s="404"/>
      <c r="C61" s="427" t="s">
        <v>289</v>
      </c>
      <c r="D61" s="428"/>
      <c r="E61" s="366" t="s">
        <v>357</v>
      </c>
      <c r="F61" s="379"/>
      <c r="G61" s="229"/>
    </row>
    <row r="62" spans="1:7" x14ac:dyDescent="0.3">
      <c r="A62" s="403"/>
      <c r="B62" s="404"/>
      <c r="C62" s="429"/>
      <c r="D62" s="430"/>
      <c r="E62" s="237" t="s">
        <v>289</v>
      </c>
      <c r="F62" s="244" t="s">
        <v>358</v>
      </c>
      <c r="G62" s="230"/>
    </row>
    <row r="63" spans="1:7" ht="33" customHeight="1" x14ac:dyDescent="0.3">
      <c r="A63" s="403"/>
      <c r="B63" s="404"/>
      <c r="C63" s="429"/>
      <c r="D63" s="430"/>
      <c r="E63" s="237" t="s">
        <v>289</v>
      </c>
      <c r="F63" s="244" t="s">
        <v>359</v>
      </c>
      <c r="G63" s="230"/>
    </row>
    <row r="64" spans="1:7" ht="41.4" x14ac:dyDescent="0.3">
      <c r="A64" s="390"/>
      <c r="B64" s="392"/>
      <c r="C64" s="419"/>
      <c r="D64" s="420"/>
      <c r="E64" s="251" t="s">
        <v>289</v>
      </c>
      <c r="F64" s="247" t="s">
        <v>360</v>
      </c>
      <c r="G64" s="230"/>
    </row>
    <row r="65" spans="1:7" ht="41.4" x14ac:dyDescent="0.3">
      <c r="A65" s="234">
        <v>11</v>
      </c>
      <c r="B65" s="258" t="s">
        <v>69</v>
      </c>
      <c r="C65" s="417" t="s">
        <v>306</v>
      </c>
      <c r="D65" s="418"/>
      <c r="E65" s="373" t="s">
        <v>361</v>
      </c>
      <c r="F65" s="374"/>
      <c r="G65" s="231"/>
    </row>
    <row r="66" spans="1:7" ht="15" customHeight="1" x14ac:dyDescent="0.3">
      <c r="A66" s="389">
        <v>12</v>
      </c>
      <c r="B66" s="391" t="s">
        <v>70</v>
      </c>
      <c r="C66" s="421" t="s">
        <v>306</v>
      </c>
      <c r="D66" s="422"/>
      <c r="E66" s="386" t="s">
        <v>362</v>
      </c>
      <c r="F66" s="387"/>
      <c r="G66" s="231"/>
    </row>
    <row r="67" spans="1:7" ht="45.75" customHeight="1" x14ac:dyDescent="0.3">
      <c r="A67" s="390"/>
      <c r="B67" s="392"/>
      <c r="C67" s="423" t="s">
        <v>306</v>
      </c>
      <c r="D67" s="424"/>
      <c r="E67" s="384" t="s">
        <v>363</v>
      </c>
      <c r="F67" s="385"/>
      <c r="G67" s="231"/>
    </row>
    <row r="68" spans="1:7" ht="26.25" customHeight="1" x14ac:dyDescent="0.3">
      <c r="A68" s="234">
        <v>13</v>
      </c>
      <c r="B68" s="258" t="s">
        <v>52</v>
      </c>
      <c r="C68" s="415" t="s">
        <v>306</v>
      </c>
      <c r="D68" s="416"/>
      <c r="E68" s="382" t="s">
        <v>364</v>
      </c>
      <c r="F68" s="383"/>
      <c r="G68" s="231"/>
    </row>
    <row r="69" spans="1:7" ht="96.6" x14ac:dyDescent="0.3">
      <c r="A69" s="234">
        <v>14</v>
      </c>
      <c r="B69" s="258" t="s">
        <v>71</v>
      </c>
      <c r="C69" s="417" t="s">
        <v>289</v>
      </c>
      <c r="D69" s="418"/>
      <c r="E69" s="373" t="s">
        <v>365</v>
      </c>
      <c r="F69" s="374"/>
      <c r="G69" s="231"/>
    </row>
    <row r="70" spans="1:7" ht="64.5" customHeight="1" x14ac:dyDescent="0.3">
      <c r="A70" s="234">
        <v>15</v>
      </c>
      <c r="B70" s="258" t="s">
        <v>72</v>
      </c>
      <c r="C70" s="417" t="s">
        <v>289</v>
      </c>
      <c r="D70" s="418"/>
      <c r="E70" s="373" t="s">
        <v>366</v>
      </c>
      <c r="F70" s="374"/>
      <c r="G70" s="231"/>
    </row>
    <row r="71" spans="1:7" ht="15" customHeight="1" x14ac:dyDescent="0.3">
      <c r="A71" s="375" t="s">
        <v>15</v>
      </c>
      <c r="B71" s="376"/>
      <c r="C71" s="388"/>
      <c r="D71" s="388"/>
      <c r="E71" s="388"/>
      <c r="F71" s="388"/>
      <c r="G71" s="232"/>
    </row>
    <row r="72" spans="1:7" ht="26.25" customHeight="1" x14ac:dyDescent="0.3">
      <c r="A72" s="234">
        <v>16</v>
      </c>
      <c r="B72" s="258" t="s">
        <v>16</v>
      </c>
      <c r="C72" s="413" t="s">
        <v>289</v>
      </c>
      <c r="D72" s="414"/>
      <c r="E72" s="373" t="s">
        <v>361</v>
      </c>
      <c r="F72" s="374"/>
      <c r="G72" s="231"/>
    </row>
    <row r="73" spans="1:7" ht="26.25" customHeight="1" x14ac:dyDescent="0.3">
      <c r="A73" s="234">
        <v>17</v>
      </c>
      <c r="B73" s="258" t="s">
        <v>17</v>
      </c>
      <c r="C73" s="413" t="s">
        <v>289</v>
      </c>
      <c r="D73" s="414"/>
      <c r="E73" s="373" t="s">
        <v>361</v>
      </c>
      <c r="F73" s="374"/>
      <c r="G73" s="231"/>
    </row>
    <row r="74" spans="1:7" ht="15" customHeight="1" x14ac:dyDescent="0.3">
      <c r="A74" s="234">
        <v>18</v>
      </c>
      <c r="B74" s="258" t="s">
        <v>18</v>
      </c>
      <c r="C74" s="413" t="s">
        <v>289</v>
      </c>
      <c r="D74" s="414"/>
      <c r="E74" s="373" t="s">
        <v>361</v>
      </c>
      <c r="F74" s="374"/>
      <c r="G74" s="231"/>
    </row>
    <row r="75" spans="1:7" ht="82.8" x14ac:dyDescent="0.3">
      <c r="A75" s="252">
        <v>19</v>
      </c>
      <c r="B75" s="291" t="s">
        <v>73</v>
      </c>
      <c r="C75" s="413" t="s">
        <v>289</v>
      </c>
      <c r="D75" s="414"/>
      <c r="E75" s="373" t="s">
        <v>367</v>
      </c>
      <c r="F75" s="374"/>
      <c r="G75" s="231"/>
    </row>
    <row r="76" spans="1:7" ht="15" customHeight="1" x14ac:dyDescent="0.3">
      <c r="A76" s="389">
        <v>20</v>
      </c>
      <c r="B76" s="391" t="s">
        <v>13</v>
      </c>
      <c r="C76" s="405" t="s">
        <v>289</v>
      </c>
      <c r="D76" s="406"/>
      <c r="E76" s="377" t="s">
        <v>368</v>
      </c>
      <c r="F76" s="378"/>
      <c r="G76" s="229"/>
    </row>
    <row r="77" spans="1:7" ht="27.6" x14ac:dyDescent="0.3">
      <c r="A77" s="403"/>
      <c r="B77" s="404"/>
      <c r="C77" s="407"/>
      <c r="D77" s="408"/>
      <c r="E77" s="224" t="s">
        <v>289</v>
      </c>
      <c r="F77" s="244" t="s">
        <v>369</v>
      </c>
      <c r="G77" s="230"/>
    </row>
    <row r="78" spans="1:7" ht="15" customHeight="1" x14ac:dyDescent="0.3">
      <c r="A78" s="403"/>
      <c r="B78" s="404"/>
      <c r="C78" s="409" t="s">
        <v>306</v>
      </c>
      <c r="D78" s="410"/>
      <c r="E78" s="366" t="s">
        <v>370</v>
      </c>
      <c r="F78" s="379"/>
      <c r="G78" s="229"/>
    </row>
    <row r="79" spans="1:7" ht="42" customHeight="1" x14ac:dyDescent="0.3">
      <c r="A79" s="390"/>
      <c r="B79" s="392"/>
      <c r="C79" s="411" t="s">
        <v>289</v>
      </c>
      <c r="D79" s="412"/>
      <c r="E79" s="380" t="s">
        <v>371</v>
      </c>
      <c r="F79" s="381"/>
      <c r="G79" s="229"/>
    </row>
    <row r="80" spans="1:7" ht="15" customHeight="1" x14ac:dyDescent="0.3">
      <c r="A80" s="375" t="s">
        <v>20</v>
      </c>
      <c r="B80" s="376"/>
      <c r="C80" s="376"/>
      <c r="D80" s="376"/>
      <c r="E80" s="376"/>
      <c r="F80" s="376"/>
      <c r="G80" s="232"/>
    </row>
    <row r="81" spans="1:7" ht="15" customHeight="1" x14ac:dyDescent="0.3">
      <c r="A81" s="389">
        <v>21</v>
      </c>
      <c r="B81" s="399" t="s">
        <v>20</v>
      </c>
      <c r="C81" s="401" t="s">
        <v>306</v>
      </c>
      <c r="D81" s="386"/>
      <c r="E81" s="386" t="s">
        <v>372</v>
      </c>
      <c r="F81" s="387"/>
      <c r="G81" s="231"/>
    </row>
    <row r="82" spans="1:7" ht="15" customHeight="1" x14ac:dyDescent="0.3">
      <c r="A82" s="390"/>
      <c r="B82" s="400"/>
      <c r="C82" s="402" t="s">
        <v>306</v>
      </c>
      <c r="D82" s="384"/>
      <c r="E82" s="384" t="s">
        <v>373</v>
      </c>
      <c r="F82" s="385"/>
      <c r="G82" s="231"/>
    </row>
    <row r="83" spans="1:7" ht="15" customHeight="1" x14ac:dyDescent="0.3">
      <c r="A83" s="375" t="s">
        <v>22</v>
      </c>
      <c r="B83" s="376"/>
      <c r="C83" s="376"/>
      <c r="D83" s="376"/>
      <c r="E83" s="376"/>
      <c r="F83" s="376"/>
      <c r="G83" s="232"/>
    </row>
    <row r="84" spans="1:7" x14ac:dyDescent="0.3">
      <c r="A84" s="389">
        <v>22</v>
      </c>
      <c r="B84" s="391" t="s">
        <v>23</v>
      </c>
      <c r="C84" s="253" t="s">
        <v>306</v>
      </c>
      <c r="D84" s="393" t="s">
        <v>374</v>
      </c>
      <c r="E84" s="393"/>
      <c r="F84" s="394"/>
      <c r="G84" s="231"/>
    </row>
    <row r="85" spans="1:7" ht="44.25" customHeight="1" x14ac:dyDescent="0.3">
      <c r="A85" s="390"/>
      <c r="B85" s="392"/>
      <c r="C85" s="254" t="s">
        <v>289</v>
      </c>
      <c r="D85" s="395" t="s">
        <v>375</v>
      </c>
      <c r="E85" s="395"/>
      <c r="F85" s="396"/>
      <c r="G85" s="231"/>
    </row>
    <row r="86" spans="1:7" x14ac:dyDescent="0.3">
      <c r="A86" s="389">
        <v>23</v>
      </c>
      <c r="B86" s="391" t="s">
        <v>24</v>
      </c>
      <c r="C86" s="253" t="s">
        <v>306</v>
      </c>
      <c r="D86" s="393" t="s">
        <v>374</v>
      </c>
      <c r="E86" s="393"/>
      <c r="F86" s="394"/>
      <c r="G86" s="231"/>
    </row>
    <row r="87" spans="1:7" ht="27.75" customHeight="1" x14ac:dyDescent="0.3">
      <c r="A87" s="390"/>
      <c r="B87" s="392"/>
      <c r="C87" s="254" t="s">
        <v>289</v>
      </c>
      <c r="D87" s="395" t="s">
        <v>376</v>
      </c>
      <c r="E87" s="395"/>
      <c r="F87" s="396"/>
      <c r="G87" s="231"/>
    </row>
    <row r="88" spans="1:7" x14ac:dyDescent="0.3">
      <c r="A88" s="389">
        <v>24</v>
      </c>
      <c r="B88" s="391" t="s">
        <v>25</v>
      </c>
      <c r="C88" s="253" t="s">
        <v>306</v>
      </c>
      <c r="D88" s="393" t="s">
        <v>374</v>
      </c>
      <c r="E88" s="393"/>
      <c r="F88" s="394"/>
      <c r="G88" s="231"/>
    </row>
    <row r="89" spans="1:7" ht="18" customHeight="1" x14ac:dyDescent="0.3">
      <c r="A89" s="390"/>
      <c r="B89" s="392"/>
      <c r="C89" s="254" t="s">
        <v>289</v>
      </c>
      <c r="D89" s="395" t="s">
        <v>377</v>
      </c>
      <c r="E89" s="395"/>
      <c r="F89" s="396"/>
      <c r="G89" s="231"/>
    </row>
    <row r="90" spans="1:7" ht="21" customHeight="1" x14ac:dyDescent="0.3">
      <c r="A90" s="389">
        <v>25</v>
      </c>
      <c r="B90" s="391" t="s">
        <v>26</v>
      </c>
      <c r="C90" s="253" t="s">
        <v>306</v>
      </c>
      <c r="D90" s="393" t="s">
        <v>374</v>
      </c>
      <c r="E90" s="393"/>
      <c r="F90" s="394"/>
      <c r="G90" s="231"/>
    </row>
    <row r="91" spans="1:7" ht="21" customHeight="1" x14ac:dyDescent="0.3">
      <c r="A91" s="390"/>
      <c r="B91" s="392"/>
      <c r="C91" s="255" t="s">
        <v>289</v>
      </c>
      <c r="D91" s="397" t="s">
        <v>377</v>
      </c>
      <c r="E91" s="397"/>
      <c r="F91" s="398"/>
      <c r="G91" s="231"/>
    </row>
    <row r="92" spans="1:7" ht="41.4" x14ac:dyDescent="0.3">
      <c r="A92" s="234">
        <v>26</v>
      </c>
      <c r="B92" s="258" t="s">
        <v>57</v>
      </c>
      <c r="C92" s="236" t="s">
        <v>306</v>
      </c>
      <c r="D92" s="373" t="s">
        <v>374</v>
      </c>
      <c r="E92" s="373"/>
      <c r="F92" s="374"/>
      <c r="G92" s="231"/>
    </row>
    <row r="93" spans="1:7" ht="27.6" x14ac:dyDescent="0.3">
      <c r="A93" s="234">
        <v>27</v>
      </c>
      <c r="B93" s="258" t="s">
        <v>58</v>
      </c>
      <c r="C93" s="236" t="s">
        <v>306</v>
      </c>
      <c r="D93" s="373" t="s">
        <v>374</v>
      </c>
      <c r="E93" s="373"/>
      <c r="F93" s="374"/>
      <c r="G93" s="231"/>
    </row>
    <row r="94" spans="1:7" x14ac:dyDescent="0.3">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view="pageBreakPreview" zoomScaleNormal="100" zoomScaleSheetLayoutView="100" workbookViewId="0">
      <selection activeCell="D16" sqref="D16:E46"/>
    </sheetView>
  </sheetViews>
  <sheetFormatPr defaultRowHeight="14.4" x14ac:dyDescent="0.3"/>
  <cols>
    <col min="1" max="1" width="2.88671875" style="100" customWidth="1"/>
    <col min="2" max="2" width="3.33203125" style="12" customWidth="1"/>
    <col min="3" max="3" width="63.5546875" style="12" customWidth="1"/>
    <col min="4" max="4" width="8.5546875" style="12" customWidth="1"/>
    <col min="5" max="5" width="7.88671875" style="71" customWidth="1"/>
    <col min="6" max="6" width="16.44140625" style="24" customWidth="1"/>
    <col min="7" max="7" width="14.33203125" style="24" customWidth="1"/>
    <col min="8" max="8" width="8.88671875" style="24" customWidth="1"/>
    <col min="9" max="9" width="7.5546875" style="24" customWidth="1"/>
    <col min="10" max="10" width="14.109375" style="24" customWidth="1"/>
    <col min="11" max="11" width="14" style="24" customWidth="1"/>
    <col min="12" max="12" width="20.33203125" style="24" customWidth="1"/>
    <col min="13" max="13" width="21.88671875" style="24" customWidth="1"/>
    <col min="14" max="14" width="16.33203125" style="77" customWidth="1"/>
    <col min="15" max="22" width="9.109375" style="77"/>
  </cols>
  <sheetData>
    <row r="1" spans="1:22" s="100" customFormat="1" ht="4.5" customHeight="1" x14ac:dyDescent="0.25">
      <c r="B1" s="12"/>
      <c r="C1" s="12"/>
      <c r="D1" s="12"/>
      <c r="E1" s="71"/>
      <c r="F1" s="24"/>
      <c r="G1" s="24"/>
      <c r="H1" s="24"/>
      <c r="I1" s="24"/>
      <c r="J1" s="24"/>
      <c r="K1" s="24"/>
      <c r="L1" s="24"/>
      <c r="M1" s="24"/>
    </row>
    <row r="2" spans="1:22" ht="15.75" x14ac:dyDescent="0.25">
      <c r="B2" s="461" t="s">
        <v>79</v>
      </c>
      <c r="C2" s="461"/>
      <c r="D2" s="461"/>
      <c r="E2" s="461"/>
      <c r="F2" s="461"/>
      <c r="G2" s="461"/>
      <c r="H2" s="461"/>
      <c r="I2" s="461"/>
      <c r="J2" s="461"/>
      <c r="K2" s="461"/>
      <c r="L2" s="461"/>
      <c r="M2" s="461"/>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3">
      <c r="B4" s="462" t="s">
        <v>42</v>
      </c>
      <c r="C4" s="463"/>
      <c r="D4" s="463"/>
      <c r="E4" s="464"/>
      <c r="F4" s="451" t="s">
        <v>37</v>
      </c>
      <c r="G4" s="453"/>
      <c r="H4" s="204"/>
      <c r="I4" s="205"/>
      <c r="J4" s="453" t="s">
        <v>38</v>
      </c>
      <c r="K4" s="452"/>
      <c r="L4" s="451" t="s">
        <v>39</v>
      </c>
      <c r="M4" s="452"/>
    </row>
    <row r="5" spans="1:22" s="1" customFormat="1" ht="43.2" x14ac:dyDescent="0.3">
      <c r="B5" s="465"/>
      <c r="C5" s="466"/>
      <c r="D5" s="466"/>
      <c r="E5" s="467"/>
      <c r="F5" s="20" t="s">
        <v>40</v>
      </c>
      <c r="G5" s="196" t="s">
        <v>41</v>
      </c>
      <c r="H5" s="206"/>
      <c r="I5" s="207"/>
      <c r="J5" s="200" t="s">
        <v>40</v>
      </c>
      <c r="K5" s="20" t="s">
        <v>41</v>
      </c>
      <c r="L5" s="20" t="s">
        <v>35</v>
      </c>
      <c r="M5" s="20" t="s">
        <v>36</v>
      </c>
    </row>
    <row r="6" spans="1:22" ht="15" x14ac:dyDescent="0.25">
      <c r="B6" s="458" t="s">
        <v>10</v>
      </c>
      <c r="C6" s="459"/>
      <c r="D6" s="459"/>
      <c r="E6" s="460"/>
      <c r="F6" s="110">
        <f t="shared" ref="F6:M6" si="0">SUM(F16:F23)</f>
        <v>87.51146619569117</v>
      </c>
      <c r="G6" s="197">
        <f t="shared" si="0"/>
        <v>262530.92256466032</v>
      </c>
      <c r="H6" s="208"/>
      <c r="I6" s="209"/>
      <c r="J6" s="201">
        <f t="shared" si="0"/>
        <v>52.626756290480515</v>
      </c>
      <c r="K6" s="110">
        <f t="shared" si="0"/>
        <v>174513.85844726962</v>
      </c>
      <c r="L6" s="110">
        <f t="shared" si="0"/>
        <v>51.962988023034654</v>
      </c>
      <c r="M6" s="111">
        <f t="shared" si="0"/>
        <v>697461.85608184687</v>
      </c>
    </row>
    <row r="7" spans="1:22" ht="15" x14ac:dyDescent="0.25">
      <c r="B7" s="447" t="s">
        <v>14</v>
      </c>
      <c r="C7" s="448"/>
      <c r="D7" s="448"/>
      <c r="E7" s="449"/>
      <c r="F7" s="112">
        <f t="shared" ref="F7:M7" si="1">SUM(F25:F31)</f>
        <v>65.175967952432046</v>
      </c>
      <c r="G7" s="198">
        <f t="shared" si="1"/>
        <v>152009.50156676033</v>
      </c>
      <c r="H7" s="208"/>
      <c r="I7" s="209"/>
      <c r="J7" s="202">
        <f t="shared" si="1"/>
        <v>62.030937795287642</v>
      </c>
      <c r="K7" s="112">
        <f t="shared" si="1"/>
        <v>137122.08032266248</v>
      </c>
      <c r="L7" s="112">
        <f t="shared" si="1"/>
        <v>36.519461132003798</v>
      </c>
      <c r="M7" s="113">
        <f t="shared" si="1"/>
        <v>516241.46217772353</v>
      </c>
    </row>
    <row r="8" spans="1:22" ht="15" x14ac:dyDescent="0.25">
      <c r="B8" s="447" t="s">
        <v>19</v>
      </c>
      <c r="C8" s="448"/>
      <c r="D8" s="448"/>
      <c r="E8" s="449"/>
      <c r="F8" s="112">
        <f t="shared" ref="F8:M8" si="2">SUM(F33:F37)</f>
        <v>0</v>
      </c>
      <c r="G8" s="198">
        <f t="shared" si="2"/>
        <v>0</v>
      </c>
      <c r="H8" s="208"/>
      <c r="I8" s="209"/>
      <c r="J8" s="202">
        <f t="shared" si="2"/>
        <v>0</v>
      </c>
      <c r="K8" s="112">
        <f t="shared" si="2"/>
        <v>0</v>
      </c>
      <c r="L8" s="112">
        <f t="shared" si="2"/>
        <v>0</v>
      </c>
      <c r="M8" s="113">
        <f t="shared" si="2"/>
        <v>0</v>
      </c>
    </row>
    <row r="9" spans="1:22" ht="15" x14ac:dyDescent="0.25">
      <c r="B9" s="447" t="s">
        <v>21</v>
      </c>
      <c r="C9" s="448"/>
      <c r="D9" s="448"/>
      <c r="E9" s="449"/>
      <c r="F9" s="114">
        <f t="shared" ref="F9:M9" si="3">F39</f>
        <v>0</v>
      </c>
      <c r="G9" s="199">
        <f t="shared" si="3"/>
        <v>0</v>
      </c>
      <c r="H9" s="208"/>
      <c r="I9" s="209"/>
      <c r="J9" s="203">
        <f t="shared" si="3"/>
        <v>0</v>
      </c>
      <c r="K9" s="114">
        <f t="shared" si="3"/>
        <v>0</v>
      </c>
      <c r="L9" s="114">
        <f t="shared" si="3"/>
        <v>0</v>
      </c>
      <c r="M9" s="115">
        <f t="shared" si="3"/>
        <v>0</v>
      </c>
    </row>
    <row r="10" spans="1:22" ht="15" x14ac:dyDescent="0.25">
      <c r="B10" s="444" t="s">
        <v>27</v>
      </c>
      <c r="C10" s="445"/>
      <c r="D10" s="445"/>
      <c r="E10" s="446"/>
      <c r="F10" s="114">
        <f>SUM(F41:F46)</f>
        <v>220.72512040870717</v>
      </c>
      <c r="G10" s="199">
        <f t="shared" ref="G10:M10" si="4">SUM(G41:G46)</f>
        <v>1274922.77841912</v>
      </c>
      <c r="H10" s="208"/>
      <c r="I10" s="209"/>
      <c r="J10" s="203">
        <f t="shared" si="4"/>
        <v>114.77336020435359</v>
      </c>
      <c r="K10" s="114">
        <f t="shared" si="4"/>
        <v>662940.82920956006</v>
      </c>
      <c r="L10" s="114">
        <f t="shared" si="4"/>
        <v>114.77336020435359</v>
      </c>
      <c r="M10" s="115">
        <f t="shared" si="4"/>
        <v>2651763.3168382403</v>
      </c>
    </row>
    <row r="11" spans="1:22" ht="15" x14ac:dyDescent="0.25">
      <c r="B11" s="441" t="s">
        <v>43</v>
      </c>
      <c r="C11" s="442"/>
      <c r="D11" s="442"/>
      <c r="E11" s="443"/>
      <c r="F11" s="334">
        <f t="shared" ref="F11:M11" si="5">SUM(F6:F10)</f>
        <v>373.4125545568304</v>
      </c>
      <c r="G11" s="335">
        <f t="shared" si="5"/>
        <v>1689463.2025505407</v>
      </c>
      <c r="H11" s="336"/>
      <c r="I11" s="337"/>
      <c r="J11" s="338">
        <f t="shared" si="5"/>
        <v>229.43105429012175</v>
      </c>
      <c r="K11" s="334">
        <f t="shared" si="5"/>
        <v>974576.7679794922</v>
      </c>
      <c r="L11" s="334">
        <f t="shared" si="5"/>
        <v>203.25580935939206</v>
      </c>
      <c r="M11" s="339">
        <f t="shared" si="5"/>
        <v>3865466.6350978105</v>
      </c>
    </row>
    <row r="12" spans="1:22" ht="5.25" customHeight="1" x14ac:dyDescent="0.25">
      <c r="B12" s="19"/>
      <c r="C12" s="19"/>
      <c r="D12" s="19"/>
      <c r="E12" s="69"/>
      <c r="F12" s="21"/>
      <c r="G12" s="21"/>
      <c r="H12" s="21"/>
      <c r="I12" s="21"/>
      <c r="J12" s="21"/>
      <c r="K12" s="21"/>
      <c r="L12" s="21"/>
      <c r="M12" s="21"/>
    </row>
    <row r="13" spans="1:22" s="16" customFormat="1" ht="29.25" customHeight="1" x14ac:dyDescent="0.3">
      <c r="B13" s="450" t="s">
        <v>0</v>
      </c>
      <c r="C13" s="450" t="s">
        <v>1</v>
      </c>
      <c r="D13" s="454" t="s">
        <v>266</v>
      </c>
      <c r="E13" s="455"/>
      <c r="F13" s="451" t="s">
        <v>37</v>
      </c>
      <c r="G13" s="452"/>
      <c r="H13" s="456" t="s">
        <v>267</v>
      </c>
      <c r="I13" s="457"/>
      <c r="J13" s="451" t="s">
        <v>38</v>
      </c>
      <c r="K13" s="453"/>
      <c r="L13" s="451" t="s">
        <v>39</v>
      </c>
      <c r="M13" s="452"/>
    </row>
    <row r="14" spans="1:22" s="16" customFormat="1" ht="63.75" customHeight="1" x14ac:dyDescent="0.3">
      <c r="B14" s="450"/>
      <c r="C14" s="450"/>
      <c r="D14" s="121" t="s">
        <v>210</v>
      </c>
      <c r="E14" s="121" t="s">
        <v>211</v>
      </c>
      <c r="F14" s="20" t="s">
        <v>40</v>
      </c>
      <c r="G14" s="20" t="s">
        <v>41</v>
      </c>
      <c r="H14" s="121" t="s">
        <v>210</v>
      </c>
      <c r="I14" s="121" t="s">
        <v>211</v>
      </c>
      <c r="J14" s="20" t="s">
        <v>40</v>
      </c>
      <c r="K14" s="196" t="s">
        <v>41</v>
      </c>
      <c r="L14" s="20" t="s">
        <v>35</v>
      </c>
      <c r="M14" s="20" t="s">
        <v>36</v>
      </c>
    </row>
    <row r="15" spans="1:22" ht="15" x14ac:dyDescent="0.25">
      <c r="B15" s="4" t="s">
        <v>2</v>
      </c>
      <c r="C15" s="5"/>
      <c r="D15" s="70"/>
      <c r="E15" s="70"/>
      <c r="F15" s="272"/>
      <c r="G15" s="272"/>
      <c r="H15" s="272"/>
      <c r="I15" s="272"/>
      <c r="J15" s="272"/>
      <c r="K15" s="272"/>
      <c r="L15" s="319"/>
      <c r="M15" s="284"/>
    </row>
    <row r="16" spans="1:22" ht="15" x14ac:dyDescent="0.25">
      <c r="B16" s="7">
        <v>1</v>
      </c>
      <c r="C16" s="38" t="s">
        <v>3</v>
      </c>
      <c r="D16" s="122">
        <v>1.0000000000000002</v>
      </c>
      <c r="E16" s="123">
        <v>1</v>
      </c>
      <c r="F16" s="86">
        <v>10.407113960844118</v>
      </c>
      <c r="G16" s="292">
        <v>70125.676899898608</v>
      </c>
      <c r="H16" s="122">
        <v>0.50330077288320585</v>
      </c>
      <c r="I16" s="123">
        <v>0.51477931774460872</v>
      </c>
      <c r="J16" s="86">
        <v>5.0825288660128551</v>
      </c>
      <c r="K16" s="305">
        <v>35188.552313342632</v>
      </c>
      <c r="L16" s="293">
        <v>4.856656993613317</v>
      </c>
      <c r="M16" s="267">
        <v>140552.22233305124</v>
      </c>
    </row>
    <row r="17" spans="2:13" x14ac:dyDescent="0.3">
      <c r="B17" s="7">
        <v>2</v>
      </c>
      <c r="C17" s="39" t="s">
        <v>4</v>
      </c>
      <c r="D17" s="124">
        <v>1</v>
      </c>
      <c r="E17" s="125">
        <v>0.99999999999999989</v>
      </c>
      <c r="F17" s="87">
        <v>1.4960913906422872</v>
      </c>
      <c r="G17" s="294">
        <v>1912.4198910168616</v>
      </c>
      <c r="H17" s="124">
        <v>0.51536512624827746</v>
      </c>
      <c r="I17" s="125">
        <v>0.51536512624827735</v>
      </c>
      <c r="J17" s="87">
        <v>0.77103332841732342</v>
      </c>
      <c r="K17" s="307">
        <v>985.59451857362183</v>
      </c>
      <c r="L17" s="295">
        <v>0.33313693337100253</v>
      </c>
      <c r="M17" s="267">
        <v>3550.787287382047</v>
      </c>
    </row>
    <row r="18" spans="2:13" x14ac:dyDescent="0.3">
      <c r="B18" s="7">
        <v>3</v>
      </c>
      <c r="C18" s="39" t="s">
        <v>5</v>
      </c>
      <c r="D18" s="124">
        <v>1.0000000000000002</v>
      </c>
      <c r="E18" s="125">
        <v>1</v>
      </c>
      <c r="F18" s="87">
        <v>72.759007053312189</v>
      </c>
      <c r="G18" s="294">
        <v>140959.8789669715</v>
      </c>
      <c r="H18" s="124">
        <v>0.59981760962457786</v>
      </c>
      <c r="I18" s="125">
        <v>0.59669989793091738</v>
      </c>
      <c r="J18" s="87">
        <v>43.574117598778187</v>
      </c>
      <c r="K18" s="307">
        <v>84048.247409986798</v>
      </c>
      <c r="L18" s="88">
        <v>43.574117598778187</v>
      </c>
      <c r="M18" s="267">
        <v>336192.98963994719</v>
      </c>
    </row>
    <row r="19" spans="2:13" x14ac:dyDescent="0.3">
      <c r="B19" s="8">
        <v>4</v>
      </c>
      <c r="C19" s="39" t="s">
        <v>6</v>
      </c>
      <c r="D19" s="124">
        <v>0.99999999999999989</v>
      </c>
      <c r="E19" s="125">
        <v>1.0000000000000004</v>
      </c>
      <c r="F19" s="87">
        <v>1.1508843470959254</v>
      </c>
      <c r="G19" s="294">
        <v>19157.769905470974</v>
      </c>
      <c r="H19" s="124">
        <v>1.1394535606372749</v>
      </c>
      <c r="I19" s="125">
        <v>1.11122799132306</v>
      </c>
      <c r="J19" s="87">
        <v>1.3003184699202177</v>
      </c>
      <c r="K19" s="307">
        <v>21106.558742552006</v>
      </c>
      <c r="L19" s="88">
        <v>1.3003184699202177</v>
      </c>
      <c r="M19" s="267">
        <v>84426.234970208025</v>
      </c>
    </row>
    <row r="20" spans="2:13" x14ac:dyDescent="0.3">
      <c r="B20" s="8">
        <v>5</v>
      </c>
      <c r="C20" s="39" t="s">
        <v>7</v>
      </c>
      <c r="D20" s="124">
        <v>0.99999999999999967</v>
      </c>
      <c r="E20" s="125">
        <v>0.99999999999999967</v>
      </c>
      <c r="F20" s="87">
        <v>1.6983694437966481</v>
      </c>
      <c r="G20" s="294">
        <v>30375.176901302348</v>
      </c>
      <c r="H20" s="124">
        <v>1.1278741788120166</v>
      </c>
      <c r="I20" s="125">
        <v>1.1022774500607766</v>
      </c>
      <c r="J20" s="87">
        <v>1.8987580273519231</v>
      </c>
      <c r="K20" s="307">
        <v>33184.905462814575</v>
      </c>
      <c r="L20" s="88">
        <v>1.8987580273519231</v>
      </c>
      <c r="M20" s="267">
        <v>132739.6218512583</v>
      </c>
    </row>
    <row r="21" spans="2:13" x14ac:dyDescent="0.3">
      <c r="B21" s="8">
        <v>6</v>
      </c>
      <c r="C21" s="39" t="s">
        <v>8</v>
      </c>
      <c r="D21" s="124" t="s">
        <v>382</v>
      </c>
      <c r="E21" s="125" t="s">
        <v>382</v>
      </c>
      <c r="F21" s="87">
        <v>0</v>
      </c>
      <c r="G21" s="294">
        <v>0</v>
      </c>
      <c r="H21" s="124" t="s">
        <v>382</v>
      </c>
      <c r="I21" s="125" t="s">
        <v>382</v>
      </c>
      <c r="J21" s="87">
        <v>0</v>
      </c>
      <c r="K21" s="307">
        <v>0</v>
      </c>
      <c r="L21" s="87">
        <v>0</v>
      </c>
      <c r="M21" s="267">
        <v>0</v>
      </c>
    </row>
    <row r="22" spans="2:13" x14ac:dyDescent="0.3">
      <c r="B22" s="8">
        <v>7</v>
      </c>
      <c r="C22" s="39" t="s">
        <v>67</v>
      </c>
      <c r="D22" s="124">
        <v>0</v>
      </c>
      <c r="E22" s="125">
        <v>0</v>
      </c>
      <c r="F22" s="87">
        <v>0</v>
      </c>
      <c r="G22" s="294">
        <v>0</v>
      </c>
      <c r="H22" s="124" t="s">
        <v>382</v>
      </c>
      <c r="I22" s="125" t="s">
        <v>382</v>
      </c>
      <c r="J22" s="87">
        <v>0</v>
      </c>
      <c r="K22" s="307">
        <v>0</v>
      </c>
      <c r="L22" s="296">
        <v>0</v>
      </c>
      <c r="M22" s="297">
        <v>0</v>
      </c>
    </row>
    <row r="23" spans="2:13" x14ac:dyDescent="0.3">
      <c r="B23" s="8">
        <v>8</v>
      </c>
      <c r="C23" s="40" t="s">
        <v>9</v>
      </c>
      <c r="D23" s="126" t="s">
        <v>382</v>
      </c>
      <c r="E23" s="127" t="s">
        <v>382</v>
      </c>
      <c r="F23" s="273">
        <v>0</v>
      </c>
      <c r="G23" s="298">
        <v>0</v>
      </c>
      <c r="H23" s="126" t="s">
        <v>382</v>
      </c>
      <c r="I23" s="127" t="s">
        <v>382</v>
      </c>
      <c r="J23" s="273">
        <v>0</v>
      </c>
      <c r="K23" s="318">
        <v>0</v>
      </c>
      <c r="L23" s="273">
        <v>0</v>
      </c>
      <c r="M23" s="267">
        <v>0</v>
      </c>
    </row>
    <row r="24" spans="2:13" x14ac:dyDescent="0.3">
      <c r="B24" s="4" t="s">
        <v>11</v>
      </c>
      <c r="C24" s="5"/>
      <c r="D24" s="344"/>
      <c r="E24" s="344"/>
      <c r="F24" s="299"/>
      <c r="G24" s="299"/>
      <c r="H24" s="299"/>
      <c r="I24" s="299"/>
      <c r="J24" s="299"/>
      <c r="K24" s="299"/>
      <c r="L24" s="320"/>
      <c r="M24" s="300"/>
    </row>
    <row r="25" spans="2:13" x14ac:dyDescent="0.3">
      <c r="B25" s="14">
        <v>9</v>
      </c>
      <c r="C25" s="41" t="s">
        <v>68</v>
      </c>
      <c r="D25" s="122">
        <v>0.93478882001532226</v>
      </c>
      <c r="E25" s="123">
        <v>1.3534020674999057</v>
      </c>
      <c r="F25" s="86">
        <v>3.5671541371784694</v>
      </c>
      <c r="G25" s="292">
        <v>24748.678331665637</v>
      </c>
      <c r="H25" s="122">
        <v>0.74792520116333805</v>
      </c>
      <c r="I25" s="123">
        <v>0.76412112357365125</v>
      </c>
      <c r="J25" s="86">
        <v>2.6679644756298404</v>
      </c>
      <c r="K25" s="305">
        <v>18910.987893755224</v>
      </c>
      <c r="L25" s="86">
        <v>2.6679644756298404</v>
      </c>
      <c r="M25" s="267">
        <v>75643.951575020896</v>
      </c>
    </row>
    <row r="26" spans="2:13" x14ac:dyDescent="0.3">
      <c r="B26" s="15">
        <v>10</v>
      </c>
      <c r="C26" s="42" t="s">
        <v>84</v>
      </c>
      <c r="D26" s="124">
        <v>1.0759581849200779</v>
      </c>
      <c r="E26" s="125">
        <v>0.89504473906375259</v>
      </c>
      <c r="F26" s="87">
        <v>40.608813815253569</v>
      </c>
      <c r="G26" s="294">
        <v>126638.95173509468</v>
      </c>
      <c r="H26" s="124">
        <v>0.92547823167093235</v>
      </c>
      <c r="I26" s="125">
        <v>0.92853912100348235</v>
      </c>
      <c r="J26" s="87">
        <v>43.484673319657801</v>
      </c>
      <c r="K26" s="307">
        <v>117589.22092890725</v>
      </c>
      <c r="L26" s="87">
        <v>33.851496656373961</v>
      </c>
      <c r="M26" s="267">
        <v>439975.63910270261</v>
      </c>
    </row>
    <row r="27" spans="2:13" x14ac:dyDescent="0.3">
      <c r="B27" s="14">
        <v>11</v>
      </c>
      <c r="C27" s="42" t="s">
        <v>69</v>
      </c>
      <c r="D27" s="124" t="s">
        <v>382</v>
      </c>
      <c r="E27" s="125" t="s">
        <v>382</v>
      </c>
      <c r="F27" s="87">
        <v>0</v>
      </c>
      <c r="G27" s="294">
        <v>0</v>
      </c>
      <c r="H27" s="124" t="s">
        <v>382</v>
      </c>
      <c r="I27" s="125" t="s">
        <v>382</v>
      </c>
      <c r="J27" s="87">
        <v>0</v>
      </c>
      <c r="K27" s="307">
        <v>0</v>
      </c>
      <c r="L27" s="87">
        <v>0</v>
      </c>
      <c r="M27" s="267">
        <v>0</v>
      </c>
    </row>
    <row r="28" spans="2:13" x14ac:dyDescent="0.3">
      <c r="B28" s="15">
        <v>12</v>
      </c>
      <c r="C28" s="42" t="s">
        <v>70</v>
      </c>
      <c r="D28" s="124" t="s">
        <v>382</v>
      </c>
      <c r="E28" s="125" t="s">
        <v>382</v>
      </c>
      <c r="F28" s="87">
        <v>0</v>
      </c>
      <c r="G28" s="294">
        <v>0</v>
      </c>
      <c r="H28" s="124" t="s">
        <v>382</v>
      </c>
      <c r="I28" s="125" t="s">
        <v>382</v>
      </c>
      <c r="J28" s="87">
        <v>0</v>
      </c>
      <c r="K28" s="307">
        <v>0</v>
      </c>
      <c r="L28" s="87">
        <v>0</v>
      </c>
      <c r="M28" s="267">
        <v>0</v>
      </c>
    </row>
    <row r="29" spans="2:13" x14ac:dyDescent="0.3">
      <c r="B29" s="14">
        <v>13</v>
      </c>
      <c r="C29" s="42" t="s">
        <v>52</v>
      </c>
      <c r="D29" s="124" t="s">
        <v>382</v>
      </c>
      <c r="E29" s="125" t="s">
        <v>382</v>
      </c>
      <c r="F29" s="87">
        <v>0</v>
      </c>
      <c r="G29" s="294">
        <v>0</v>
      </c>
      <c r="H29" s="124" t="s">
        <v>382</v>
      </c>
      <c r="I29" s="125" t="s">
        <v>382</v>
      </c>
      <c r="J29" s="87">
        <v>0</v>
      </c>
      <c r="K29" s="307">
        <v>0</v>
      </c>
      <c r="L29" s="87">
        <v>0</v>
      </c>
      <c r="M29" s="267">
        <v>0</v>
      </c>
    </row>
    <row r="30" spans="2:13" x14ac:dyDescent="0.3">
      <c r="B30" s="15">
        <v>14</v>
      </c>
      <c r="C30" s="42" t="s">
        <v>71</v>
      </c>
      <c r="D30" s="124">
        <v>0</v>
      </c>
      <c r="E30" s="125">
        <v>0</v>
      </c>
      <c r="F30" s="87">
        <v>0</v>
      </c>
      <c r="G30" s="294">
        <v>0</v>
      </c>
      <c r="H30" s="124" t="s">
        <v>382</v>
      </c>
      <c r="I30" s="125" t="s">
        <v>382</v>
      </c>
      <c r="J30" s="87">
        <v>0</v>
      </c>
      <c r="K30" s="307">
        <v>0</v>
      </c>
      <c r="L30" s="296">
        <v>0</v>
      </c>
      <c r="M30" s="297">
        <v>0</v>
      </c>
    </row>
    <row r="31" spans="2:13" x14ac:dyDescent="0.3">
      <c r="B31" s="14">
        <v>15</v>
      </c>
      <c r="C31" s="43" t="s">
        <v>72</v>
      </c>
      <c r="D31" s="126">
        <v>0.76</v>
      </c>
      <c r="E31" s="127">
        <v>1</v>
      </c>
      <c r="F31" s="273">
        <v>21</v>
      </c>
      <c r="G31" s="298">
        <v>621.87149999999997</v>
      </c>
      <c r="H31" s="126" t="s">
        <v>209</v>
      </c>
      <c r="I31" s="127" t="s">
        <v>209</v>
      </c>
      <c r="J31" s="273">
        <v>15.878300000000001</v>
      </c>
      <c r="K31" s="318">
        <v>621.87149999999997</v>
      </c>
      <c r="L31" s="321">
        <v>0</v>
      </c>
      <c r="M31" s="301">
        <v>621.87149999999997</v>
      </c>
    </row>
    <row r="32" spans="2:13" x14ac:dyDescent="0.3">
      <c r="B32" s="4" t="s">
        <v>15</v>
      </c>
      <c r="C32" s="5"/>
      <c r="D32" s="344"/>
      <c r="E32" s="344"/>
      <c r="F32" s="299"/>
      <c r="G32" s="299"/>
      <c r="H32" s="299"/>
      <c r="I32" s="299"/>
      <c r="J32" s="299"/>
      <c r="K32" s="299"/>
      <c r="L32" s="320"/>
      <c r="M32" s="300"/>
    </row>
    <row r="33" spans="2:18" x14ac:dyDescent="0.3">
      <c r="B33" s="7">
        <v>16</v>
      </c>
      <c r="C33" s="38" t="s">
        <v>16</v>
      </c>
      <c r="D33" s="122" t="s">
        <v>382</v>
      </c>
      <c r="E33" s="123" t="s">
        <v>382</v>
      </c>
      <c r="F33" s="86">
        <v>0</v>
      </c>
      <c r="G33" s="292">
        <v>0</v>
      </c>
      <c r="H33" s="122" t="s">
        <v>382</v>
      </c>
      <c r="I33" s="123" t="s">
        <v>382</v>
      </c>
      <c r="J33" s="86">
        <v>0</v>
      </c>
      <c r="K33" s="305">
        <v>0</v>
      </c>
      <c r="L33" s="86">
        <v>0</v>
      </c>
      <c r="M33" s="267">
        <v>0</v>
      </c>
    </row>
    <row r="34" spans="2:18" x14ac:dyDescent="0.3">
      <c r="B34" s="8">
        <v>17</v>
      </c>
      <c r="C34" s="39" t="s">
        <v>17</v>
      </c>
      <c r="D34" s="124" t="s">
        <v>382</v>
      </c>
      <c r="E34" s="125" t="s">
        <v>382</v>
      </c>
      <c r="F34" s="87">
        <v>0</v>
      </c>
      <c r="G34" s="294">
        <v>0</v>
      </c>
      <c r="H34" s="124" t="s">
        <v>382</v>
      </c>
      <c r="I34" s="125" t="s">
        <v>382</v>
      </c>
      <c r="J34" s="87">
        <v>0</v>
      </c>
      <c r="K34" s="307">
        <v>0</v>
      </c>
      <c r="L34" s="87">
        <v>0</v>
      </c>
      <c r="M34" s="267">
        <v>0</v>
      </c>
    </row>
    <row r="35" spans="2:18" x14ac:dyDescent="0.3">
      <c r="B35" s="7">
        <v>18</v>
      </c>
      <c r="C35" s="39" t="s">
        <v>18</v>
      </c>
      <c r="D35" s="124" t="s">
        <v>382</v>
      </c>
      <c r="E35" s="125" t="s">
        <v>382</v>
      </c>
      <c r="F35" s="87">
        <v>0</v>
      </c>
      <c r="G35" s="294">
        <v>0</v>
      </c>
      <c r="H35" s="124" t="s">
        <v>382</v>
      </c>
      <c r="I35" s="125" t="s">
        <v>382</v>
      </c>
      <c r="J35" s="87">
        <v>0</v>
      </c>
      <c r="K35" s="307">
        <v>0</v>
      </c>
      <c r="L35" s="87">
        <v>0</v>
      </c>
      <c r="M35" s="267">
        <v>0</v>
      </c>
    </row>
    <row r="36" spans="2:18" ht="27.6" x14ac:dyDescent="0.3">
      <c r="B36" s="8">
        <v>19</v>
      </c>
      <c r="C36" s="42" t="s">
        <v>73</v>
      </c>
      <c r="D36" s="124" t="s">
        <v>382</v>
      </c>
      <c r="E36" s="125" t="s">
        <v>382</v>
      </c>
      <c r="F36" s="87">
        <v>0</v>
      </c>
      <c r="G36" s="294">
        <v>0</v>
      </c>
      <c r="H36" s="124" t="s">
        <v>382</v>
      </c>
      <c r="I36" s="125" t="s">
        <v>382</v>
      </c>
      <c r="J36" s="87">
        <v>0</v>
      </c>
      <c r="K36" s="307">
        <v>0</v>
      </c>
      <c r="L36" s="87">
        <v>0</v>
      </c>
      <c r="M36" s="267">
        <v>0</v>
      </c>
    </row>
    <row r="37" spans="2:18" x14ac:dyDescent="0.3">
      <c r="B37" s="7">
        <v>20</v>
      </c>
      <c r="C37" s="40" t="s">
        <v>13</v>
      </c>
      <c r="D37" s="126">
        <v>0.84</v>
      </c>
      <c r="E37" s="127">
        <v>1</v>
      </c>
      <c r="F37" s="273">
        <v>0</v>
      </c>
      <c r="G37" s="298">
        <v>0</v>
      </c>
      <c r="H37" s="124" t="s">
        <v>209</v>
      </c>
      <c r="I37" s="125" t="s">
        <v>209</v>
      </c>
      <c r="J37" s="273">
        <v>0</v>
      </c>
      <c r="K37" s="318">
        <v>0</v>
      </c>
      <c r="L37" s="321">
        <v>0</v>
      </c>
      <c r="M37" s="301">
        <v>0</v>
      </c>
    </row>
    <row r="38" spans="2:18" x14ac:dyDescent="0.3">
      <c r="B38" s="4" t="s">
        <v>20</v>
      </c>
      <c r="C38" s="5"/>
      <c r="D38" s="344"/>
      <c r="E38" s="344"/>
      <c r="F38" s="299"/>
      <c r="G38" s="299"/>
      <c r="H38" s="299"/>
      <c r="I38" s="299"/>
      <c r="J38" s="299"/>
      <c r="K38" s="299"/>
      <c r="L38" s="320"/>
      <c r="M38" s="300"/>
    </row>
    <row r="39" spans="2:18" x14ac:dyDescent="0.3">
      <c r="B39" s="10">
        <v>21</v>
      </c>
      <c r="C39" s="11" t="s">
        <v>20</v>
      </c>
      <c r="D39" s="302" t="s">
        <v>382</v>
      </c>
      <c r="E39" s="303" t="s">
        <v>382</v>
      </c>
      <c r="F39" s="302">
        <v>0</v>
      </c>
      <c r="G39" s="303">
        <v>0</v>
      </c>
      <c r="H39" s="302" t="s">
        <v>382</v>
      </c>
      <c r="I39" s="303" t="s">
        <v>382</v>
      </c>
      <c r="J39" s="302">
        <v>0</v>
      </c>
      <c r="K39" s="303">
        <v>0</v>
      </c>
      <c r="L39" s="302">
        <v>0</v>
      </c>
      <c r="M39" s="304">
        <v>0</v>
      </c>
    </row>
    <row r="40" spans="2:18" x14ac:dyDescent="0.3">
      <c r="B40" s="4" t="s">
        <v>22</v>
      </c>
      <c r="C40" s="5"/>
      <c r="D40" s="344"/>
      <c r="E40" s="344"/>
      <c r="F40" s="299"/>
      <c r="G40" s="299"/>
      <c r="H40" s="299"/>
      <c r="I40" s="299"/>
      <c r="J40" s="299"/>
      <c r="K40" s="299"/>
      <c r="L40" s="320"/>
      <c r="M40" s="300"/>
    </row>
    <row r="41" spans="2:18" x14ac:dyDescent="0.3">
      <c r="B41" s="6">
        <v>22</v>
      </c>
      <c r="C41" s="38" t="s">
        <v>23</v>
      </c>
      <c r="D41" s="122">
        <v>0.77</v>
      </c>
      <c r="E41" s="123">
        <v>0.77</v>
      </c>
      <c r="F41" s="86">
        <v>220.54</v>
      </c>
      <c r="G41" s="305">
        <v>1273972</v>
      </c>
      <c r="H41" s="122">
        <v>0.52</v>
      </c>
      <c r="I41" s="123">
        <v>0.52</v>
      </c>
      <c r="J41" s="86">
        <v>114.6808</v>
      </c>
      <c r="K41" s="305">
        <v>662465.44000000006</v>
      </c>
      <c r="L41" s="86">
        <v>114.6808</v>
      </c>
      <c r="M41" s="306">
        <v>2649861.7600000002</v>
      </c>
    </row>
    <row r="42" spans="2:18" x14ac:dyDescent="0.3">
      <c r="B42" s="8">
        <v>23</v>
      </c>
      <c r="C42" s="39" t="s">
        <v>24</v>
      </c>
      <c r="D42" s="124">
        <v>1</v>
      </c>
      <c r="E42" s="125">
        <v>1</v>
      </c>
      <c r="F42" s="87">
        <v>0.18512040870717875</v>
      </c>
      <c r="G42" s="307">
        <v>950.77841912007</v>
      </c>
      <c r="H42" s="124">
        <v>0.5</v>
      </c>
      <c r="I42" s="125">
        <v>0.5</v>
      </c>
      <c r="J42" s="87">
        <v>9.2560204353589373E-2</v>
      </c>
      <c r="K42" s="307">
        <v>475.389209560035</v>
      </c>
      <c r="L42" s="92">
        <v>9.2560204353589373E-2</v>
      </c>
      <c r="M42" s="308">
        <v>1901.55683824014</v>
      </c>
    </row>
    <row r="43" spans="2:18" x14ac:dyDescent="0.3">
      <c r="B43" s="7">
        <v>24</v>
      </c>
      <c r="C43" s="39" t="s">
        <v>25</v>
      </c>
      <c r="D43" s="124" t="s">
        <v>382</v>
      </c>
      <c r="E43" s="125" t="s">
        <v>382</v>
      </c>
      <c r="F43" s="87">
        <v>0</v>
      </c>
      <c r="G43" s="307">
        <v>0</v>
      </c>
      <c r="H43" s="124" t="s">
        <v>382</v>
      </c>
      <c r="I43" s="125" t="s">
        <v>382</v>
      </c>
      <c r="J43" s="87">
        <v>0</v>
      </c>
      <c r="K43" s="307">
        <v>0</v>
      </c>
      <c r="L43" s="88">
        <v>0</v>
      </c>
      <c r="M43" s="309">
        <v>0</v>
      </c>
    </row>
    <row r="44" spans="2:18" x14ac:dyDescent="0.3">
      <c r="B44" s="8">
        <v>25</v>
      </c>
      <c r="C44" s="39" t="s">
        <v>26</v>
      </c>
      <c r="D44" s="128" t="s">
        <v>382</v>
      </c>
      <c r="E44" s="129" t="s">
        <v>382</v>
      </c>
      <c r="F44" s="88">
        <v>0</v>
      </c>
      <c r="G44" s="310">
        <v>0</v>
      </c>
      <c r="H44" s="128" t="s">
        <v>382</v>
      </c>
      <c r="I44" s="129" t="s">
        <v>382</v>
      </c>
      <c r="J44" s="88">
        <v>0</v>
      </c>
      <c r="K44" s="310">
        <v>0</v>
      </c>
      <c r="L44" s="88">
        <v>0</v>
      </c>
      <c r="M44" s="270">
        <v>0</v>
      </c>
    </row>
    <row r="45" spans="2:18" x14ac:dyDescent="0.3">
      <c r="B45" s="7">
        <v>26</v>
      </c>
      <c r="C45" s="39" t="s">
        <v>57</v>
      </c>
      <c r="D45" s="124" t="s">
        <v>382</v>
      </c>
      <c r="E45" s="125" t="s">
        <v>382</v>
      </c>
      <c r="F45" s="87">
        <v>0</v>
      </c>
      <c r="G45" s="307">
        <v>0</v>
      </c>
      <c r="H45" s="124" t="s">
        <v>382</v>
      </c>
      <c r="I45" s="125" t="s">
        <v>382</v>
      </c>
      <c r="J45" s="87">
        <v>0</v>
      </c>
      <c r="K45" s="307">
        <v>0</v>
      </c>
      <c r="L45" s="87">
        <v>0</v>
      </c>
      <c r="M45" s="267">
        <v>0</v>
      </c>
    </row>
    <row r="46" spans="2:18" x14ac:dyDescent="0.3">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3">
      <c r="B47" s="82"/>
      <c r="C47" s="84" t="s">
        <v>201</v>
      </c>
      <c r="D47" s="84"/>
      <c r="E47" s="68"/>
      <c r="F47" s="23"/>
      <c r="G47" s="23"/>
      <c r="H47" s="194"/>
      <c r="I47" s="194"/>
      <c r="J47" s="23"/>
      <c r="K47" s="23"/>
      <c r="L47" s="23"/>
      <c r="M47" s="23"/>
    </row>
    <row r="48" spans="2:18" x14ac:dyDescent="0.3">
      <c r="B48"/>
      <c r="C48"/>
      <c r="D48" s="118"/>
      <c r="E48" s="68"/>
      <c r="F48" s="23"/>
      <c r="G48" s="23"/>
      <c r="H48" s="194"/>
      <c r="I48" s="194"/>
      <c r="J48" s="23"/>
      <c r="K48" s="23"/>
      <c r="L48" s="23"/>
      <c r="M48" s="23"/>
    </row>
    <row r="49" spans="1:19" s="77" customFormat="1" x14ac:dyDescent="0.3">
      <c r="A49" s="100"/>
      <c r="D49" s="118"/>
      <c r="E49" s="68"/>
      <c r="F49" s="76"/>
      <c r="G49" s="76"/>
      <c r="H49" s="194"/>
      <c r="I49" s="194"/>
      <c r="J49" s="76"/>
      <c r="K49" s="76"/>
      <c r="L49" s="76"/>
      <c r="M49" s="76"/>
    </row>
    <row r="50" spans="1:19" s="77" customFormat="1" x14ac:dyDescent="0.3">
      <c r="A50" s="100"/>
      <c r="D50" s="118"/>
      <c r="E50" s="68"/>
      <c r="F50" s="76"/>
      <c r="G50" s="76"/>
      <c r="H50" s="194"/>
      <c r="I50" s="194"/>
      <c r="J50" s="76"/>
      <c r="K50" s="76"/>
      <c r="L50" s="76"/>
      <c r="M50" s="76"/>
    </row>
    <row r="51" spans="1:19" s="77" customFormat="1" x14ac:dyDescent="0.3">
      <c r="A51" s="100"/>
      <c r="D51" s="118"/>
      <c r="E51" s="68"/>
      <c r="F51" s="76"/>
      <c r="G51" s="76"/>
      <c r="H51" s="194"/>
      <c r="I51" s="194"/>
      <c r="J51" s="76"/>
      <c r="K51" s="76"/>
      <c r="L51" s="76"/>
      <c r="M51" s="76"/>
    </row>
    <row r="52" spans="1:19" s="77" customFormat="1" x14ac:dyDescent="0.3">
      <c r="A52" s="100"/>
      <c r="D52" s="118"/>
      <c r="E52" s="68"/>
      <c r="F52" s="76"/>
      <c r="G52" s="76"/>
      <c r="H52" s="194"/>
      <c r="I52" s="194"/>
      <c r="J52" s="76"/>
      <c r="K52" s="76"/>
      <c r="L52" s="76"/>
      <c r="M52" s="76"/>
    </row>
    <row r="53" spans="1:19" s="77" customFormat="1" x14ac:dyDescent="0.3">
      <c r="A53" s="100"/>
      <c r="B53" s="13"/>
      <c r="C53" s="13"/>
      <c r="D53" s="13"/>
      <c r="E53" s="68"/>
      <c r="F53" s="85"/>
      <c r="G53" s="85"/>
      <c r="H53" s="85"/>
      <c r="I53" s="85"/>
      <c r="J53" s="85"/>
      <c r="K53" s="76"/>
      <c r="L53" s="76"/>
      <c r="M53" s="76"/>
      <c r="P53" s="13"/>
      <c r="Q53" s="13"/>
      <c r="R53" s="13"/>
      <c r="S53" s="13"/>
    </row>
    <row r="54" spans="1:19" s="77" customFormat="1" x14ac:dyDescent="0.3">
      <c r="A54" s="100"/>
      <c r="B54" s="13"/>
      <c r="C54" s="13"/>
      <c r="D54" s="13"/>
      <c r="E54" s="68"/>
      <c r="F54" s="76"/>
      <c r="G54" s="85"/>
      <c r="H54" s="85"/>
      <c r="I54" s="85"/>
      <c r="J54" s="85"/>
      <c r="K54" s="85"/>
      <c r="L54" s="85"/>
      <c r="M54" s="85"/>
      <c r="N54" s="13"/>
      <c r="O54" s="13"/>
      <c r="P54" s="13"/>
      <c r="Q54" s="13"/>
      <c r="R54" s="13"/>
      <c r="S54" s="13"/>
    </row>
    <row r="55" spans="1:19" s="77" customFormat="1" x14ac:dyDescent="0.3">
      <c r="A55" s="100"/>
      <c r="B55" s="13"/>
      <c r="C55" s="13"/>
      <c r="D55" s="13"/>
      <c r="E55" s="13"/>
      <c r="F55" s="13"/>
      <c r="G55" s="13"/>
      <c r="H55" s="13"/>
      <c r="I55" s="13"/>
      <c r="J55" s="85"/>
      <c r="K55" s="85"/>
      <c r="L55" s="76"/>
      <c r="M55" s="76"/>
      <c r="O55" s="13"/>
      <c r="P55" s="13"/>
      <c r="Q55" s="13"/>
      <c r="R55" s="13"/>
    </row>
    <row r="56" spans="1:19" s="77" customFormat="1" x14ac:dyDescent="0.3">
      <c r="A56" s="100"/>
      <c r="D56" s="118"/>
      <c r="E56" s="68"/>
      <c r="F56" s="76"/>
      <c r="G56" s="85"/>
      <c r="H56" s="85"/>
      <c r="I56" s="85"/>
      <c r="J56" s="85"/>
      <c r="K56" s="85"/>
      <c r="L56" s="85"/>
      <c r="M56" s="85"/>
      <c r="N56" s="13"/>
      <c r="O56" s="13"/>
      <c r="P56" s="13"/>
      <c r="Q56" s="13"/>
      <c r="R56" s="13"/>
      <c r="S56" s="13"/>
    </row>
    <row r="57" spans="1:19" s="77" customFormat="1" x14ac:dyDescent="0.3">
      <c r="A57" s="100"/>
      <c r="D57" s="118"/>
      <c r="E57" s="68"/>
      <c r="F57" s="76"/>
      <c r="G57" s="85"/>
      <c r="H57" s="85"/>
      <c r="I57" s="85"/>
      <c r="J57" s="85"/>
      <c r="K57" s="85"/>
      <c r="L57" s="85"/>
      <c r="M57" s="85"/>
      <c r="N57" s="13"/>
      <c r="O57" s="13"/>
      <c r="P57" s="13"/>
      <c r="Q57" s="13"/>
      <c r="R57" s="13"/>
      <c r="S57" s="13"/>
    </row>
    <row r="58" spans="1:19" s="77" customFormat="1" x14ac:dyDescent="0.3">
      <c r="A58" s="100"/>
      <c r="D58" s="118"/>
      <c r="E58" s="68"/>
      <c r="F58" s="76"/>
      <c r="G58" s="85"/>
      <c r="H58" s="85"/>
      <c r="I58" s="85"/>
      <c r="J58" s="85"/>
      <c r="K58" s="85"/>
      <c r="L58" s="85"/>
      <c r="M58" s="85"/>
      <c r="N58" s="13"/>
      <c r="O58" s="13"/>
      <c r="P58" s="13"/>
      <c r="Q58" s="13"/>
      <c r="R58" s="13"/>
      <c r="S58" s="13"/>
    </row>
    <row r="59" spans="1:19" s="77" customFormat="1" x14ac:dyDescent="0.3">
      <c r="A59" s="100"/>
      <c r="D59" s="118"/>
      <c r="E59" s="68"/>
      <c r="F59" s="76"/>
      <c r="G59" s="85"/>
      <c r="H59" s="85"/>
      <c r="I59" s="85"/>
      <c r="J59" s="85"/>
      <c r="K59" s="85"/>
      <c r="L59" s="85"/>
      <c r="M59" s="85"/>
      <c r="N59" s="13"/>
      <c r="O59" s="13"/>
      <c r="P59" s="13"/>
      <c r="Q59" s="13"/>
      <c r="R59" s="13"/>
      <c r="S59" s="13"/>
    </row>
    <row r="60" spans="1:19" s="77" customFormat="1" x14ac:dyDescent="0.3">
      <c r="A60" s="100"/>
      <c r="D60" s="118"/>
      <c r="E60" s="68"/>
      <c r="F60" s="76"/>
      <c r="G60" s="85"/>
      <c r="H60" s="85"/>
      <c r="I60" s="85"/>
      <c r="J60" s="85"/>
      <c r="K60" s="85"/>
      <c r="L60" s="85"/>
      <c r="M60" s="85"/>
      <c r="N60" s="13"/>
      <c r="O60" s="13"/>
      <c r="P60" s="13"/>
      <c r="Q60" s="13"/>
      <c r="R60" s="13"/>
      <c r="S60" s="13"/>
    </row>
    <row r="61" spans="1:19" s="77" customFormat="1" x14ac:dyDescent="0.3">
      <c r="A61" s="100"/>
      <c r="D61" s="118"/>
      <c r="E61" s="68"/>
      <c r="F61" s="76"/>
      <c r="G61" s="85"/>
      <c r="H61" s="85"/>
      <c r="I61" s="85"/>
      <c r="J61" s="85"/>
      <c r="K61" s="85"/>
      <c r="L61" s="85"/>
      <c r="M61" s="85"/>
      <c r="N61" s="13"/>
      <c r="O61" s="13"/>
      <c r="P61" s="13"/>
      <c r="Q61" s="13"/>
      <c r="R61" s="13"/>
      <c r="S61" s="13"/>
    </row>
    <row r="62" spans="1:19" s="77" customFormat="1" x14ac:dyDescent="0.3">
      <c r="A62" s="100"/>
      <c r="B62" s="12"/>
      <c r="C62" s="12"/>
      <c r="D62" s="12"/>
      <c r="E62" s="71"/>
      <c r="F62" s="24"/>
      <c r="G62" s="24"/>
      <c r="H62" s="24"/>
      <c r="I62" s="24"/>
      <c r="J62" s="24"/>
      <c r="K62" s="24"/>
      <c r="L62" s="24"/>
      <c r="M62" s="24"/>
    </row>
    <row r="63" spans="1:19" s="77" customFormat="1" x14ac:dyDescent="0.3">
      <c r="A63" s="100"/>
      <c r="B63" s="12"/>
      <c r="C63" s="12"/>
      <c r="D63" s="12"/>
      <c r="E63" s="71"/>
      <c r="F63" s="24"/>
      <c r="G63" s="24"/>
      <c r="H63" s="24"/>
      <c r="I63" s="24"/>
      <c r="J63" s="24"/>
      <c r="K63" s="24"/>
      <c r="L63" s="24"/>
      <c r="M63" s="24"/>
    </row>
    <row r="64" spans="1:19" s="77" customFormat="1" x14ac:dyDescent="0.3">
      <c r="A64" s="100"/>
      <c r="B64" s="12"/>
      <c r="C64" s="12"/>
      <c r="D64" s="12"/>
      <c r="E64" s="71"/>
      <c r="F64" s="24"/>
      <c r="G64" s="24"/>
      <c r="H64" s="24"/>
      <c r="I64" s="24"/>
      <c r="J64" s="24"/>
      <c r="K64" s="24"/>
      <c r="L64" s="24"/>
      <c r="M64" s="24"/>
    </row>
    <row r="65" spans="1:13" s="77" customFormat="1" x14ac:dyDescent="0.3">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3.937007874015748E-2" right="3.937007874015748E-2" top="0.15748031496062992" bottom="0.15748031496062992" header="0.31496062992125984" footer="0.31496062992125984"/>
  <pageSetup scale="65" orientation="landscape" r:id="rId1"/>
  <headerFooter>
    <oddFooter>&amp;L&amp;P&amp;CFINAL 2011 Results&amp;RAugust 31,2012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4.4" x14ac:dyDescent="0.3"/>
  <cols>
    <col min="1" max="1" width="24.33203125" style="2" bestFit="1" customWidth="1"/>
    <col min="2" max="2" width="15.6640625" customWidth="1"/>
    <col min="3" max="3" width="14.6640625" customWidth="1"/>
    <col min="4" max="4" width="18.109375" customWidth="1"/>
    <col min="5" max="6" width="16.5546875" customWidth="1"/>
  </cols>
  <sheetData>
    <row r="1" spans="1:6" s="29" customFormat="1" ht="15.75" x14ac:dyDescent="0.25">
      <c r="A1" s="469" t="s">
        <v>82</v>
      </c>
      <c r="B1" s="469"/>
      <c r="C1" s="469"/>
      <c r="D1" s="469"/>
      <c r="E1" s="469"/>
      <c r="F1" s="469"/>
    </row>
    <row r="2" spans="1:6" s="29" customFormat="1" ht="90" customHeight="1" x14ac:dyDescent="0.25">
      <c r="A2" s="475" t="s">
        <v>501</v>
      </c>
      <c r="B2" s="475"/>
      <c r="C2" s="475"/>
      <c r="D2" s="475"/>
      <c r="E2" s="475"/>
      <c r="F2" s="475"/>
    </row>
    <row r="3" spans="1:6" ht="15.75" x14ac:dyDescent="0.25">
      <c r="A3" s="469" t="s">
        <v>80</v>
      </c>
      <c r="B3" s="469"/>
      <c r="C3" s="469"/>
      <c r="D3" s="469"/>
      <c r="E3" s="469"/>
      <c r="F3" s="469"/>
    </row>
    <row r="4" spans="1:6" s="29" customFormat="1" ht="15" x14ac:dyDescent="0.25"/>
    <row r="5" spans="1:6" x14ac:dyDescent="0.3">
      <c r="A5" s="470" t="s">
        <v>28</v>
      </c>
      <c r="B5" s="472" t="s">
        <v>29</v>
      </c>
      <c r="C5" s="474"/>
      <c r="D5" s="474"/>
      <c r="E5" s="474"/>
    </row>
    <row r="6" spans="1:6" x14ac:dyDescent="0.3">
      <c r="A6" s="473"/>
      <c r="B6" s="44">
        <v>2011</v>
      </c>
      <c r="C6" s="44">
        <v>2012</v>
      </c>
      <c r="D6" s="44">
        <v>2013</v>
      </c>
      <c r="E6" s="44">
        <v>2014</v>
      </c>
    </row>
    <row r="7" spans="1:6" ht="15" x14ac:dyDescent="0.25">
      <c r="A7" s="45" t="s">
        <v>33</v>
      </c>
      <c r="B7" s="340">
        <v>0.22943105429012173</v>
      </c>
      <c r="C7" s="340">
        <v>0.21355275429012172</v>
      </c>
      <c r="D7" s="340">
        <v>0.21355275429012172</v>
      </c>
      <c r="E7" s="340">
        <v>0.20325580935939203</v>
      </c>
    </row>
    <row r="8" spans="1:6" ht="15" x14ac:dyDescent="0.25">
      <c r="A8" s="45">
        <v>2012</v>
      </c>
      <c r="B8" s="341"/>
      <c r="C8" s="342"/>
      <c r="D8" s="342"/>
      <c r="E8" s="342"/>
    </row>
    <row r="9" spans="1:6" ht="15.75" customHeight="1" x14ac:dyDescent="0.25">
      <c r="A9" s="45">
        <v>2013</v>
      </c>
      <c r="B9" s="341"/>
      <c r="C9" s="341"/>
      <c r="D9" s="342"/>
      <c r="E9" s="342"/>
      <c r="F9" s="13"/>
    </row>
    <row r="10" spans="1:6" ht="15" x14ac:dyDescent="0.25">
      <c r="A10" s="45">
        <v>2014</v>
      </c>
      <c r="B10" s="341"/>
      <c r="C10" s="341"/>
      <c r="D10" s="341"/>
      <c r="E10" s="342">
        <v>0</v>
      </c>
    </row>
    <row r="11" spans="1:6" ht="15" x14ac:dyDescent="0.25">
      <c r="A11" s="468" t="s">
        <v>75</v>
      </c>
      <c r="B11" s="468"/>
      <c r="C11" s="468"/>
      <c r="D11" s="468"/>
      <c r="E11" s="343">
        <f>SUM(E7:E10)</f>
        <v>0.20325580935939203</v>
      </c>
    </row>
    <row r="12" spans="1:6" ht="15" x14ac:dyDescent="0.25">
      <c r="A12" s="468" t="s">
        <v>512</v>
      </c>
      <c r="B12" s="468"/>
      <c r="C12" s="468"/>
      <c r="D12" s="468"/>
      <c r="E12" s="45">
        <v>1.64</v>
      </c>
      <c r="F12" s="13"/>
    </row>
    <row r="13" spans="1:6" ht="15" x14ac:dyDescent="0.25">
      <c r="A13" s="468" t="s">
        <v>76</v>
      </c>
      <c r="B13" s="468"/>
      <c r="C13" s="468"/>
      <c r="D13" s="468"/>
      <c r="E13" s="46">
        <f>E11/E12</f>
        <v>0.12393646912158052</v>
      </c>
    </row>
    <row r="14" spans="1:6" ht="15" x14ac:dyDescent="0.25">
      <c r="A14" s="468" t="s">
        <v>59</v>
      </c>
      <c r="B14" s="468"/>
      <c r="C14" s="468"/>
      <c r="D14" s="468"/>
      <c r="E14" s="323" t="s">
        <v>60</v>
      </c>
    </row>
    <row r="15" spans="1:6" ht="15" x14ac:dyDescent="0.25">
      <c r="A15" s="48" t="s">
        <v>61</v>
      </c>
      <c r="B15" s="47"/>
      <c r="C15" s="47"/>
      <c r="D15" s="47"/>
      <c r="E15" s="47"/>
    </row>
    <row r="16" spans="1:6" ht="15" x14ac:dyDescent="0.25">
      <c r="A16" s="13"/>
      <c r="B16" s="13"/>
    </row>
    <row r="17" spans="1:6" ht="15.75" x14ac:dyDescent="0.25">
      <c r="A17" s="469" t="s">
        <v>81</v>
      </c>
      <c r="B17" s="469"/>
      <c r="C17" s="469"/>
      <c r="D17" s="469"/>
      <c r="E17" s="469"/>
      <c r="F17" s="469"/>
    </row>
    <row r="18" spans="1:6" s="29" customFormat="1" ht="15" x14ac:dyDescent="0.25"/>
    <row r="19" spans="1:6" x14ac:dyDescent="0.3">
      <c r="A19" s="470" t="s">
        <v>28</v>
      </c>
      <c r="B19" s="472" t="s">
        <v>29</v>
      </c>
      <c r="C19" s="472"/>
      <c r="D19" s="472"/>
      <c r="E19" s="472"/>
      <c r="F19" s="44" t="s">
        <v>30</v>
      </c>
    </row>
    <row r="20" spans="1:6" x14ac:dyDescent="0.3">
      <c r="A20" s="471"/>
      <c r="B20" s="44">
        <v>2011</v>
      </c>
      <c r="C20" s="44">
        <v>2012</v>
      </c>
      <c r="D20" s="44">
        <v>2013</v>
      </c>
      <c r="E20" s="44">
        <v>2014</v>
      </c>
      <c r="F20" s="44" t="s">
        <v>31</v>
      </c>
    </row>
    <row r="21" spans="1:6" x14ac:dyDescent="0.3">
      <c r="A21" s="45" t="s">
        <v>33</v>
      </c>
      <c r="B21" s="340">
        <v>0.97457676797949222</v>
      </c>
      <c r="C21" s="340">
        <v>0.97395489647949229</v>
      </c>
      <c r="D21" s="340">
        <v>0.97395489647949229</v>
      </c>
      <c r="E21" s="340">
        <v>0.94298007415933405</v>
      </c>
      <c r="F21" s="340">
        <f>SUM(B21:E21)</f>
        <v>3.8654666350978109</v>
      </c>
    </row>
    <row r="22" spans="1:6" x14ac:dyDescent="0.3">
      <c r="A22" s="45">
        <v>2012</v>
      </c>
      <c r="B22" s="341"/>
      <c r="C22" s="342"/>
      <c r="D22" s="342"/>
      <c r="E22" s="342"/>
      <c r="F22" s="342"/>
    </row>
    <row r="23" spans="1:6" x14ac:dyDescent="0.3">
      <c r="A23" s="45">
        <v>2013</v>
      </c>
      <c r="B23" s="341" t="s">
        <v>62</v>
      </c>
      <c r="C23" s="341"/>
      <c r="D23" s="342"/>
      <c r="E23" s="342"/>
      <c r="F23" s="342"/>
    </row>
    <row r="24" spans="1:6" x14ac:dyDescent="0.3">
      <c r="A24" s="45">
        <v>2014</v>
      </c>
      <c r="B24" s="341"/>
      <c r="C24" s="341"/>
      <c r="D24" s="341"/>
      <c r="E24" s="342"/>
      <c r="F24" s="342"/>
    </row>
    <row r="25" spans="1:6" x14ac:dyDescent="0.3">
      <c r="A25" s="468" t="s">
        <v>34</v>
      </c>
      <c r="B25" s="468"/>
      <c r="C25" s="468"/>
      <c r="D25" s="468"/>
      <c r="E25" s="468"/>
      <c r="F25" s="343">
        <f>SUM(F21:F24)</f>
        <v>3.8654666350978109</v>
      </c>
    </row>
    <row r="26" spans="1:6" x14ac:dyDescent="0.3">
      <c r="A26" s="468" t="s">
        <v>513</v>
      </c>
      <c r="B26" s="468"/>
      <c r="C26" s="468"/>
      <c r="D26" s="468"/>
      <c r="E26" s="468"/>
      <c r="F26" s="45">
        <v>7.81</v>
      </c>
    </row>
    <row r="27" spans="1:6" x14ac:dyDescent="0.3">
      <c r="A27" s="468" t="s">
        <v>32</v>
      </c>
      <c r="B27" s="468"/>
      <c r="C27" s="468"/>
      <c r="D27" s="468"/>
      <c r="E27" s="468"/>
      <c r="F27" s="46">
        <f>F25/F26</f>
        <v>0.49493810948755584</v>
      </c>
    </row>
    <row r="28" spans="1:6" x14ac:dyDescent="0.3">
      <c r="A28" s="468" t="s">
        <v>59</v>
      </c>
      <c r="B28" s="468"/>
      <c r="C28" s="468"/>
      <c r="D28" s="468"/>
      <c r="E28" s="468"/>
      <c r="F28" s="323" t="s">
        <v>60</v>
      </c>
    </row>
    <row r="29" spans="1:6" x14ac:dyDescent="0.3">
      <c r="A29" s="48" t="s">
        <v>61</v>
      </c>
      <c r="B29" s="47"/>
      <c r="C29" s="47"/>
      <c r="D29" s="47"/>
      <c r="E29" s="47"/>
      <c r="F29" s="47"/>
    </row>
    <row r="30" spans="1:6" x14ac:dyDescent="0.3">
      <c r="A30" s="13"/>
      <c r="B30" s="13"/>
    </row>
    <row r="31" spans="1:6" x14ac:dyDescent="0.3">
      <c r="A31" s="13"/>
      <c r="B31" s="13"/>
    </row>
    <row r="32" spans="1:6" x14ac:dyDescent="0.3">
      <c r="A32" s="13"/>
      <c r="B32" s="13"/>
    </row>
    <row r="33" spans="1:6" x14ac:dyDescent="0.3">
      <c r="A33" s="13"/>
      <c r="B33" s="13"/>
      <c r="C33" s="13"/>
      <c r="D33" s="13"/>
      <c r="E33" s="13"/>
      <c r="F33" s="13"/>
    </row>
    <row r="34" spans="1:6" x14ac:dyDescent="0.3">
      <c r="A34" s="13"/>
      <c r="B34" s="13"/>
      <c r="C34" s="13"/>
      <c r="D34" s="13"/>
      <c r="E34" s="13"/>
      <c r="F34" s="13"/>
    </row>
    <row r="35" spans="1:6" x14ac:dyDescent="0.3">
      <c r="A35"/>
    </row>
    <row r="36" spans="1:6" x14ac:dyDescent="0.3">
      <c r="A36" s="13"/>
      <c r="B36" s="13"/>
      <c r="C36" s="13"/>
      <c r="D36" s="13"/>
      <c r="E36" s="13"/>
      <c r="F36" s="13"/>
    </row>
    <row r="37" spans="1:6" x14ac:dyDescent="0.3">
      <c r="A37" s="13"/>
      <c r="B37" s="13"/>
      <c r="C37" s="13"/>
      <c r="D37" s="13"/>
      <c r="E37" s="13"/>
      <c r="F37" s="13"/>
    </row>
    <row r="38" spans="1:6" x14ac:dyDescent="0.3">
      <c r="A38" s="13"/>
      <c r="B38" s="13"/>
      <c r="C38" s="13"/>
      <c r="D38" s="13"/>
      <c r="E38" s="13"/>
      <c r="F38" s="13"/>
    </row>
    <row r="39" spans="1:6" x14ac:dyDescent="0.3">
      <c r="A39"/>
    </row>
    <row r="40" spans="1:6" x14ac:dyDescent="0.3">
      <c r="A40"/>
    </row>
    <row r="41" spans="1:6" x14ac:dyDescent="0.3">
      <c r="A41"/>
    </row>
    <row r="42" spans="1:6" x14ac:dyDescent="0.3">
      <c r="A42"/>
    </row>
    <row r="43" spans="1:6" x14ac:dyDescent="0.3">
      <c r="A43"/>
    </row>
    <row r="44" spans="1:6" x14ac:dyDescent="0.3">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ColWidth="9.109375" defaultRowHeight="14.4" x14ac:dyDescent="0.3"/>
  <cols>
    <col min="1" max="1" width="2.44140625" style="99" customWidth="1"/>
    <col min="2" max="2" width="4" style="31" bestFit="1" customWidth="1"/>
    <col min="3" max="3" width="50.6640625" style="1" customWidth="1"/>
    <col min="4" max="4" width="12" style="31" customWidth="1"/>
    <col min="5" max="5" width="20.109375" style="1" customWidth="1"/>
    <col min="6" max="16384" width="9.109375" style="29"/>
  </cols>
  <sheetData>
    <row r="1" spans="2:5" s="99" customFormat="1" ht="15" x14ac:dyDescent="0.25">
      <c r="B1" s="31"/>
      <c r="C1" s="1"/>
      <c r="D1" s="31"/>
      <c r="E1" s="1"/>
    </row>
    <row r="2" spans="2:5" ht="15" x14ac:dyDescent="0.25">
      <c r="B2" s="369" t="s">
        <v>237</v>
      </c>
      <c r="C2" s="369"/>
      <c r="D2" s="369"/>
      <c r="E2" s="369"/>
    </row>
    <row r="3" spans="2:5" ht="15" x14ac:dyDescent="0.25">
      <c r="B3" s="1"/>
      <c r="C3" s="29"/>
      <c r="D3" s="29"/>
      <c r="E3" s="29"/>
    </row>
    <row r="4" spans="2:5" ht="22.5" x14ac:dyDescent="0.25">
      <c r="B4" s="32" t="s">
        <v>0</v>
      </c>
      <c r="C4" s="32" t="s">
        <v>1</v>
      </c>
      <c r="D4" s="30" t="s">
        <v>44</v>
      </c>
      <c r="E4" s="30" t="s">
        <v>45</v>
      </c>
    </row>
    <row r="5" spans="2:5" ht="15" x14ac:dyDescent="0.25">
      <c r="B5" s="370" t="s">
        <v>2</v>
      </c>
      <c r="C5" s="371"/>
      <c r="D5" s="371"/>
      <c r="E5" s="372"/>
    </row>
    <row r="6" spans="2:5" ht="15" x14ac:dyDescent="0.25">
      <c r="B6" s="59">
        <v>1</v>
      </c>
      <c r="C6" s="33" t="s">
        <v>3</v>
      </c>
      <c r="D6" s="54" t="s">
        <v>46</v>
      </c>
      <c r="E6" s="152">
        <v>56109.554545454608</v>
      </c>
    </row>
    <row r="7" spans="2:5" ht="15" x14ac:dyDescent="0.25">
      <c r="B7" s="60">
        <v>2</v>
      </c>
      <c r="C7" s="34" t="s">
        <v>4</v>
      </c>
      <c r="D7" s="56" t="s">
        <v>46</v>
      </c>
      <c r="E7" s="153">
        <v>3688</v>
      </c>
    </row>
    <row r="8" spans="2:5" ht="15" x14ac:dyDescent="0.25">
      <c r="B8" s="60">
        <v>3</v>
      </c>
      <c r="C8" s="34" t="s">
        <v>5</v>
      </c>
      <c r="D8" s="56" t="s">
        <v>47</v>
      </c>
      <c r="E8" s="153">
        <v>111587.04528780788</v>
      </c>
    </row>
    <row r="9" spans="2:5" ht="15" x14ac:dyDescent="0.25">
      <c r="B9" s="60">
        <v>4</v>
      </c>
      <c r="C9" s="34" t="s">
        <v>6</v>
      </c>
      <c r="D9" s="56" t="s">
        <v>251</v>
      </c>
      <c r="E9" s="153">
        <v>559462.0000000007</v>
      </c>
    </row>
    <row r="10" spans="2:5" ht="15" x14ac:dyDescent="0.25">
      <c r="B10" s="60">
        <v>5</v>
      </c>
      <c r="C10" s="34" t="s">
        <v>7</v>
      </c>
      <c r="D10" s="56" t="s">
        <v>252</v>
      </c>
      <c r="E10" s="153">
        <v>870331.99999999942</v>
      </c>
    </row>
    <row r="11" spans="2:5" ht="15" x14ac:dyDescent="0.25">
      <c r="B11" s="60">
        <v>6</v>
      </c>
      <c r="C11" s="34" t="s">
        <v>8</v>
      </c>
      <c r="D11" s="56" t="s">
        <v>250</v>
      </c>
      <c r="E11" s="153">
        <v>152</v>
      </c>
    </row>
    <row r="12" spans="2:5" ht="15" x14ac:dyDescent="0.25">
      <c r="B12" s="60">
        <v>7</v>
      </c>
      <c r="C12" s="34" t="s">
        <v>67</v>
      </c>
      <c r="D12" s="56" t="s">
        <v>48</v>
      </c>
      <c r="E12" s="153">
        <v>19577</v>
      </c>
    </row>
    <row r="13" spans="2:5" ht="15" x14ac:dyDescent="0.25">
      <c r="B13" s="62">
        <v>8</v>
      </c>
      <c r="C13" s="35" t="s">
        <v>9</v>
      </c>
      <c r="D13" s="58" t="s">
        <v>49</v>
      </c>
      <c r="E13" s="154">
        <v>7</v>
      </c>
    </row>
    <row r="14" spans="2:5" ht="15" x14ac:dyDescent="0.25">
      <c r="B14" s="370" t="s">
        <v>11</v>
      </c>
      <c r="C14" s="371"/>
      <c r="D14" s="371"/>
      <c r="E14" s="372"/>
    </row>
    <row r="15" spans="2:5" ht="15" x14ac:dyDescent="0.25">
      <c r="B15" s="59">
        <f>B13+1</f>
        <v>9</v>
      </c>
      <c r="C15" s="33" t="s">
        <v>68</v>
      </c>
      <c r="D15" s="54" t="s">
        <v>50</v>
      </c>
      <c r="E15" s="152">
        <v>2515.7128437244301</v>
      </c>
    </row>
    <row r="16" spans="2:5" ht="15" x14ac:dyDescent="0.25">
      <c r="B16" s="60">
        <v>10</v>
      </c>
      <c r="C16" s="34" t="s">
        <v>12</v>
      </c>
      <c r="D16" s="56" t="s">
        <v>50</v>
      </c>
      <c r="E16" s="153">
        <v>20297</v>
      </c>
    </row>
    <row r="17" spans="2:5" ht="15" x14ac:dyDescent="0.25">
      <c r="B17" s="60">
        <v>11</v>
      </c>
      <c r="C17" s="34" t="s">
        <v>69</v>
      </c>
      <c r="D17" s="56" t="s">
        <v>51</v>
      </c>
      <c r="E17" s="153" t="s">
        <v>203</v>
      </c>
    </row>
    <row r="18" spans="2:5" ht="15" x14ac:dyDescent="0.25">
      <c r="B18" s="60">
        <v>12</v>
      </c>
      <c r="C18" s="61" t="s">
        <v>70</v>
      </c>
      <c r="D18" s="56" t="s">
        <v>51</v>
      </c>
      <c r="E18" s="153">
        <v>10</v>
      </c>
    </row>
    <row r="19" spans="2:5" ht="15" x14ac:dyDescent="0.25">
      <c r="B19" s="60">
        <v>13</v>
      </c>
      <c r="C19" s="34" t="s">
        <v>52</v>
      </c>
      <c r="D19" s="56" t="s">
        <v>53</v>
      </c>
      <c r="E19" s="153">
        <v>103</v>
      </c>
    </row>
    <row r="20" spans="2:5" ht="25.5" x14ac:dyDescent="0.25">
      <c r="B20" s="60">
        <v>14</v>
      </c>
      <c r="C20" s="36" t="s">
        <v>71</v>
      </c>
      <c r="D20" s="56" t="s">
        <v>48</v>
      </c>
      <c r="E20" s="153">
        <v>264</v>
      </c>
    </row>
    <row r="21" spans="2:5" x14ac:dyDescent="0.3">
      <c r="B21" s="62">
        <v>15</v>
      </c>
      <c r="C21" s="37" t="s">
        <v>72</v>
      </c>
      <c r="D21" s="58" t="s">
        <v>54</v>
      </c>
      <c r="E21" s="154">
        <v>148</v>
      </c>
    </row>
    <row r="22" spans="2:5" x14ac:dyDescent="0.3">
      <c r="B22" s="370" t="s">
        <v>15</v>
      </c>
      <c r="C22" s="371"/>
      <c r="D22" s="371"/>
      <c r="E22" s="372"/>
    </row>
    <row r="23" spans="2:5" ht="15" x14ac:dyDescent="0.3">
      <c r="B23" s="59">
        <v>16</v>
      </c>
      <c r="C23" s="33" t="s">
        <v>233</v>
      </c>
      <c r="D23" s="54" t="s">
        <v>50</v>
      </c>
      <c r="E23" s="152" t="s">
        <v>203</v>
      </c>
    </row>
    <row r="24" spans="2:5" ht="15" x14ac:dyDescent="0.3">
      <c r="B24" s="60">
        <v>17</v>
      </c>
      <c r="C24" s="34" t="s">
        <v>234</v>
      </c>
      <c r="D24" s="56" t="s">
        <v>50</v>
      </c>
      <c r="E24" s="153" t="s">
        <v>203</v>
      </c>
    </row>
    <row r="25" spans="2:5" ht="15" x14ac:dyDescent="0.3">
      <c r="B25" s="60">
        <v>18</v>
      </c>
      <c r="C25" s="34" t="s">
        <v>235</v>
      </c>
      <c r="D25" s="56" t="s">
        <v>55</v>
      </c>
      <c r="E25" s="153" t="s">
        <v>203</v>
      </c>
    </row>
    <row r="26" spans="2:5" ht="28.8" x14ac:dyDescent="0.3">
      <c r="B26" s="60">
        <v>19</v>
      </c>
      <c r="C26" s="36" t="s">
        <v>232</v>
      </c>
      <c r="D26" s="56" t="s">
        <v>50</v>
      </c>
      <c r="E26" s="153">
        <v>432.78715627556937</v>
      </c>
    </row>
    <row r="27" spans="2:5" x14ac:dyDescent="0.3">
      <c r="B27" s="62">
        <v>20</v>
      </c>
      <c r="C27" s="35" t="s">
        <v>13</v>
      </c>
      <c r="D27" s="58" t="s">
        <v>54</v>
      </c>
      <c r="E27" s="154">
        <v>134</v>
      </c>
    </row>
    <row r="28" spans="2:5" x14ac:dyDescent="0.3">
      <c r="B28" s="370" t="s">
        <v>20</v>
      </c>
      <c r="C28" s="371"/>
      <c r="D28" s="371"/>
      <c r="E28" s="372"/>
    </row>
    <row r="29" spans="2:5" x14ac:dyDescent="0.3">
      <c r="B29" s="104">
        <v>21</v>
      </c>
      <c r="C29" s="64" t="s">
        <v>20</v>
      </c>
      <c r="D29" s="65" t="s">
        <v>74</v>
      </c>
      <c r="E29" s="155">
        <v>46</v>
      </c>
    </row>
    <row r="30" spans="2:5" x14ac:dyDescent="0.3">
      <c r="B30" s="370" t="s">
        <v>56</v>
      </c>
      <c r="C30" s="371"/>
      <c r="D30" s="371"/>
      <c r="E30" s="372"/>
    </row>
    <row r="31" spans="2:5" x14ac:dyDescent="0.3">
      <c r="B31" s="59">
        <v>22</v>
      </c>
      <c r="C31" s="33" t="s">
        <v>23</v>
      </c>
      <c r="D31" s="54" t="s">
        <v>50</v>
      </c>
      <c r="E31" s="152">
        <v>2023</v>
      </c>
    </row>
    <row r="32" spans="2:5" x14ac:dyDescent="0.3">
      <c r="B32" s="60">
        <v>23</v>
      </c>
      <c r="C32" s="34" t="s">
        <v>24</v>
      </c>
      <c r="D32" s="56" t="s">
        <v>50</v>
      </c>
      <c r="E32" s="153">
        <v>144.99999999999997</v>
      </c>
    </row>
    <row r="33" spans="2:5" x14ac:dyDescent="0.3">
      <c r="B33" s="60">
        <v>24</v>
      </c>
      <c r="C33" s="34" t="s">
        <v>25</v>
      </c>
      <c r="D33" s="56" t="s">
        <v>50</v>
      </c>
      <c r="E33" s="153">
        <v>553</v>
      </c>
    </row>
    <row r="34" spans="2:5" x14ac:dyDescent="0.3">
      <c r="B34" s="60">
        <v>25</v>
      </c>
      <c r="C34" s="34" t="s">
        <v>26</v>
      </c>
      <c r="D34" s="56" t="s">
        <v>50</v>
      </c>
      <c r="E34" s="153">
        <v>110</v>
      </c>
    </row>
    <row r="35" spans="2:5" x14ac:dyDescent="0.3">
      <c r="B35" s="60">
        <v>26</v>
      </c>
      <c r="C35" s="34" t="s">
        <v>57</v>
      </c>
      <c r="D35" s="56" t="s">
        <v>50</v>
      </c>
      <c r="E35" s="153">
        <v>5</v>
      </c>
    </row>
    <row r="36" spans="2:5" x14ac:dyDescent="0.3">
      <c r="B36" s="62">
        <v>27</v>
      </c>
      <c r="C36" s="35" t="s">
        <v>58</v>
      </c>
      <c r="D36" s="58" t="s">
        <v>50</v>
      </c>
      <c r="E36" s="154">
        <v>3</v>
      </c>
    </row>
    <row r="37" spans="2:5" ht="15" x14ac:dyDescent="0.3">
      <c r="B37" s="151" t="s">
        <v>236</v>
      </c>
    </row>
    <row r="38" spans="2:5" ht="27.75" customHeight="1" x14ac:dyDescent="0.3">
      <c r="B38" s="476" t="s">
        <v>511</v>
      </c>
      <c r="C38" s="476"/>
      <c r="D38" s="476"/>
      <c r="E38" s="476"/>
    </row>
    <row r="39" spans="2:5" ht="15" x14ac:dyDescent="0.3">
      <c r="B39" s="151" t="s">
        <v>381</v>
      </c>
    </row>
    <row r="40" spans="2:5" ht="15" x14ac:dyDescent="0.3">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topLeftCell="A13" zoomScale="85" zoomScaleNormal="100" zoomScaleSheetLayoutView="85" workbookViewId="0">
      <selection activeCell="F16" sqref="F16:M46"/>
    </sheetView>
  </sheetViews>
  <sheetFormatPr defaultColWidth="9.109375" defaultRowHeight="14.4" x14ac:dyDescent="0.3"/>
  <cols>
    <col min="1" max="1" width="2.33203125" style="99" customWidth="1"/>
    <col min="2" max="2" width="4.6640625" style="12" customWidth="1"/>
    <col min="3" max="3" width="63.6640625" style="12" customWidth="1"/>
    <col min="4" max="4" width="9.5546875" style="12" customWidth="1"/>
    <col min="5" max="5" width="9.44140625" style="28" customWidth="1"/>
    <col min="6" max="6" width="14" style="271" customWidth="1"/>
    <col min="7" max="7" width="14.88671875" style="271" customWidth="1"/>
    <col min="8" max="8" width="9.33203125" style="24" customWidth="1"/>
    <col min="9" max="9" width="8.5546875" style="24" customWidth="1"/>
    <col min="10" max="10" width="15.6640625" style="271" customWidth="1"/>
    <col min="11" max="11" width="14" style="271" customWidth="1"/>
    <col min="12" max="12" width="20.33203125" style="271" customWidth="1"/>
    <col min="13" max="13" width="20" style="271" customWidth="1"/>
    <col min="14" max="15" width="9.109375" style="99"/>
    <col min="16" max="16" width="7.44140625" style="99" bestFit="1" customWidth="1"/>
    <col min="17" max="17" width="11.5546875" style="99" bestFit="1" customWidth="1"/>
    <col min="18" max="18" width="9.109375" style="99"/>
    <col min="19" max="19" width="12" style="99" bestFit="1" customWidth="1"/>
    <col min="20" max="20" width="9.109375" style="99"/>
    <col min="21" max="21" width="13.109375" style="99" bestFit="1" customWidth="1"/>
    <col min="22" max="16384" width="9.109375" style="99"/>
  </cols>
  <sheetData>
    <row r="1" spans="2:21" ht="4.5" customHeight="1" x14ac:dyDescent="0.25"/>
    <row r="2" spans="2:21" ht="15.75" x14ac:dyDescent="0.25">
      <c r="B2" s="461" t="s">
        <v>238</v>
      </c>
      <c r="C2" s="461"/>
      <c r="D2" s="461"/>
      <c r="E2" s="461"/>
      <c r="F2" s="461"/>
      <c r="G2" s="461"/>
      <c r="H2" s="461"/>
      <c r="I2" s="461"/>
      <c r="J2" s="461"/>
      <c r="K2" s="461"/>
      <c r="L2" s="461"/>
      <c r="M2" s="461"/>
    </row>
    <row r="3" spans="2:21" ht="4.5" customHeight="1" x14ac:dyDescent="0.25">
      <c r="B3" s="99"/>
      <c r="C3" s="99"/>
      <c r="D3" s="118"/>
      <c r="E3" s="99"/>
      <c r="F3" s="2"/>
      <c r="G3" s="2"/>
      <c r="H3" s="118"/>
      <c r="I3" s="118"/>
      <c r="J3" s="2"/>
      <c r="K3" s="2"/>
      <c r="L3" s="2"/>
      <c r="M3" s="2"/>
    </row>
    <row r="4" spans="2:21" s="1" customFormat="1" ht="14.25" customHeight="1" x14ac:dyDescent="0.3">
      <c r="B4" s="462" t="s">
        <v>42</v>
      </c>
      <c r="C4" s="463"/>
      <c r="D4" s="463"/>
      <c r="E4" s="464"/>
      <c r="F4" s="451" t="s">
        <v>37</v>
      </c>
      <c r="G4" s="453"/>
      <c r="H4" s="204"/>
      <c r="I4" s="205"/>
      <c r="J4" s="453" t="s">
        <v>38</v>
      </c>
      <c r="K4" s="452"/>
      <c r="L4" s="451" t="s">
        <v>39</v>
      </c>
      <c r="M4" s="452"/>
    </row>
    <row r="5" spans="2:21" s="1" customFormat="1" ht="44.25" customHeight="1" x14ac:dyDescent="0.3">
      <c r="B5" s="465"/>
      <c r="C5" s="466"/>
      <c r="D5" s="466"/>
      <c r="E5" s="467"/>
      <c r="F5" s="20" t="s">
        <v>40</v>
      </c>
      <c r="G5" s="196" t="s">
        <v>41</v>
      </c>
      <c r="H5" s="206"/>
      <c r="I5" s="207"/>
      <c r="J5" s="200" t="s">
        <v>40</v>
      </c>
      <c r="K5" s="20" t="s">
        <v>41</v>
      </c>
      <c r="L5" s="20" t="s">
        <v>35</v>
      </c>
      <c r="M5" s="20" t="s">
        <v>36</v>
      </c>
    </row>
    <row r="6" spans="2:21" ht="15" x14ac:dyDescent="0.25">
      <c r="B6" s="458" t="s">
        <v>10</v>
      </c>
      <c r="C6" s="459"/>
      <c r="D6" s="459"/>
      <c r="E6" s="460"/>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ht="15" x14ac:dyDescent="0.25">
      <c r="B7" s="447" t="s">
        <v>14</v>
      </c>
      <c r="C7" s="448"/>
      <c r="D7" s="448"/>
      <c r="E7" s="449"/>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ht="15" x14ac:dyDescent="0.25">
      <c r="B8" s="447" t="s">
        <v>19</v>
      </c>
      <c r="C8" s="448"/>
      <c r="D8" s="448"/>
      <c r="E8" s="449"/>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ht="15" x14ac:dyDescent="0.25">
      <c r="B9" s="447" t="s">
        <v>21</v>
      </c>
      <c r="C9" s="448"/>
      <c r="D9" s="448"/>
      <c r="E9" s="449"/>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ht="15" x14ac:dyDescent="0.25">
      <c r="B10" s="444" t="s">
        <v>27</v>
      </c>
      <c r="C10" s="445"/>
      <c r="D10" s="445"/>
      <c r="E10" s="446"/>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ht="15" x14ac:dyDescent="0.25">
      <c r="B11" s="477" t="s">
        <v>43</v>
      </c>
      <c r="C11" s="478"/>
      <c r="D11" s="478"/>
      <c r="E11" s="479"/>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3">
      <c r="B13" s="450" t="s">
        <v>0</v>
      </c>
      <c r="C13" s="450" t="s">
        <v>1</v>
      </c>
      <c r="D13" s="454" t="s">
        <v>266</v>
      </c>
      <c r="E13" s="455"/>
      <c r="F13" s="451" t="s">
        <v>37</v>
      </c>
      <c r="G13" s="452"/>
      <c r="H13" s="456" t="s">
        <v>267</v>
      </c>
      <c r="I13" s="457"/>
      <c r="J13" s="451" t="s">
        <v>38</v>
      </c>
      <c r="K13" s="452"/>
      <c r="L13" s="451" t="s">
        <v>39</v>
      </c>
      <c r="M13" s="452"/>
    </row>
    <row r="14" spans="2:21" s="16" customFormat="1" ht="45" customHeight="1" x14ac:dyDescent="0.3">
      <c r="B14" s="450"/>
      <c r="C14" s="450"/>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ht="15" x14ac:dyDescent="0.25">
      <c r="B15" s="4" t="s">
        <v>2</v>
      </c>
      <c r="C15" s="5"/>
      <c r="D15" s="26"/>
      <c r="E15" s="26"/>
      <c r="F15" s="272"/>
      <c r="G15" s="272"/>
      <c r="H15" s="22"/>
      <c r="I15" s="22"/>
      <c r="J15" s="272"/>
      <c r="K15" s="272"/>
      <c r="L15" s="272"/>
      <c r="M15" s="272"/>
      <c r="N15" s="98"/>
    </row>
    <row r="16" spans="2:21" ht="15"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ht="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ht="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ht="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ht="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ht="15" x14ac:dyDescent="0.25">
      <c r="B21" s="8">
        <v>6</v>
      </c>
      <c r="C21" s="39" t="s">
        <v>8</v>
      </c>
      <c r="D21" s="124">
        <v>1</v>
      </c>
      <c r="E21" s="125">
        <v>1</v>
      </c>
      <c r="F21" s="328">
        <f>180.535481167222/1000</f>
        <v>0.18053548116722201</v>
      </c>
      <c r="G21" s="269">
        <f>3917458.695323/1000</f>
        <v>3917.458695323</v>
      </c>
      <c r="H21" s="124">
        <v>0.6772500503352471</v>
      </c>
      <c r="I21" s="125">
        <v>0.67680676687292463</v>
      </c>
      <c r="J21" s="87">
        <f>122.191987093121/1000</f>
        <v>0.122191987093121</v>
      </c>
      <c r="K21" s="267">
        <f>2651699.98930271/1000</f>
        <v>2651.69998930271</v>
      </c>
      <c r="L21" s="88">
        <v>0.12554711545438418</v>
      </c>
      <c r="M21" s="270">
        <f>10606799.9572108/1000</f>
        <v>10606.7999572108</v>
      </c>
      <c r="O21" s="116"/>
    </row>
    <row r="22" spans="2:15" ht="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ht="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ht="15" x14ac:dyDescent="0.25">
      <c r="B24" s="4" t="s">
        <v>11</v>
      </c>
      <c r="C24" s="5"/>
      <c r="D24" s="26"/>
      <c r="E24" s="26"/>
      <c r="F24" s="272"/>
      <c r="G24" s="272"/>
      <c r="H24" s="96"/>
      <c r="I24" s="96"/>
      <c r="J24" s="272"/>
      <c r="K24" s="272"/>
      <c r="L24" s="272"/>
      <c r="M24" s="284"/>
      <c r="O24" s="116"/>
    </row>
    <row r="25" spans="2:15" ht="15" x14ac:dyDescent="0.25">
      <c r="B25" s="78">
        <v>9</v>
      </c>
      <c r="C25" s="41" t="s">
        <v>68</v>
      </c>
      <c r="D25" s="122">
        <v>1.0601377657239486</v>
      </c>
      <c r="E25" s="123">
        <v>0.91128797714742027</v>
      </c>
      <c r="F25" s="86">
        <v>34201.164942324598</v>
      </c>
      <c r="G25" s="266">
        <v>184070265.21475354</v>
      </c>
      <c r="H25" s="122">
        <f>J25/F25</f>
        <v>0.71539864421078558</v>
      </c>
      <c r="I25" s="123">
        <f>K25/G25</f>
        <v>0.73886055099304715</v>
      </c>
      <c r="J25" s="86">
        <v>24467.467030168467</v>
      </c>
      <c r="K25" s="266">
        <v>136002257.57800913</v>
      </c>
      <c r="L25" s="86">
        <v>24438.158478990114</v>
      </c>
      <c r="M25" s="266">
        <v>543856391.70215142</v>
      </c>
      <c r="O25" s="116"/>
    </row>
    <row r="26" spans="2:15" ht="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ht="15" x14ac:dyDescent="0.25">
      <c r="B27" s="78">
        <v>11</v>
      </c>
      <c r="C27" s="42" t="s">
        <v>69</v>
      </c>
      <c r="D27" s="124" t="str">
        <f>"-"</f>
        <v>-</v>
      </c>
      <c r="E27" s="125" t="str">
        <f>"-"</f>
        <v>-</v>
      </c>
      <c r="F27" s="87" t="s">
        <v>382</v>
      </c>
      <c r="G27" s="267" t="s">
        <v>382</v>
      </c>
      <c r="H27" s="124" t="str">
        <f>"-"</f>
        <v>-</v>
      </c>
      <c r="I27" s="125" t="str">
        <f>"-"</f>
        <v>-</v>
      </c>
      <c r="J27" s="87" t="s">
        <v>382</v>
      </c>
      <c r="K27" s="267" t="s">
        <v>382</v>
      </c>
      <c r="L27" s="87" t="s">
        <v>382</v>
      </c>
      <c r="M27" s="267" t="s">
        <v>382</v>
      </c>
      <c r="O27" s="116"/>
    </row>
    <row r="28" spans="2:15" ht="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ht="15" x14ac:dyDescent="0.25">
      <c r="B29" s="78">
        <v>13</v>
      </c>
      <c r="C29" s="42" t="s">
        <v>52</v>
      </c>
      <c r="D29" s="124" t="str">
        <f>"-"</f>
        <v>-</v>
      </c>
      <c r="E29" s="125" t="str">
        <f>"-"</f>
        <v>-</v>
      </c>
      <c r="F29" s="87" t="s">
        <v>382</v>
      </c>
      <c r="G29" s="267" t="s">
        <v>382</v>
      </c>
      <c r="H29" s="124" t="str">
        <f>"-"</f>
        <v>-</v>
      </c>
      <c r="I29" s="125" t="str">
        <f>"-"</f>
        <v>-</v>
      </c>
      <c r="J29" s="87" t="s">
        <v>382</v>
      </c>
      <c r="K29" s="267" t="s">
        <v>382</v>
      </c>
      <c r="L29" s="87" t="s">
        <v>382</v>
      </c>
      <c r="M29" s="267" t="s">
        <v>382</v>
      </c>
      <c r="O29" s="116"/>
    </row>
    <row r="30" spans="2:15" ht="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ht="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ht="15" x14ac:dyDescent="0.25">
      <c r="B32" s="4" t="s">
        <v>15</v>
      </c>
      <c r="C32" s="5"/>
      <c r="D32" s="26"/>
      <c r="E32" s="26"/>
      <c r="F32" s="275"/>
      <c r="G32" s="275"/>
      <c r="H32" s="97"/>
      <c r="I32" s="97"/>
      <c r="J32" s="275"/>
      <c r="K32" s="275"/>
      <c r="L32" s="275"/>
      <c r="M32" s="275"/>
      <c r="N32" s="98"/>
      <c r="O32" s="116"/>
    </row>
    <row r="33" spans="2:15" ht="15" x14ac:dyDescent="0.25">
      <c r="B33" s="7">
        <v>16</v>
      </c>
      <c r="C33" s="38" t="s">
        <v>16</v>
      </c>
      <c r="D33" s="124" t="str">
        <f t="shared" ref="D33:E35" si="6">"-"</f>
        <v>-</v>
      </c>
      <c r="E33" s="125" t="str">
        <f t="shared" si="6"/>
        <v>-</v>
      </c>
      <c r="F33" s="86" t="s">
        <v>382</v>
      </c>
      <c r="G33" s="266" t="s">
        <v>382</v>
      </c>
      <c r="H33" s="257" t="str">
        <f t="shared" ref="H33:I35" si="7">"-"</f>
        <v>-</v>
      </c>
      <c r="I33" s="125" t="str">
        <f t="shared" si="7"/>
        <v>-</v>
      </c>
      <c r="J33" s="86" t="s">
        <v>382</v>
      </c>
      <c r="K33" s="266" t="s">
        <v>382</v>
      </c>
      <c r="L33" s="86" t="s">
        <v>382</v>
      </c>
      <c r="M33" s="266" t="s">
        <v>382</v>
      </c>
      <c r="O33" s="116"/>
    </row>
    <row r="34" spans="2:15" x14ac:dyDescent="0.3">
      <c r="B34" s="8">
        <v>17</v>
      </c>
      <c r="C34" s="39" t="s">
        <v>17</v>
      </c>
      <c r="D34" s="124" t="str">
        <f t="shared" si="6"/>
        <v>-</v>
      </c>
      <c r="E34" s="125" t="str">
        <f t="shared" si="6"/>
        <v>-</v>
      </c>
      <c r="F34" s="87" t="s">
        <v>382</v>
      </c>
      <c r="G34" s="267" t="s">
        <v>382</v>
      </c>
      <c r="H34" s="257" t="str">
        <f t="shared" si="7"/>
        <v>-</v>
      </c>
      <c r="I34" s="125" t="str">
        <f t="shared" si="7"/>
        <v>-</v>
      </c>
      <c r="J34" s="87" t="s">
        <v>382</v>
      </c>
      <c r="K34" s="267" t="s">
        <v>382</v>
      </c>
      <c r="L34" s="88" t="s">
        <v>382</v>
      </c>
      <c r="M34" s="270" t="s">
        <v>382</v>
      </c>
      <c r="O34" s="116"/>
    </row>
    <row r="35" spans="2:15" x14ac:dyDescent="0.3">
      <c r="B35" s="7">
        <v>18</v>
      </c>
      <c r="C35" s="39" t="s">
        <v>18</v>
      </c>
      <c r="D35" s="124" t="str">
        <f t="shared" si="6"/>
        <v>-</v>
      </c>
      <c r="E35" s="125" t="str">
        <f t="shared" si="6"/>
        <v>-</v>
      </c>
      <c r="F35" s="87" t="s">
        <v>382</v>
      </c>
      <c r="G35" s="268" t="s">
        <v>382</v>
      </c>
      <c r="H35" s="257" t="str">
        <f t="shared" si="7"/>
        <v>-</v>
      </c>
      <c r="I35" s="125" t="str">
        <f t="shared" si="7"/>
        <v>-</v>
      </c>
      <c r="J35" s="87" t="s">
        <v>382</v>
      </c>
      <c r="K35" s="267" t="s">
        <v>382</v>
      </c>
      <c r="L35" s="88" t="s">
        <v>382</v>
      </c>
      <c r="M35" s="270" t="s">
        <v>382</v>
      </c>
      <c r="O35" s="116"/>
    </row>
    <row r="36" spans="2:15" ht="15.75" customHeight="1" x14ac:dyDescent="0.3">
      <c r="B36" s="134">
        <v>19</v>
      </c>
      <c r="C36" s="42" t="s">
        <v>73</v>
      </c>
      <c r="D36" s="265">
        <v>1.1109450782702939</v>
      </c>
      <c r="E36" s="264">
        <v>0.90969180125611304</v>
      </c>
      <c r="F36" s="87">
        <v>6372.2737770459034</v>
      </c>
      <c r="G36" s="288">
        <v>38412407.567870378</v>
      </c>
      <c r="H36" s="265">
        <f>J36/F36</f>
        <v>0.72418272762534397</v>
      </c>
      <c r="I36" s="264">
        <f>K36/G36</f>
        <v>0.75149780405701516</v>
      </c>
      <c r="J36" s="87">
        <v>4614.6906050365551</v>
      </c>
      <c r="K36" s="267">
        <v>28866839.935797662</v>
      </c>
      <c r="L36" s="88">
        <v>4613.3671100804841</v>
      </c>
      <c r="M36" s="270">
        <v>115462281.545228</v>
      </c>
      <c r="O36" s="116"/>
    </row>
    <row r="37" spans="2:15" x14ac:dyDescent="0.3">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3">
      <c r="B38" s="4" t="s">
        <v>20</v>
      </c>
      <c r="C38" s="5"/>
      <c r="D38" s="26"/>
      <c r="E38" s="26"/>
      <c r="F38" s="272"/>
      <c r="G38" s="272"/>
      <c r="H38" s="96"/>
      <c r="I38" s="96"/>
      <c r="J38" s="272"/>
      <c r="K38" s="272"/>
      <c r="L38" s="272"/>
      <c r="M38" s="284"/>
      <c r="O38" s="116"/>
    </row>
    <row r="39" spans="2:15" x14ac:dyDescent="0.3">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3">
      <c r="B40" s="4" t="s">
        <v>22</v>
      </c>
      <c r="C40" s="5"/>
      <c r="D40" s="26"/>
      <c r="E40" s="26"/>
      <c r="F40" s="272"/>
      <c r="G40" s="272"/>
      <c r="H40" s="96"/>
      <c r="I40" s="96"/>
      <c r="J40" s="272"/>
      <c r="K40" s="272"/>
      <c r="L40" s="272"/>
      <c r="M40" s="284"/>
      <c r="O40" s="116"/>
    </row>
    <row r="41" spans="2:15" x14ac:dyDescent="0.3">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3">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3">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8">
        <v>15804.964190458446</v>
      </c>
      <c r="M43" s="270">
        <v>347859544.82226771</v>
      </c>
      <c r="O43" s="116"/>
    </row>
    <row r="44" spans="2:15" x14ac:dyDescent="0.3">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3">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3">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74">
        <v>325086.30559999996</v>
      </c>
      <c r="O46" s="116"/>
    </row>
    <row r="47" spans="2:15" ht="14.25" customHeight="1" x14ac:dyDescent="0.3">
      <c r="B47" s="82"/>
      <c r="C47" s="84" t="s">
        <v>201</v>
      </c>
      <c r="D47" s="84"/>
      <c r="E47" s="27"/>
      <c r="F47" s="278"/>
      <c r="G47" s="278"/>
      <c r="H47" s="194"/>
      <c r="I47" s="194"/>
      <c r="J47" s="278"/>
      <c r="K47" s="278"/>
      <c r="L47" s="278"/>
      <c r="M47" s="278"/>
    </row>
    <row r="48" spans="2:15" x14ac:dyDescent="0.3">
      <c r="B48" s="118"/>
      <c r="C48" s="118"/>
      <c r="D48" s="118"/>
      <c r="E48" s="27"/>
      <c r="F48" s="278"/>
      <c r="G48" s="278"/>
      <c r="H48" s="194"/>
      <c r="I48" s="194"/>
      <c r="J48" s="278"/>
      <c r="K48" s="278"/>
      <c r="L48" s="278"/>
      <c r="M48" s="278"/>
    </row>
    <row r="49" spans="2:13" x14ac:dyDescent="0.3">
      <c r="B49" s="118"/>
      <c r="C49" s="118"/>
      <c r="D49" s="118"/>
      <c r="E49" s="27"/>
      <c r="F49" s="278"/>
      <c r="G49" s="278"/>
      <c r="H49" s="194"/>
      <c r="I49" s="194"/>
      <c r="M49" s="278"/>
    </row>
    <row r="50" spans="2:13" x14ac:dyDescent="0.3">
      <c r="B50" s="118"/>
      <c r="C50" s="118"/>
      <c r="D50" s="118"/>
      <c r="E50" s="27"/>
      <c r="F50" s="278"/>
      <c r="G50" s="278"/>
      <c r="H50" s="194"/>
      <c r="I50" s="194"/>
      <c r="J50" s="279"/>
      <c r="K50" s="279"/>
      <c r="L50" s="278"/>
      <c r="M50" s="278"/>
    </row>
    <row r="51" spans="2:13" x14ac:dyDescent="0.3">
      <c r="B51" s="118"/>
      <c r="C51" s="118"/>
      <c r="D51" s="118"/>
      <c r="E51" s="27"/>
      <c r="F51" s="278"/>
      <c r="G51" s="278"/>
      <c r="H51" s="194"/>
      <c r="I51" s="194"/>
      <c r="J51" s="278"/>
      <c r="K51" s="278"/>
      <c r="L51" s="278"/>
      <c r="M51" s="278"/>
    </row>
    <row r="52" spans="2:13" x14ac:dyDescent="0.3">
      <c r="B52" s="13"/>
      <c r="C52" s="13"/>
      <c r="D52" s="118"/>
      <c r="E52" s="27"/>
      <c r="F52" s="278"/>
      <c r="G52" s="278"/>
      <c r="H52" s="85"/>
      <c r="I52" s="85"/>
      <c r="J52" s="278"/>
      <c r="K52" s="278"/>
      <c r="L52" s="278"/>
      <c r="M52" s="278"/>
    </row>
    <row r="53" spans="2:13" x14ac:dyDescent="0.3">
      <c r="B53" s="13"/>
      <c r="C53" s="13"/>
      <c r="D53" s="118"/>
      <c r="E53" s="27"/>
      <c r="F53" s="278"/>
      <c r="G53" s="278"/>
      <c r="H53" s="85"/>
      <c r="I53" s="85"/>
      <c r="J53" s="278"/>
      <c r="K53" s="278"/>
      <c r="L53" s="278"/>
      <c r="M53" s="278"/>
    </row>
    <row r="54" spans="2:13" x14ac:dyDescent="0.3">
      <c r="B54" s="13"/>
      <c r="C54" s="13"/>
      <c r="D54" s="13"/>
      <c r="E54" s="13"/>
      <c r="F54" s="2"/>
      <c r="G54" s="2"/>
      <c r="H54" s="13"/>
      <c r="I54" s="13"/>
      <c r="J54" s="278"/>
      <c r="K54" s="278"/>
      <c r="L54" s="278"/>
      <c r="M54" s="278"/>
    </row>
    <row r="55" spans="2:13" x14ac:dyDescent="0.3">
      <c r="B55" s="118"/>
      <c r="C55" s="118"/>
      <c r="D55" s="118"/>
      <c r="E55" s="27"/>
      <c r="F55" s="278"/>
      <c r="G55" s="278"/>
      <c r="H55" s="85"/>
      <c r="I55" s="85"/>
      <c r="J55" s="278"/>
      <c r="K55" s="278"/>
      <c r="L55" s="278"/>
      <c r="M55" s="278"/>
    </row>
    <row r="56" spans="2:13" x14ac:dyDescent="0.3">
      <c r="B56" s="118"/>
      <c r="C56" s="118"/>
      <c r="D56" s="118"/>
      <c r="E56" s="27"/>
      <c r="F56" s="278"/>
      <c r="G56" s="278"/>
      <c r="H56" s="85"/>
      <c r="I56" s="85"/>
      <c r="J56" s="278"/>
      <c r="K56" s="278"/>
      <c r="L56" s="278"/>
      <c r="M56" s="278"/>
    </row>
    <row r="57" spans="2:13" x14ac:dyDescent="0.3">
      <c r="B57" s="118"/>
      <c r="C57" s="118"/>
      <c r="D57" s="118"/>
      <c r="E57" s="27"/>
      <c r="F57" s="278"/>
      <c r="G57" s="278"/>
      <c r="H57" s="85"/>
      <c r="I57" s="85"/>
      <c r="J57" s="278"/>
      <c r="K57" s="278"/>
      <c r="L57" s="278"/>
      <c r="M57" s="278"/>
    </row>
    <row r="58" spans="2:13" x14ac:dyDescent="0.3">
      <c r="B58" s="118"/>
      <c r="C58" s="118"/>
      <c r="D58" s="118"/>
      <c r="E58" s="27"/>
      <c r="F58" s="278"/>
      <c r="G58" s="278"/>
      <c r="H58" s="85"/>
      <c r="I58" s="85"/>
      <c r="J58" s="278"/>
      <c r="K58" s="278"/>
      <c r="L58" s="278"/>
      <c r="M58" s="278"/>
    </row>
    <row r="59" spans="2:13" x14ac:dyDescent="0.3">
      <c r="B59" s="99"/>
      <c r="C59" s="99"/>
      <c r="D59" s="118"/>
      <c r="E59" s="27"/>
      <c r="F59" s="278"/>
      <c r="G59" s="480"/>
      <c r="H59" s="480"/>
      <c r="I59" s="480"/>
      <c r="J59" s="480"/>
      <c r="K59" s="480"/>
      <c r="L59" s="480"/>
      <c r="M59" s="480"/>
    </row>
    <row r="60" spans="2:13" x14ac:dyDescent="0.3">
      <c r="B60" s="99"/>
      <c r="C60" s="99"/>
      <c r="D60" s="118"/>
      <c r="E60" s="27"/>
      <c r="F60" s="278"/>
      <c r="G60" s="480"/>
      <c r="H60" s="480"/>
      <c r="I60" s="480"/>
      <c r="J60" s="480"/>
      <c r="K60" s="480"/>
      <c r="L60" s="480"/>
      <c r="M60" s="480"/>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11811023622047245" right="0.11811023622047245" top="0.19685039370078741" bottom="0.15748031496062992" header="0.31496062992125984" footer="0.31496062992125984"/>
  <pageSetup scale="65" orientation="landscape" r:id="rId1"/>
  <headerFooter>
    <oddFooter>&amp;L&amp;P&amp;CFINAL 2011 Results&amp;RAugust 31,2012</oddFooter>
  </headerFooter>
  <colBreaks count="1" manualBreakCount="1">
    <brk id="13"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Florence Thiessen</cp:lastModifiedBy>
  <cp:lastPrinted>2012-09-04T20:31:20Z</cp:lastPrinted>
  <dcterms:created xsi:type="dcterms:W3CDTF">2012-03-05T18:56:04Z</dcterms:created>
  <dcterms:modified xsi:type="dcterms:W3CDTF">2013-02-01T14:15:35Z</dcterms:modified>
</cp:coreProperties>
</file>