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5326" windowWidth="12120" windowHeight="5970" tabRatio="831" activeTab="0"/>
  </bookViews>
  <sheets>
    <sheet name="Appendix 3-A" sheetId="1" r:id="rId1"/>
  </sheets>
  <externalReferences>
    <externalReference r:id="rId4"/>
    <externalReference r:id="rId5"/>
  </externalReferences>
  <definedNames>
    <definedName name="_Order1" hidden="1">255</definedName>
    <definedName name="_Sort" hidden="1">'[1]Sheet1'!$G$40:$K$40</definedName>
    <definedName name="_xlfn.BAHTTEXT" hidden="1">#NAME?</definedName>
    <definedName name="CAfile">'[2]Refs'!$B$2</definedName>
    <definedName name="CArevReq">'[2]Refs'!$B$6</definedName>
    <definedName name="ClassRange1">'[2]Refs'!$B$3</definedName>
    <definedName name="ClassRange2">'[2]Refs'!$B$4</definedName>
    <definedName name="FolderPath">'[2]Menu'!$C$8</definedName>
    <definedName name="NewRevReq">'[2]Refs'!$B$8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RevReqLookupKey">'[2]Refs'!$B$5</definedName>
    <definedName name="RevReqRange">'[2]Refs'!$B$7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<sst xmlns="http://schemas.openxmlformats.org/spreadsheetml/2006/main" count="46" uniqueCount="39">
  <si>
    <t>Purchased</t>
  </si>
  <si>
    <t>Heating Degree Days</t>
  </si>
  <si>
    <t>Cooling Degree Days</t>
  </si>
  <si>
    <t>Number of Days in Month</t>
  </si>
  <si>
    <t>Number of Peak Hours</t>
  </si>
  <si>
    <t>Ontario Real GDP Monthly %</t>
  </si>
  <si>
    <t>Total</t>
  </si>
  <si>
    <t xml:space="preserve">Predicted Purchases </t>
  </si>
  <si>
    <t>Variances (kWh)</t>
  </si>
  <si>
    <t>Spring Fall Flag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</si>
  <si>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</si>
  <si>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</si>
  <si>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</si>
  <si>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</si>
  <si>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</si>
  <si>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</si>
  <si>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</si>
  <si>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</si>
  <si>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</si>
  <si>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</si>
  <si>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</si>
  <si>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</si>
  <si>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</si>
  <si>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</si>
  <si>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</si>
  <si>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</si>
  <si>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</si>
  <si>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</si>
  <si>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</si>
  <si>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</si>
  <si>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Number of Customers</t>
  </si>
  <si>
    <t>Total to 2010</t>
  </si>
  <si>
    <t>Trend</t>
  </si>
  <si>
    <t xml:space="preserve">Check totals above sould be zero or explainable </t>
  </si>
  <si>
    <t>Hydro One Uplifted</t>
  </si>
  <si>
    <t>CDM Activity</t>
  </si>
  <si>
    <t xml:space="preserve">SUMMARY OUTPUT - Application </t>
  </si>
  <si>
    <t>Tried but not used</t>
  </si>
  <si>
    <t>Actual 2012 Data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</si>
</sst>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;\(#,##0\)"/>
    <numFmt numFmtId="174" formatCode="0.0000"/>
    <numFmt numFmtId="175" formatCode="#,##0.0000"/>
    <numFmt numFmtId="176" formatCode="0.0000%"/>
    <numFmt numFmtId="177" formatCode="#,##0.0"/>
    <numFmt numFmtId="178" formatCode="_(* #,##0_);_(* \(#,##0\);_(* &quot;-&quot;??_);_(@_)"/>
    <numFmt numFmtId="179" formatCode="0.0"/>
    <numFmt numFmtId="180" formatCode="0.0%;\(0.0%\)"/>
    <numFmt numFmtId="181" formatCode="#,##0.0;\(#,##0.0\)"/>
    <numFmt numFmtId="182" formatCode="0.0;\(0.0\)"/>
    <numFmt numFmtId="183" formatCode="0.0000%;\(0.0%\)"/>
    <numFmt numFmtId="184" formatCode="0;\(0\)"/>
    <numFmt numFmtId="185" formatCode="&quot;$&quot;#,##0;&quot;$&quot;\-#,##0"/>
    <numFmt numFmtId="186" formatCode="&quot;$&quot;#,##0"/>
    <numFmt numFmtId="187" formatCode="0.00%;\(0.00%\)"/>
    <numFmt numFmtId="188" formatCode="_-* #,##0_-;\-* #,##0_-;_-* &quot;-&quot;??_-;_-@_-"/>
    <numFmt numFmtId="189" formatCode="_(* #,##0.0_);_(* \(#,##0.0\);_(* &quot;-&quot;??_);_(@_)"/>
    <numFmt numFmtId="190" formatCode="_(* #,##0.000_);_(* \(#,##0.000\);_(* &quot;-&quot;??_);_(@_)"/>
    <numFmt numFmtId="191" formatCode="_-* #,##0.0000_-;\-* #,##0.0000_-;_-* &quot;-&quot;????_-;_-@_-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#,##0.00;\(#,##0.00\)"/>
    <numFmt numFmtId="196" formatCode="#,##0.000;\(#,##0.000\)"/>
    <numFmt numFmtId="197" formatCode="#,##0.0000;\(#,##0.0000\)"/>
    <numFmt numFmtId="198" formatCode="#,##0.00000;\(#,##0.00000\)"/>
    <numFmt numFmtId="199" formatCode="#,##0.000000;\(#,##0.000000\)"/>
    <numFmt numFmtId="200" formatCode="#,##0.0000000;\(#,##0.0000000\)"/>
    <numFmt numFmtId="201" formatCode="#,##0.000"/>
    <numFmt numFmtId="202" formatCode="#,##0.00000"/>
    <numFmt numFmtId="203" formatCode="#,##0.000000"/>
    <numFmt numFmtId="204" formatCode="0.00;\(0.00\)"/>
    <numFmt numFmtId="205" formatCode="0.000;\(0.000\)"/>
    <numFmt numFmtId="206" formatCode="0.0000;\(0.0000\)"/>
    <numFmt numFmtId="207" formatCode="0.00000;\(0.00000\)"/>
    <numFmt numFmtId="208" formatCode="0.000000;\(0.000000\)"/>
    <numFmt numFmtId="209" formatCode="&quot;$&quot;#,##0;\(&quot;$&quot;#,##0\)"/>
    <numFmt numFmtId="210" formatCode="0.000"/>
    <numFmt numFmtId="211" formatCode="0.0%;\ \(0.0%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9" fontId="0" fillId="0" borderId="0" xfId="67" applyFont="1" applyFill="1" applyBorder="1" applyAlignment="1">
      <alignment/>
    </xf>
    <xf numFmtId="171" fontId="0" fillId="0" borderId="0" xfId="42" applyFont="1" applyFill="1" applyBorder="1" applyAlignment="1">
      <alignment/>
    </xf>
    <xf numFmtId="171" fontId="0" fillId="0" borderId="10" xfId="42" applyFont="1" applyFill="1" applyBorder="1" applyAlignment="1">
      <alignment/>
    </xf>
    <xf numFmtId="178" fontId="0" fillId="0" borderId="0" xfId="0" applyNumberFormat="1" applyAlignment="1">
      <alignment/>
    </xf>
    <xf numFmtId="187" fontId="0" fillId="0" borderId="0" xfId="67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17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42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3" fontId="3" fillId="0" borderId="0" xfId="42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10" borderId="0" xfId="0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172" fontId="0" fillId="0" borderId="0" xfId="67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10" borderId="0" xfId="0" applyNumberForma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3" fillId="32" borderId="0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Rebasing\2012%20%20Rate%20Application%20Files%20with%202006%20Start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DC%20FTY%20-%20LF\Cost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92033309.2224772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zoomScalePageLayoutView="0" workbookViewId="0" topLeftCell="A110">
      <selection activeCell="B121" sqref="B121"/>
    </sheetView>
  </sheetViews>
  <sheetFormatPr defaultColWidth="9.140625" defaultRowHeight="12.75"/>
  <cols>
    <col min="1" max="1" width="11.8515625" style="21" customWidth="1"/>
    <col min="2" max="3" width="18.00390625" style="22" customWidth="1"/>
    <col min="4" max="4" width="11.7109375" style="23" customWidth="1"/>
    <col min="5" max="5" width="13.421875" style="23" customWidth="1"/>
    <col min="6" max="6" width="10.140625" style="23" customWidth="1"/>
    <col min="7" max="7" width="12.421875" style="23" customWidth="1"/>
    <col min="8" max="8" width="14.421875" style="47" customWidth="1"/>
    <col min="9" max="9" width="10.7109375" style="23" bestFit="1" customWidth="1"/>
    <col min="10" max="10" width="10.00390625" style="23" bestFit="1" customWidth="1"/>
    <col min="11" max="11" width="5.57421875" style="23" bestFit="1" customWidth="1"/>
    <col min="12" max="12" width="11.7109375" style="22" bestFit="1" customWidth="1"/>
    <col min="13" max="13" width="15.421875" style="23" bestFit="1" customWidth="1"/>
    <col min="14" max="14" width="17.00390625" style="1" customWidth="1"/>
    <col min="15" max="15" width="7.421875" style="0" bestFit="1" customWidth="1"/>
    <col min="16" max="16" width="5.00390625" style="0" customWidth="1"/>
    <col min="17" max="17" width="25.8515625" style="0" bestFit="1" customWidth="1"/>
    <col min="18" max="19" width="15.7109375" style="0" customWidth="1"/>
    <col min="20" max="20" width="15.00390625" style="0" customWidth="1"/>
    <col min="21" max="21" width="14.57421875" style="0" bestFit="1" customWidth="1"/>
    <col min="22" max="22" width="13.57421875" style="0" bestFit="1" customWidth="1"/>
    <col min="23" max="23" width="12.57421875" style="0" bestFit="1" customWidth="1"/>
    <col min="24" max="24" width="11.7109375" style="0" bestFit="1" customWidth="1"/>
    <col min="25" max="25" width="10.7109375" style="0" bestFit="1" customWidth="1"/>
    <col min="26" max="26" width="11.8515625" style="0" bestFit="1" customWidth="1"/>
  </cols>
  <sheetData>
    <row r="1" spans="8:12" ht="12.75">
      <c r="H1" s="23"/>
      <c r="I1" s="58" t="s">
        <v>37</v>
      </c>
      <c r="J1" s="58"/>
      <c r="K1" s="58"/>
      <c r="L1" s="58"/>
    </row>
    <row r="2" spans="2:17" ht="38.25">
      <c r="B2" s="24" t="s">
        <v>0</v>
      </c>
      <c r="C2" s="25" t="s">
        <v>34</v>
      </c>
      <c r="D2" s="26" t="s">
        <v>1</v>
      </c>
      <c r="E2" s="26" t="s">
        <v>2</v>
      </c>
      <c r="F2" s="26" t="s">
        <v>3</v>
      </c>
      <c r="G2" s="26" t="s">
        <v>9</v>
      </c>
      <c r="H2" s="27" t="s">
        <v>5</v>
      </c>
      <c r="I2" s="26" t="s">
        <v>4</v>
      </c>
      <c r="J2" s="26" t="s">
        <v>30</v>
      </c>
      <c r="K2" s="26" t="s">
        <v>32</v>
      </c>
      <c r="L2" s="25" t="s">
        <v>35</v>
      </c>
      <c r="M2" s="26" t="s">
        <v>7</v>
      </c>
      <c r="N2" s="4" t="s">
        <v>8</v>
      </c>
      <c r="Q2" s="20" t="s">
        <v>36</v>
      </c>
    </row>
    <row r="3" spans="1:14" ht="13.5" customHeight="1" thickBot="1">
      <c r="A3" s="28">
        <v>37987</v>
      </c>
      <c r="B3" s="29">
        <v>18128620</v>
      </c>
      <c r="C3" s="29">
        <v>0</v>
      </c>
      <c r="D3" s="30">
        <v>762.9</v>
      </c>
      <c r="E3" s="30">
        <v>0</v>
      </c>
      <c r="F3" s="31">
        <v>31</v>
      </c>
      <c r="G3" s="32">
        <v>0</v>
      </c>
      <c r="H3" s="33">
        <v>127.53411264087498</v>
      </c>
      <c r="I3" s="36">
        <v>336.288</v>
      </c>
      <c r="J3" s="35">
        <v>13306.72267652569</v>
      </c>
      <c r="K3" s="32">
        <v>1</v>
      </c>
      <c r="L3" s="34">
        <v>0</v>
      </c>
      <c r="M3" s="32">
        <f aca="true" t="shared" si="0" ref="M3:M34">$R$18+C3*$R$19+D3*$R$20+E3*$R$21+F3*$R$22+G3*$R$23+H3*$R$24</f>
        <v>19523961.221378777</v>
      </c>
      <c r="N3"/>
    </row>
    <row r="4" spans="1:18" ht="13.5" customHeight="1">
      <c r="A4" s="28">
        <v>38018</v>
      </c>
      <c r="B4" s="29">
        <v>16086300</v>
      </c>
      <c r="C4" s="29">
        <v>0</v>
      </c>
      <c r="D4" s="30">
        <v>579.4</v>
      </c>
      <c r="E4" s="30">
        <v>0</v>
      </c>
      <c r="F4" s="31">
        <v>29</v>
      </c>
      <c r="G4" s="32">
        <v>0</v>
      </c>
      <c r="H4" s="33">
        <v>127.79681203173486</v>
      </c>
      <c r="I4" s="36">
        <v>320.16</v>
      </c>
      <c r="J4" s="35">
        <v>13317.514665683833</v>
      </c>
      <c r="K4" s="32">
        <v>2</v>
      </c>
      <c r="L4" s="34">
        <v>0</v>
      </c>
      <c r="M4" s="32">
        <f t="shared" si="0"/>
        <v>17056546.24226988</v>
      </c>
      <c r="N4"/>
      <c r="Q4" s="11" t="s">
        <v>10</v>
      </c>
      <c r="R4" s="11"/>
    </row>
    <row r="5" spans="1:18" ht="13.5" customHeight="1">
      <c r="A5" s="28">
        <v>38047</v>
      </c>
      <c r="B5" s="29">
        <v>15841540</v>
      </c>
      <c r="C5" s="29">
        <v>0</v>
      </c>
      <c r="D5" s="30">
        <v>429.3</v>
      </c>
      <c r="E5" s="30">
        <v>0</v>
      </c>
      <c r="F5" s="31">
        <v>31</v>
      </c>
      <c r="G5" s="32">
        <v>1</v>
      </c>
      <c r="H5" s="33">
        <v>128.06005254032812</v>
      </c>
      <c r="I5" s="36">
        <v>368.28</v>
      </c>
      <c r="J5" s="35">
        <v>13328.306654841977</v>
      </c>
      <c r="K5" s="32">
        <v>3</v>
      </c>
      <c r="L5" s="34">
        <v>0</v>
      </c>
      <c r="M5" s="32">
        <f t="shared" si="0"/>
        <v>16407728.025072437</v>
      </c>
      <c r="N5"/>
      <c r="Q5" s="5" t="s">
        <v>11</v>
      </c>
      <c r="R5" s="12">
        <v>0.9469757239226609</v>
      </c>
    </row>
    <row r="6" spans="1:18" ht="13.5" customHeight="1">
      <c r="A6" s="28">
        <v>38078</v>
      </c>
      <c r="B6" s="29">
        <v>14054710</v>
      </c>
      <c r="C6" s="29">
        <v>0</v>
      </c>
      <c r="D6" s="30">
        <v>251.7</v>
      </c>
      <c r="E6" s="30">
        <v>4.4</v>
      </c>
      <c r="F6" s="31">
        <v>30</v>
      </c>
      <c r="G6" s="32">
        <v>1</v>
      </c>
      <c r="H6" s="33">
        <v>128.32383528126866</v>
      </c>
      <c r="I6" s="36">
        <v>336.24</v>
      </c>
      <c r="J6" s="35">
        <v>13339.098644000122</v>
      </c>
      <c r="K6" s="32">
        <v>4</v>
      </c>
      <c r="L6" s="34">
        <v>0</v>
      </c>
      <c r="M6" s="32">
        <f t="shared" si="0"/>
        <v>14761362.690119933</v>
      </c>
      <c r="N6"/>
      <c r="Q6" s="5" t="s">
        <v>12</v>
      </c>
      <c r="R6" s="12">
        <v>0.8967630216988477</v>
      </c>
    </row>
    <row r="7" spans="1:18" ht="13.5" customHeight="1">
      <c r="A7" s="28">
        <v>38108</v>
      </c>
      <c r="B7" s="29">
        <v>13160650</v>
      </c>
      <c r="C7" s="29">
        <v>0</v>
      </c>
      <c r="D7" s="30">
        <v>101.6</v>
      </c>
      <c r="E7" s="30">
        <v>28.1</v>
      </c>
      <c r="F7" s="31">
        <v>31</v>
      </c>
      <c r="G7" s="32">
        <v>1</v>
      </c>
      <c r="H7" s="33">
        <v>128.58816137146633</v>
      </c>
      <c r="I7" s="36">
        <v>319.92</v>
      </c>
      <c r="J7" s="35">
        <v>13349.890633158266</v>
      </c>
      <c r="K7" s="32">
        <v>5</v>
      </c>
      <c r="L7" s="34">
        <v>0</v>
      </c>
      <c r="M7" s="32">
        <f t="shared" si="0"/>
        <v>15302036.729128283</v>
      </c>
      <c r="N7"/>
      <c r="Q7" s="5" t="s">
        <v>13</v>
      </c>
      <c r="R7" s="12">
        <v>0.8906301318987793</v>
      </c>
    </row>
    <row r="8" spans="1:18" ht="13.5" customHeight="1">
      <c r="A8" s="28">
        <v>38139</v>
      </c>
      <c r="B8" s="29">
        <v>17788490</v>
      </c>
      <c r="C8" s="29">
        <v>0</v>
      </c>
      <c r="D8" s="30">
        <v>21.4</v>
      </c>
      <c r="E8" s="30">
        <v>62</v>
      </c>
      <c r="F8" s="31">
        <v>30</v>
      </c>
      <c r="G8" s="32">
        <v>0</v>
      </c>
      <c r="H8" s="33">
        <v>128.85303193013166</v>
      </c>
      <c r="I8" s="36">
        <v>352.08</v>
      </c>
      <c r="J8" s="37">
        <v>13360.68262231641</v>
      </c>
      <c r="K8" s="32">
        <v>6</v>
      </c>
      <c r="L8" s="34">
        <v>0</v>
      </c>
      <c r="M8" s="32">
        <f t="shared" si="0"/>
        <v>16365045.404336257</v>
      </c>
      <c r="N8"/>
      <c r="Q8" s="5" t="s">
        <v>14</v>
      </c>
      <c r="R8" s="5">
        <v>1102803.547893411</v>
      </c>
    </row>
    <row r="9" spans="1:18" ht="13.5" customHeight="1" thickBot="1">
      <c r="A9" s="28">
        <v>38169</v>
      </c>
      <c r="B9" s="29">
        <v>18387330</v>
      </c>
      <c r="C9" s="29">
        <v>0</v>
      </c>
      <c r="D9" s="30">
        <v>2.2</v>
      </c>
      <c r="E9" s="30">
        <v>122.4</v>
      </c>
      <c r="F9" s="31">
        <v>31</v>
      </c>
      <c r="G9" s="32">
        <v>0</v>
      </c>
      <c r="H9" s="33">
        <v>129.11844807878055</v>
      </c>
      <c r="I9" s="36">
        <v>336.288</v>
      </c>
      <c r="J9" s="35">
        <v>13371.474611474554</v>
      </c>
      <c r="K9" s="32">
        <v>7</v>
      </c>
      <c r="L9" s="34">
        <v>0</v>
      </c>
      <c r="M9" s="32">
        <f t="shared" si="0"/>
        <v>19343224.86484702</v>
      </c>
      <c r="N9"/>
      <c r="Q9" s="9" t="s">
        <v>15</v>
      </c>
      <c r="R9" s="9">
        <v>108</v>
      </c>
    </row>
    <row r="10" spans="1:14" ht="13.5" customHeight="1">
      <c r="A10" s="28">
        <v>38200</v>
      </c>
      <c r="B10" s="29">
        <v>17376950</v>
      </c>
      <c r="C10" s="29">
        <v>0</v>
      </c>
      <c r="D10" s="30">
        <v>6.1</v>
      </c>
      <c r="E10" s="30">
        <v>74.2</v>
      </c>
      <c r="F10" s="31">
        <v>31</v>
      </c>
      <c r="G10" s="32">
        <v>0</v>
      </c>
      <c r="H10" s="33">
        <v>129.38441094123903</v>
      </c>
      <c r="I10" s="36">
        <v>336.288</v>
      </c>
      <c r="J10" s="35">
        <v>13382.266600632698</v>
      </c>
      <c r="K10" s="32">
        <v>8</v>
      </c>
      <c r="L10" s="34">
        <v>0</v>
      </c>
      <c r="M10" s="32">
        <f t="shared" si="0"/>
        <v>17386167.75197034</v>
      </c>
      <c r="N10"/>
    </row>
    <row r="11" spans="1:17" ht="13.5" customHeight="1" thickBot="1">
      <c r="A11" s="28">
        <v>38231</v>
      </c>
      <c r="B11" s="38">
        <v>16685150.757108582</v>
      </c>
      <c r="C11" s="29">
        <v>0</v>
      </c>
      <c r="D11" s="30">
        <v>23</v>
      </c>
      <c r="E11" s="30">
        <v>59.7</v>
      </c>
      <c r="F11" s="31">
        <v>30</v>
      </c>
      <c r="G11" s="32">
        <v>1</v>
      </c>
      <c r="H11" s="33">
        <v>129.65092164364802</v>
      </c>
      <c r="I11" s="36">
        <v>336.24</v>
      </c>
      <c r="J11" s="35">
        <v>13393.058589790842</v>
      </c>
      <c r="K11" s="32">
        <v>9</v>
      </c>
      <c r="L11" s="34">
        <v>0</v>
      </c>
      <c r="M11" s="32">
        <f t="shared" si="0"/>
        <v>15514309.440714967</v>
      </c>
      <c r="N11"/>
      <c r="Q11" t="s">
        <v>16</v>
      </c>
    </row>
    <row r="12" spans="1:22" ht="13.5" customHeight="1">
      <c r="A12" s="28">
        <v>38261</v>
      </c>
      <c r="B12" s="38">
        <v>14771527.615560455</v>
      </c>
      <c r="C12" s="29">
        <v>0</v>
      </c>
      <c r="D12" s="30">
        <v>190.9</v>
      </c>
      <c r="E12" s="30">
        <v>0.5</v>
      </c>
      <c r="F12" s="31">
        <v>31</v>
      </c>
      <c r="G12" s="32">
        <v>1</v>
      </c>
      <c r="H12" s="33">
        <v>129.91798131446814</v>
      </c>
      <c r="I12" s="36">
        <v>319.92</v>
      </c>
      <c r="J12" s="35">
        <v>13403.850578948986</v>
      </c>
      <c r="K12" s="32">
        <v>10</v>
      </c>
      <c r="L12" s="34">
        <v>0</v>
      </c>
      <c r="M12" s="32">
        <f t="shared" si="0"/>
        <v>14847575.697487677</v>
      </c>
      <c r="N12"/>
      <c r="Q12" s="10"/>
      <c r="R12" s="10" t="s">
        <v>20</v>
      </c>
      <c r="S12" s="10" t="s">
        <v>21</v>
      </c>
      <c r="T12" s="10" t="s">
        <v>22</v>
      </c>
      <c r="U12" s="10" t="s">
        <v>23</v>
      </c>
      <c r="V12" s="10" t="s">
        <v>24</v>
      </c>
    </row>
    <row r="13" spans="1:22" ht="13.5" customHeight="1">
      <c r="A13" s="28">
        <v>38292</v>
      </c>
      <c r="B13" s="38">
        <v>15762317.18179336</v>
      </c>
      <c r="C13" s="29">
        <v>0</v>
      </c>
      <c r="D13" s="30">
        <v>354</v>
      </c>
      <c r="E13" s="30">
        <v>0</v>
      </c>
      <c r="F13" s="31">
        <v>30</v>
      </c>
      <c r="G13" s="32">
        <v>1</v>
      </c>
      <c r="H13" s="33">
        <v>130.18559108448443</v>
      </c>
      <c r="I13" s="36">
        <v>352.08</v>
      </c>
      <c r="J13" s="35">
        <v>13414.64256810713</v>
      </c>
      <c r="K13" s="32">
        <v>11</v>
      </c>
      <c r="L13" s="34">
        <v>0</v>
      </c>
      <c r="M13" s="32">
        <f t="shared" si="0"/>
        <v>15384671.595245998</v>
      </c>
      <c r="N13"/>
      <c r="Q13" s="5" t="s">
        <v>17</v>
      </c>
      <c r="R13" s="5">
        <v>6</v>
      </c>
      <c r="S13" s="5">
        <v>1066989363941318</v>
      </c>
      <c r="T13" s="5">
        <v>177831560656886.34</v>
      </c>
      <c r="U13" s="5">
        <v>146.22193630298682</v>
      </c>
      <c r="V13" s="5">
        <v>1.72550140991273E-47</v>
      </c>
    </row>
    <row r="14" spans="1:22" ht="13.5" customHeight="1">
      <c r="A14" s="28">
        <v>38322</v>
      </c>
      <c r="B14" s="38">
        <v>17819137.925244823</v>
      </c>
      <c r="C14" s="29">
        <v>0</v>
      </c>
      <c r="D14" s="30">
        <v>593.5</v>
      </c>
      <c r="E14" s="30">
        <v>0</v>
      </c>
      <c r="F14" s="31">
        <v>31</v>
      </c>
      <c r="G14" s="32">
        <v>0</v>
      </c>
      <c r="H14" s="33">
        <v>130.45375208681136</v>
      </c>
      <c r="I14" s="36">
        <v>336.288</v>
      </c>
      <c r="J14" s="35">
        <v>13425.434557265275</v>
      </c>
      <c r="K14" s="32">
        <v>12</v>
      </c>
      <c r="L14" s="34">
        <v>0</v>
      </c>
      <c r="M14" s="32">
        <f t="shared" si="0"/>
        <v>18477185.11407033</v>
      </c>
      <c r="N14"/>
      <c r="Q14" s="5" t="s">
        <v>18</v>
      </c>
      <c r="R14" s="5">
        <v>101</v>
      </c>
      <c r="S14" s="5">
        <v>122833742189875.8</v>
      </c>
      <c r="T14" s="5">
        <v>1216175665246.295</v>
      </c>
      <c r="U14" s="5"/>
      <c r="V14" s="5"/>
    </row>
    <row r="15" spans="1:22" ht="13.5" customHeight="1" thickBot="1">
      <c r="A15" s="28">
        <v>38353</v>
      </c>
      <c r="B15" s="29">
        <v>18189710</v>
      </c>
      <c r="C15" s="29">
        <v>0</v>
      </c>
      <c r="D15" s="30">
        <v>700.4</v>
      </c>
      <c r="E15" s="30">
        <v>0</v>
      </c>
      <c r="F15" s="31">
        <v>31</v>
      </c>
      <c r="G15" s="32">
        <v>0</v>
      </c>
      <c r="H15" s="33">
        <v>130.7437021568508</v>
      </c>
      <c r="I15" s="36">
        <v>319.92</v>
      </c>
      <c r="J15" s="35">
        <v>13436.226546423419</v>
      </c>
      <c r="K15" s="32">
        <v>13</v>
      </c>
      <c r="L15" s="34">
        <v>0</v>
      </c>
      <c r="M15" s="32">
        <f t="shared" si="0"/>
        <v>19239801.05625795</v>
      </c>
      <c r="N15"/>
      <c r="Q15" s="9" t="s">
        <v>6</v>
      </c>
      <c r="R15" s="9">
        <v>107</v>
      </c>
      <c r="S15" s="9">
        <v>1189823106131193.8</v>
      </c>
      <c r="T15" s="9"/>
      <c r="U15" s="9"/>
      <c r="V15" s="9"/>
    </row>
    <row r="16" spans="1:14" ht="13.5" customHeight="1" thickBot="1">
      <c r="A16" s="28">
        <v>38384</v>
      </c>
      <c r="B16" s="29">
        <v>15836100</v>
      </c>
      <c r="C16" s="29">
        <v>0</v>
      </c>
      <c r="D16" s="30">
        <v>572</v>
      </c>
      <c r="E16" s="30">
        <v>0</v>
      </c>
      <c r="F16" s="31">
        <v>28</v>
      </c>
      <c r="G16" s="32">
        <v>0</v>
      </c>
      <c r="H16" s="33">
        <v>131.0342966778299</v>
      </c>
      <c r="I16" s="36">
        <v>319.872</v>
      </c>
      <c r="J16" s="35">
        <v>13447.018535581563</v>
      </c>
      <c r="K16" s="32">
        <v>14</v>
      </c>
      <c r="L16" s="34">
        <v>0</v>
      </c>
      <c r="M16" s="32">
        <f t="shared" si="0"/>
        <v>16562282.371020682</v>
      </c>
      <c r="N16" s="4"/>
    </row>
    <row r="17" spans="1:23" ht="13.5" customHeight="1">
      <c r="A17" s="28">
        <v>38412</v>
      </c>
      <c r="B17" s="29">
        <v>16631550</v>
      </c>
      <c r="C17" s="29">
        <v>0</v>
      </c>
      <c r="D17" s="30">
        <v>545.3</v>
      </c>
      <c r="E17" s="30">
        <v>0</v>
      </c>
      <c r="F17" s="31">
        <v>31</v>
      </c>
      <c r="G17" s="32">
        <v>1</v>
      </c>
      <c r="H17" s="33">
        <v>131.32553708212293</v>
      </c>
      <c r="I17" s="36">
        <v>351.912</v>
      </c>
      <c r="J17" s="35">
        <v>13457.810524739707</v>
      </c>
      <c r="K17" s="32">
        <v>15</v>
      </c>
      <c r="L17" s="34">
        <v>0</v>
      </c>
      <c r="M17" s="32">
        <f t="shared" si="0"/>
        <v>17376477.75455673</v>
      </c>
      <c r="N17" s="4"/>
      <c r="Q17" s="10"/>
      <c r="R17" s="10" t="s">
        <v>25</v>
      </c>
      <c r="S17" s="10" t="s">
        <v>14</v>
      </c>
      <c r="T17" s="10" t="s">
        <v>26</v>
      </c>
      <c r="U17" s="10" t="s">
        <v>27</v>
      </c>
      <c r="V17" s="10" t="s">
        <v>28</v>
      </c>
      <c r="W17" s="10" t="s">
        <v>29</v>
      </c>
    </row>
    <row r="18" spans="1:23" ht="13.5" customHeight="1">
      <c r="A18" s="28">
        <v>38443</v>
      </c>
      <c r="B18" s="29">
        <v>14405130</v>
      </c>
      <c r="C18" s="29">
        <v>0</v>
      </c>
      <c r="D18" s="30">
        <v>242.5</v>
      </c>
      <c r="E18" s="30">
        <v>1.4</v>
      </c>
      <c r="F18" s="31">
        <v>30</v>
      </c>
      <c r="G18" s="32">
        <v>1</v>
      </c>
      <c r="H18" s="33">
        <v>131.61742480528775</v>
      </c>
      <c r="I18" s="36">
        <v>336.24</v>
      </c>
      <c r="J18" s="35">
        <v>13468.602513897851</v>
      </c>
      <c r="K18" s="32">
        <v>16</v>
      </c>
      <c r="L18" s="34">
        <v>0</v>
      </c>
      <c r="M18" s="32">
        <f t="shared" si="0"/>
        <v>14730240.982243601</v>
      </c>
      <c r="N18" s="4"/>
      <c r="Q18" s="5" t="s">
        <v>19</v>
      </c>
      <c r="R18" s="18">
        <v>-10441047.12814645</v>
      </c>
      <c r="S18" s="5">
        <v>6404527.35561766</v>
      </c>
      <c r="T18" s="13">
        <v>-1.6302603687043666</v>
      </c>
      <c r="U18" s="5">
        <v>0.10616127399945084</v>
      </c>
      <c r="V18" s="5">
        <v>-23145906.602762476</v>
      </c>
      <c r="W18" s="5">
        <v>2263812.3464695774</v>
      </c>
    </row>
    <row r="19" spans="1:23" ht="13.5" customHeight="1">
      <c r="A19" s="28">
        <v>38473</v>
      </c>
      <c r="B19" s="29">
        <v>14529930</v>
      </c>
      <c r="C19" s="29">
        <v>0</v>
      </c>
      <c r="D19" s="30">
        <v>143.4</v>
      </c>
      <c r="E19" s="30">
        <v>5.7</v>
      </c>
      <c r="F19" s="31">
        <v>31</v>
      </c>
      <c r="G19" s="32">
        <v>1</v>
      </c>
      <c r="H19" s="33">
        <v>131.90996128607298</v>
      </c>
      <c r="I19" s="36">
        <v>336.288</v>
      </c>
      <c r="J19" s="35">
        <v>13479.394503055995</v>
      </c>
      <c r="K19" s="32">
        <v>17</v>
      </c>
      <c r="L19" s="34">
        <v>0</v>
      </c>
      <c r="M19" s="32">
        <f t="shared" si="0"/>
        <v>14825662.607987845</v>
      </c>
      <c r="N19" s="4"/>
      <c r="Q19" s="17" t="s">
        <v>34</v>
      </c>
      <c r="R19" s="13">
        <v>0.7975462697498642</v>
      </c>
      <c r="S19" s="5">
        <v>0.07066984589874789</v>
      </c>
      <c r="T19" s="13">
        <v>11.285524393141417</v>
      </c>
      <c r="U19" s="5">
        <v>1.3484544979721158E-19</v>
      </c>
      <c r="V19" s="5">
        <v>0.6573563054664231</v>
      </c>
      <c r="W19" s="5">
        <v>0.9377362340333053</v>
      </c>
    </row>
    <row r="20" spans="1:23" ht="13.5" customHeight="1">
      <c r="A20" s="28">
        <v>38504</v>
      </c>
      <c r="B20" s="29">
        <v>18470070</v>
      </c>
      <c r="C20" s="29">
        <v>0</v>
      </c>
      <c r="D20" s="30">
        <v>4.4</v>
      </c>
      <c r="E20" s="30">
        <v>166.9</v>
      </c>
      <c r="F20" s="31">
        <v>30</v>
      </c>
      <c r="G20" s="32">
        <v>0</v>
      </c>
      <c r="H20" s="33">
        <v>132.203147966425</v>
      </c>
      <c r="I20" s="36">
        <v>352.08</v>
      </c>
      <c r="J20" s="37">
        <v>13490.186492214136</v>
      </c>
      <c r="K20" s="32">
        <v>18</v>
      </c>
      <c r="L20" s="34">
        <v>0</v>
      </c>
      <c r="M20" s="32">
        <f t="shared" si="0"/>
        <v>20752685.478547364</v>
      </c>
      <c r="N20" s="4"/>
      <c r="Q20" s="5" t="s">
        <v>1</v>
      </c>
      <c r="R20" s="18">
        <v>7004.11763821435</v>
      </c>
      <c r="S20" s="5">
        <v>899.4409400296978</v>
      </c>
      <c r="T20" s="13">
        <v>7.787190160571397</v>
      </c>
      <c r="U20" s="5">
        <v>6.1844628956893536E-12</v>
      </c>
      <c r="V20" s="5">
        <v>5219.868760149906</v>
      </c>
      <c r="W20" s="5">
        <v>8788.366516278795</v>
      </c>
    </row>
    <row r="21" spans="1:23" ht="13.5" customHeight="1">
      <c r="A21" s="28">
        <v>38534</v>
      </c>
      <c r="B21" s="29">
        <v>21188220</v>
      </c>
      <c r="C21" s="29">
        <v>0</v>
      </c>
      <c r="D21" s="30">
        <v>0</v>
      </c>
      <c r="E21" s="30">
        <v>194.7</v>
      </c>
      <c r="F21" s="31">
        <v>31</v>
      </c>
      <c r="G21" s="32">
        <v>0</v>
      </c>
      <c r="H21" s="33">
        <v>132.49698629149512</v>
      </c>
      <c r="I21" s="36">
        <v>319.92</v>
      </c>
      <c r="J21" s="35">
        <v>13496.889051414357</v>
      </c>
      <c r="K21" s="32">
        <v>19</v>
      </c>
      <c r="L21" s="34">
        <v>0</v>
      </c>
      <c r="M21" s="32">
        <f t="shared" si="0"/>
        <v>22485149.673454273</v>
      </c>
      <c r="N21" s="4"/>
      <c r="Q21" s="5" t="s">
        <v>2</v>
      </c>
      <c r="R21" s="18">
        <v>41433.6309846946</v>
      </c>
      <c r="S21" s="5">
        <v>3760.261879632716</v>
      </c>
      <c r="T21" s="13">
        <v>11.018815261010927</v>
      </c>
      <c r="U21" s="5">
        <v>5.166824830922742E-19</v>
      </c>
      <c r="V21" s="5">
        <v>33974.282914835065</v>
      </c>
      <c r="W21" s="5">
        <v>48892.97905455414</v>
      </c>
    </row>
    <row r="22" spans="1:23" ht="13.5" customHeight="1">
      <c r="A22" s="28">
        <v>38565</v>
      </c>
      <c r="B22" s="29">
        <v>21540420</v>
      </c>
      <c r="C22" s="29">
        <v>0</v>
      </c>
      <c r="D22" s="30">
        <v>0.1</v>
      </c>
      <c r="E22" s="30">
        <v>185.5</v>
      </c>
      <c r="F22" s="31">
        <v>31</v>
      </c>
      <c r="G22" s="32">
        <v>0</v>
      </c>
      <c r="H22" s="33">
        <v>132.79147770964664</v>
      </c>
      <c r="I22" s="36">
        <v>351.912</v>
      </c>
      <c r="J22" s="35">
        <v>13503.591610614578</v>
      </c>
      <c r="K22" s="32">
        <v>20</v>
      </c>
      <c r="L22" s="34">
        <v>0</v>
      </c>
      <c r="M22" s="32">
        <f t="shared" si="0"/>
        <v>22118753.776262738</v>
      </c>
      <c r="N22" s="4"/>
      <c r="Q22" s="5" t="s">
        <v>3</v>
      </c>
      <c r="R22" s="18">
        <v>597365.5292702516</v>
      </c>
      <c r="S22" s="5">
        <v>139423.59197912767</v>
      </c>
      <c r="T22" s="13">
        <v>4.284536933747051</v>
      </c>
      <c r="U22" s="5">
        <v>4.1864384769992734E-05</v>
      </c>
      <c r="V22" s="5">
        <v>320786.6273178237</v>
      </c>
      <c r="W22" s="5">
        <v>873944.4312226796</v>
      </c>
    </row>
    <row r="23" spans="1:23" ht="13.5" customHeight="1">
      <c r="A23" s="28">
        <v>38596</v>
      </c>
      <c r="B23" s="29">
        <v>17203800</v>
      </c>
      <c r="C23" s="29">
        <v>0</v>
      </c>
      <c r="D23" s="30">
        <v>15.3</v>
      </c>
      <c r="E23" s="30">
        <v>82.2</v>
      </c>
      <c r="F23" s="31">
        <v>30</v>
      </c>
      <c r="G23" s="32">
        <v>1</v>
      </c>
      <c r="H23" s="33">
        <v>133.0866236724621</v>
      </c>
      <c r="I23" s="36">
        <v>336.24</v>
      </c>
      <c r="J23" s="35">
        <v>13510.294169814799</v>
      </c>
      <c r="K23" s="32">
        <v>21</v>
      </c>
      <c r="L23" s="34">
        <v>0</v>
      </c>
      <c r="M23" s="32">
        <f t="shared" si="0"/>
        <v>16557052.394318685</v>
      </c>
      <c r="N23" s="4"/>
      <c r="Q23" s="5" t="s">
        <v>9</v>
      </c>
      <c r="R23" s="18">
        <v>-804828.7798596045</v>
      </c>
      <c r="S23" s="5">
        <v>346890.34228411614</v>
      </c>
      <c r="T23" s="13">
        <v>-2.3201244939832306</v>
      </c>
      <c r="U23" s="5">
        <v>0.022345946870526205</v>
      </c>
      <c r="V23" s="5">
        <v>-1492965.9064744872</v>
      </c>
      <c r="W23" s="5">
        <v>-116691.65324472194</v>
      </c>
    </row>
    <row r="24" spans="1:23" ht="13.5" customHeight="1" thickBot="1">
      <c r="A24" s="28">
        <v>38626</v>
      </c>
      <c r="B24" s="29">
        <v>15745210</v>
      </c>
      <c r="C24" s="29">
        <v>0</v>
      </c>
      <c r="D24" s="30">
        <v>182.8</v>
      </c>
      <c r="E24" s="30">
        <v>19</v>
      </c>
      <c r="F24" s="31">
        <v>31</v>
      </c>
      <c r="G24" s="32">
        <v>1</v>
      </c>
      <c r="H24" s="33">
        <v>133.38242563475035</v>
      </c>
      <c r="I24" s="36">
        <v>319.92</v>
      </c>
      <c r="J24" s="35">
        <v>13516.99672901502</v>
      </c>
      <c r="K24" s="32">
        <v>22</v>
      </c>
      <c r="L24" s="34">
        <v>0</v>
      </c>
      <c r="M24" s="32">
        <f t="shared" si="0"/>
        <v>15723157.962882016</v>
      </c>
      <c r="N24" s="4"/>
      <c r="Q24" s="9" t="s">
        <v>5</v>
      </c>
      <c r="R24" s="19">
        <v>47855.71067671815</v>
      </c>
      <c r="S24" s="9">
        <v>38508.14454278983</v>
      </c>
      <c r="T24" s="14">
        <v>1.2427425741985934</v>
      </c>
      <c r="U24" s="9">
        <v>0.21684015667809795</v>
      </c>
      <c r="V24" s="9">
        <v>-28534.089519109715</v>
      </c>
      <c r="W24" s="9">
        <v>124245.510872546</v>
      </c>
    </row>
    <row r="25" spans="1:18" ht="13.5" customHeight="1">
      <c r="A25" s="28">
        <v>38657</v>
      </c>
      <c r="B25" s="29">
        <v>16068980</v>
      </c>
      <c r="C25" s="29">
        <v>0</v>
      </c>
      <c r="D25" s="30">
        <v>346.2</v>
      </c>
      <c r="E25" s="30">
        <v>0</v>
      </c>
      <c r="F25" s="31">
        <v>30</v>
      </c>
      <c r="G25" s="32">
        <v>1</v>
      </c>
      <c r="H25" s="33">
        <v>133.6788850545537</v>
      </c>
      <c r="I25" s="36">
        <v>352.08</v>
      </c>
      <c r="J25" s="35">
        <v>13523.69928821524</v>
      </c>
      <c r="K25" s="32">
        <v>23</v>
      </c>
      <c r="L25" s="34">
        <v>0</v>
      </c>
      <c r="M25" s="32">
        <f t="shared" si="0"/>
        <v>15497213.543208284</v>
      </c>
      <c r="N25" s="4"/>
      <c r="R25" s="15"/>
    </row>
    <row r="26" spans="1:14" ht="13.5" customHeight="1">
      <c r="A26" s="28">
        <v>38687</v>
      </c>
      <c r="B26" s="29">
        <v>18270640</v>
      </c>
      <c r="C26" s="29">
        <v>0</v>
      </c>
      <c r="D26" s="30">
        <v>659.7</v>
      </c>
      <c r="E26" s="30">
        <v>0</v>
      </c>
      <c r="F26" s="31">
        <v>31</v>
      </c>
      <c r="G26" s="32">
        <v>0</v>
      </c>
      <c r="H26" s="33">
        <v>133.97600339315525</v>
      </c>
      <c r="I26" s="36">
        <v>319.92</v>
      </c>
      <c r="J26" s="35">
        <v>13530.401847415462</v>
      </c>
      <c r="K26" s="32">
        <v>24</v>
      </c>
      <c r="L26" s="34">
        <v>0</v>
      </c>
      <c r="M26" s="32">
        <f t="shared" si="0"/>
        <v>19109417.541167207</v>
      </c>
      <c r="N26" s="4"/>
    </row>
    <row r="27" spans="1:14" ht="12.75">
      <c r="A27" s="28">
        <v>38718</v>
      </c>
      <c r="B27" s="39">
        <v>17495990</v>
      </c>
      <c r="C27" s="29">
        <v>0</v>
      </c>
      <c r="D27" s="40">
        <v>494.7</v>
      </c>
      <c r="E27" s="40">
        <v>0</v>
      </c>
      <c r="F27" s="31">
        <v>31</v>
      </c>
      <c r="G27" s="32">
        <v>0</v>
      </c>
      <c r="H27" s="41">
        <v>134.25197202423305</v>
      </c>
      <c r="I27" s="32">
        <v>336.288</v>
      </c>
      <c r="J27" s="35">
        <v>13537.104406615683</v>
      </c>
      <c r="K27" s="32">
        <v>25</v>
      </c>
      <c r="L27" s="29">
        <v>10954.891837731515</v>
      </c>
      <c r="M27" s="32">
        <f t="shared" si="0"/>
        <v>17966944.80582655</v>
      </c>
      <c r="N27" s="3"/>
    </row>
    <row r="28" spans="1:14" ht="12.75">
      <c r="A28" s="28">
        <v>38749</v>
      </c>
      <c r="B28" s="39">
        <v>16164900</v>
      </c>
      <c r="C28" s="29">
        <v>0</v>
      </c>
      <c r="D28" s="40">
        <v>538</v>
      </c>
      <c r="E28" s="40">
        <v>0</v>
      </c>
      <c r="F28" s="31">
        <v>28</v>
      </c>
      <c r="G28" s="32">
        <v>0</v>
      </c>
      <c r="H28" s="41">
        <v>134.5285091055065</v>
      </c>
      <c r="I28" s="32">
        <v>319.872</v>
      </c>
      <c r="J28" s="35">
        <v>13543.806965815904</v>
      </c>
      <c r="K28" s="32">
        <v>26</v>
      </c>
      <c r="L28" s="29">
        <v>21909.78367546303</v>
      </c>
      <c r="M28" s="32">
        <f t="shared" si="0"/>
        <v>16491360.390303276</v>
      </c>
      <c r="N28" s="3"/>
    </row>
    <row r="29" spans="1:14" ht="12.75">
      <c r="A29" s="28">
        <v>38777</v>
      </c>
      <c r="B29" s="39">
        <v>17164270</v>
      </c>
      <c r="C29" s="29">
        <v>0</v>
      </c>
      <c r="D29" s="40">
        <v>461.4</v>
      </c>
      <c r="E29" s="40">
        <v>0</v>
      </c>
      <c r="F29" s="31">
        <v>31</v>
      </c>
      <c r="G29" s="32">
        <v>1</v>
      </c>
      <c r="H29" s="41">
        <v>134.80561580788986</v>
      </c>
      <c r="I29" s="32">
        <v>368.28</v>
      </c>
      <c r="J29" s="35">
        <v>13550.509525016125</v>
      </c>
      <c r="K29" s="32">
        <v>27</v>
      </c>
      <c r="L29" s="29">
        <v>32864.67551319455</v>
      </c>
      <c r="M29" s="32">
        <f t="shared" si="0"/>
        <v>16955373.92534305</v>
      </c>
      <c r="N29" s="3"/>
    </row>
    <row r="30" spans="1:14" ht="12.75">
      <c r="A30" s="28">
        <v>38808</v>
      </c>
      <c r="B30" s="39">
        <v>14641220</v>
      </c>
      <c r="C30" s="29">
        <v>0</v>
      </c>
      <c r="D30" s="40">
        <v>219.5</v>
      </c>
      <c r="E30" s="40">
        <v>1.1</v>
      </c>
      <c r="F30" s="31">
        <v>30</v>
      </c>
      <c r="G30" s="32">
        <v>1</v>
      </c>
      <c r="H30" s="41">
        <v>135.08329330470943</v>
      </c>
      <c r="I30" s="32">
        <v>303.84</v>
      </c>
      <c r="J30" s="35">
        <v>13557.212084216346</v>
      </c>
      <c r="K30" s="32">
        <v>28</v>
      </c>
      <c r="L30" s="29">
        <v>43819.56735092606</v>
      </c>
      <c r="M30" s="32">
        <f t="shared" si="0"/>
        <v>14722577.78742114</v>
      </c>
      <c r="N30" s="3"/>
    </row>
    <row r="31" spans="1:14" ht="12.75">
      <c r="A31" s="28">
        <v>38838</v>
      </c>
      <c r="B31" s="39">
        <v>13901070</v>
      </c>
      <c r="C31" s="29">
        <v>0</v>
      </c>
      <c r="D31" s="40">
        <v>105.9</v>
      </c>
      <c r="E31" s="40">
        <v>40.6</v>
      </c>
      <c r="F31" s="31">
        <v>31</v>
      </c>
      <c r="G31" s="32">
        <v>1</v>
      </c>
      <c r="H31" s="41">
        <v>135.3615427717083</v>
      </c>
      <c r="I31" s="32">
        <v>351.912</v>
      </c>
      <c r="J31" s="35">
        <v>13563.914643416567</v>
      </c>
      <c r="K31" s="32">
        <v>29</v>
      </c>
      <c r="L31" s="29">
        <v>54774.45918865757</v>
      </c>
      <c r="M31" s="32">
        <f t="shared" si="0"/>
        <v>16174219.802874329</v>
      </c>
      <c r="N31" s="3"/>
    </row>
    <row r="32" spans="1:14" ht="12.75">
      <c r="A32" s="28">
        <v>38869</v>
      </c>
      <c r="B32" s="39">
        <v>17912530</v>
      </c>
      <c r="C32" s="29">
        <v>0</v>
      </c>
      <c r="D32" s="40">
        <v>8.8</v>
      </c>
      <c r="E32" s="40">
        <v>85.7</v>
      </c>
      <c r="F32" s="31">
        <v>30</v>
      </c>
      <c r="G32" s="32">
        <v>0</v>
      </c>
      <c r="H32" s="41">
        <v>135.64036538705133</v>
      </c>
      <c r="I32" s="32">
        <v>352.08</v>
      </c>
      <c r="J32" s="42">
        <v>13570.617202616786</v>
      </c>
      <c r="K32" s="32">
        <v>30</v>
      </c>
      <c r="L32" s="29">
        <v>65729.3510263891</v>
      </c>
      <c r="M32" s="32">
        <f t="shared" si="0"/>
        <v>17583583.242612775</v>
      </c>
      <c r="N32" s="3"/>
    </row>
    <row r="33" spans="1:14" ht="12.75">
      <c r="A33" s="28">
        <v>38899</v>
      </c>
      <c r="B33" s="39">
        <v>22524750</v>
      </c>
      <c r="C33" s="29">
        <v>0</v>
      </c>
      <c r="D33" s="40">
        <v>0</v>
      </c>
      <c r="E33" s="40">
        <v>197.4</v>
      </c>
      <c r="F33" s="31">
        <v>31</v>
      </c>
      <c r="G33" s="32">
        <v>0</v>
      </c>
      <c r="H33" s="41">
        <v>135.9197623313303</v>
      </c>
      <c r="I33" s="32">
        <v>319.92</v>
      </c>
      <c r="J33" s="35">
        <v>13577.694731103533</v>
      </c>
      <c r="K33" s="32">
        <v>31</v>
      </c>
      <c r="L33" s="29">
        <v>76684.2428641206</v>
      </c>
      <c r="M33" s="32">
        <f t="shared" si="0"/>
        <v>22760819.856986504</v>
      </c>
      <c r="N33" s="3"/>
    </row>
    <row r="34" spans="1:14" ht="12.75">
      <c r="A34" s="28">
        <v>38930</v>
      </c>
      <c r="B34" s="39">
        <v>21130000</v>
      </c>
      <c r="C34" s="29">
        <v>0</v>
      </c>
      <c r="D34" s="40">
        <v>0</v>
      </c>
      <c r="E34" s="40">
        <v>147.4</v>
      </c>
      <c r="F34" s="31">
        <v>31</v>
      </c>
      <c r="G34" s="32">
        <v>0</v>
      </c>
      <c r="H34" s="41">
        <v>136.1997347875688</v>
      </c>
      <c r="I34" s="32">
        <v>351.912</v>
      </c>
      <c r="J34" s="35">
        <v>13584.77225959028</v>
      </c>
      <c r="K34" s="32">
        <v>32</v>
      </c>
      <c r="L34" s="29">
        <v>87639.13470185212</v>
      </c>
      <c r="M34" s="32">
        <f t="shared" si="0"/>
        <v>20702536.588614974</v>
      </c>
      <c r="N34" s="3"/>
    </row>
    <row r="35" spans="1:14" ht="12.75">
      <c r="A35" s="28">
        <v>38961</v>
      </c>
      <c r="B35" s="39">
        <v>15286330</v>
      </c>
      <c r="C35" s="29">
        <v>0</v>
      </c>
      <c r="D35" s="40">
        <v>52.1</v>
      </c>
      <c r="E35" s="40">
        <v>22.3</v>
      </c>
      <c r="F35" s="31">
        <v>30</v>
      </c>
      <c r="G35" s="32">
        <v>1</v>
      </c>
      <c r="H35" s="41">
        <v>136.48028394122719</v>
      </c>
      <c r="I35" s="32">
        <v>319.68</v>
      </c>
      <c r="J35" s="35">
        <v>13591.849788077026</v>
      </c>
      <c r="K35" s="32">
        <v>33</v>
      </c>
      <c r="L35" s="29">
        <v>98594.02653958363</v>
      </c>
      <c r="M35" s="32">
        <f aca="true" t="shared" si="1" ref="M35:M66">$R$18+C35*$R$19+D35*$R$20+E35*$R$21+F35*$R$22+G35*$R$23+H35*$R$24</f>
        <v>14495335.45137886</v>
      </c>
      <c r="N35" s="3"/>
    </row>
    <row r="36" spans="1:14" ht="12.75">
      <c r="A36" s="28">
        <v>38991</v>
      </c>
      <c r="B36" s="39">
        <v>15621710</v>
      </c>
      <c r="C36" s="29">
        <v>0</v>
      </c>
      <c r="D36" s="40">
        <v>251.3</v>
      </c>
      <c r="E36" s="40">
        <v>2.3</v>
      </c>
      <c r="F36" s="31">
        <v>31</v>
      </c>
      <c r="G36" s="32">
        <v>1</v>
      </c>
      <c r="H36" s="41">
        <v>136.76141098020776</v>
      </c>
      <c r="I36" s="32">
        <v>336.288</v>
      </c>
      <c r="J36" s="35">
        <v>13598.927316563773</v>
      </c>
      <c r="K36" s="32">
        <v>34</v>
      </c>
      <c r="L36" s="29">
        <v>109548.91837731515</v>
      </c>
      <c r="M36" s="32">
        <f t="shared" si="1"/>
        <v>15672702.128728379</v>
      </c>
      <c r="N36" s="3"/>
    </row>
    <row r="37" spans="1:14" ht="12.75">
      <c r="A37" s="28">
        <v>39022</v>
      </c>
      <c r="B37" s="39">
        <v>19270390</v>
      </c>
      <c r="C37" s="29">
        <v>0</v>
      </c>
      <c r="D37" s="40">
        <v>356.8</v>
      </c>
      <c r="E37" s="40">
        <v>0</v>
      </c>
      <c r="F37" s="31">
        <v>30</v>
      </c>
      <c r="G37" s="32">
        <v>1</v>
      </c>
      <c r="H37" s="41">
        <v>137.04311709485967</v>
      </c>
      <c r="I37" s="32">
        <v>352.08</v>
      </c>
      <c r="J37" s="35">
        <v>13606.00484505052</v>
      </c>
      <c r="K37" s="32">
        <v>35</v>
      </c>
      <c r="L37" s="29">
        <v>120503.81021504666</v>
      </c>
      <c r="M37" s="32">
        <f t="shared" si="1"/>
        <v>15732454.905343585</v>
      </c>
      <c r="N37" s="3"/>
    </row>
    <row r="38" spans="1:14" ht="12.75">
      <c r="A38" s="28">
        <v>39052</v>
      </c>
      <c r="B38" s="39">
        <v>22725770</v>
      </c>
      <c r="C38" s="29">
        <v>0</v>
      </c>
      <c r="D38" s="40">
        <v>460.4</v>
      </c>
      <c r="E38" s="40">
        <v>0</v>
      </c>
      <c r="F38" s="31">
        <v>31</v>
      </c>
      <c r="G38" s="32">
        <v>0</v>
      </c>
      <c r="H38" s="41">
        <v>137.3254034779841</v>
      </c>
      <c r="I38" s="32">
        <v>304.296</v>
      </c>
      <c r="J38" s="35">
        <v>13613.082373537267</v>
      </c>
      <c r="K38" s="32">
        <v>36</v>
      </c>
      <c r="L38" s="29">
        <v>131458.7020527782</v>
      </c>
      <c r="M38" s="32">
        <f t="shared" si="1"/>
        <v>17873784.817271233</v>
      </c>
      <c r="N38" s="3"/>
    </row>
    <row r="39" spans="1:14" ht="12.75">
      <c r="A39" s="28">
        <v>39083</v>
      </c>
      <c r="B39" s="39">
        <v>23594230</v>
      </c>
      <c r="C39" s="39">
        <v>5218250.5600000005</v>
      </c>
      <c r="D39" s="40">
        <v>602.4</v>
      </c>
      <c r="E39" s="40">
        <v>0</v>
      </c>
      <c r="F39" s="31">
        <v>31</v>
      </c>
      <c r="G39" s="32">
        <v>0</v>
      </c>
      <c r="H39" s="41">
        <v>137.552207546647</v>
      </c>
      <c r="I39" s="32">
        <v>351.912</v>
      </c>
      <c r="J39" s="35">
        <v>13620.159902024014</v>
      </c>
      <c r="K39" s="32">
        <v>37</v>
      </c>
      <c r="L39" s="29">
        <v>131975.3275750997</v>
      </c>
      <c r="M39" s="32">
        <f t="shared" si="1"/>
        <v>23041019.66053604</v>
      </c>
      <c r="N39" s="3"/>
    </row>
    <row r="40" spans="1:14" ht="12.75">
      <c r="A40" s="28">
        <v>39114</v>
      </c>
      <c r="B40" s="39">
        <v>23081780</v>
      </c>
      <c r="C40" s="39">
        <v>5297739.7</v>
      </c>
      <c r="D40" s="40">
        <v>706.1</v>
      </c>
      <c r="E40" s="40">
        <v>0</v>
      </c>
      <c r="F40" s="31">
        <v>28</v>
      </c>
      <c r="G40" s="32">
        <v>0</v>
      </c>
      <c r="H40" s="41">
        <v>137.77938620066888</v>
      </c>
      <c r="I40" s="32">
        <v>319.872</v>
      </c>
      <c r="J40" s="35">
        <v>13627.23743051076</v>
      </c>
      <c r="K40" s="32">
        <v>38</v>
      </c>
      <c r="L40" s="29">
        <v>132491.95309742124</v>
      </c>
      <c r="M40" s="32">
        <f t="shared" si="1"/>
        <v>22049518.134839535</v>
      </c>
      <c r="N40" s="3"/>
    </row>
    <row r="41" spans="1:14" ht="12.75">
      <c r="A41" s="28">
        <v>39142</v>
      </c>
      <c r="B41" s="39">
        <v>22044680</v>
      </c>
      <c r="C41" s="39">
        <v>5430766.340000001</v>
      </c>
      <c r="D41" s="40">
        <v>429.3</v>
      </c>
      <c r="E41" s="40">
        <v>0.2</v>
      </c>
      <c r="F41" s="31">
        <v>31</v>
      </c>
      <c r="G41" s="32">
        <v>1</v>
      </c>
      <c r="H41" s="41">
        <v>138.00694005870795</v>
      </c>
      <c r="I41" s="32">
        <v>351.912</v>
      </c>
      <c r="J41" s="35">
        <v>13634.314958997507</v>
      </c>
      <c r="K41" s="32">
        <v>39</v>
      </c>
      <c r="L41" s="29">
        <v>133008.57861974277</v>
      </c>
      <c r="M41" s="32">
        <f t="shared" si="1"/>
        <v>21223317.558832943</v>
      </c>
      <c r="N41" s="3"/>
    </row>
    <row r="42" spans="1:14" ht="12.75">
      <c r="A42" s="28">
        <v>39173</v>
      </c>
      <c r="B42" s="39">
        <v>19604320</v>
      </c>
      <c r="C42" s="39">
        <v>5850949.28</v>
      </c>
      <c r="D42" s="40">
        <v>285.2</v>
      </c>
      <c r="E42" s="40">
        <v>0.9</v>
      </c>
      <c r="F42" s="31">
        <v>30</v>
      </c>
      <c r="G42" s="32">
        <v>1</v>
      </c>
      <c r="H42" s="41">
        <v>138.23486974044414</v>
      </c>
      <c r="I42" s="32">
        <v>319.68</v>
      </c>
      <c r="J42" s="35">
        <v>13641.392487484254</v>
      </c>
      <c r="K42" s="32">
        <v>40</v>
      </c>
      <c r="L42" s="29">
        <v>133525.2041420643</v>
      </c>
      <c r="M42" s="32">
        <f t="shared" si="1"/>
        <v>19991685.29289862</v>
      </c>
      <c r="N42" s="3"/>
    </row>
    <row r="43" spans="1:14" ht="12.75">
      <c r="A43" s="28">
        <v>39203</v>
      </c>
      <c r="B43" s="39">
        <v>20629530</v>
      </c>
      <c r="C43" s="39">
        <v>5994375.600000001</v>
      </c>
      <c r="D43" s="40">
        <v>87.2</v>
      </c>
      <c r="E43" s="40">
        <v>46</v>
      </c>
      <c r="F43" s="31">
        <v>31</v>
      </c>
      <c r="G43" s="32">
        <v>1</v>
      </c>
      <c r="H43" s="41">
        <v>138.46317586658083</v>
      </c>
      <c r="I43" s="32">
        <v>351.912</v>
      </c>
      <c r="J43" s="35">
        <v>13648.470015971001</v>
      </c>
      <c r="K43" s="32">
        <v>41</v>
      </c>
      <c r="L43" s="29">
        <v>134041.82966438582</v>
      </c>
      <c r="M43" s="32">
        <f t="shared" si="1"/>
        <v>21196207.16563023</v>
      </c>
      <c r="N43" s="3"/>
    </row>
    <row r="44" spans="1:14" ht="12.75">
      <c r="A44" s="28">
        <v>39234</v>
      </c>
      <c r="B44" s="39">
        <v>23858190</v>
      </c>
      <c r="C44" s="39">
        <v>6426467.64</v>
      </c>
      <c r="D44" s="40">
        <v>8.1</v>
      </c>
      <c r="E44" s="40">
        <v>132.2</v>
      </c>
      <c r="F44" s="31">
        <v>30</v>
      </c>
      <c r="G44" s="32">
        <v>0</v>
      </c>
      <c r="H44" s="41">
        <v>138.69185905884657</v>
      </c>
      <c r="I44" s="32">
        <v>336.24</v>
      </c>
      <c r="J44" s="42">
        <v>13655.547544457753</v>
      </c>
      <c r="K44" s="32">
        <v>42</v>
      </c>
      <c r="L44" s="29">
        <v>134558.45518670735</v>
      </c>
      <c r="M44" s="32">
        <f t="shared" si="1"/>
        <v>24776780.893293805</v>
      </c>
      <c r="N44" s="3"/>
    </row>
    <row r="45" spans="1:14" ht="12.75">
      <c r="A45" s="28">
        <v>39264</v>
      </c>
      <c r="B45" s="39">
        <v>24738400</v>
      </c>
      <c r="C45" s="39">
        <v>4613249.52</v>
      </c>
      <c r="D45" s="40">
        <v>1.3</v>
      </c>
      <c r="E45" s="40">
        <v>148.2</v>
      </c>
      <c r="F45" s="31">
        <v>31</v>
      </c>
      <c r="G45" s="32">
        <v>0</v>
      </c>
      <c r="H45" s="41">
        <v>138.9209199399967</v>
      </c>
      <c r="I45" s="32">
        <v>336.288</v>
      </c>
      <c r="J45" s="35">
        <v>13658.960863355755</v>
      </c>
      <c r="K45" s="32">
        <v>43</v>
      </c>
      <c r="L45" s="29">
        <v>135075.08070902887</v>
      </c>
      <c r="M45" s="32">
        <f t="shared" si="1"/>
        <v>24554293.04178613</v>
      </c>
      <c r="N45" s="3"/>
    </row>
    <row r="46" spans="1:14" ht="12.75">
      <c r="A46" s="28">
        <v>39295</v>
      </c>
      <c r="B46" s="39">
        <v>26868930</v>
      </c>
      <c r="C46" s="39">
        <v>4937276.600000001</v>
      </c>
      <c r="D46" s="40">
        <v>4.4</v>
      </c>
      <c r="E46" s="40">
        <v>167.4</v>
      </c>
      <c r="F46" s="31">
        <v>31</v>
      </c>
      <c r="G46" s="32">
        <v>0</v>
      </c>
      <c r="H46" s="41">
        <v>139.15035913381516</v>
      </c>
      <c r="I46" s="32">
        <v>351.912</v>
      </c>
      <c r="J46" s="35">
        <v>13662.374182253756</v>
      </c>
      <c r="K46" s="32">
        <v>44</v>
      </c>
      <c r="L46" s="29">
        <v>135591.7062313504</v>
      </c>
      <c r="M46" s="32">
        <f t="shared" si="1"/>
        <v>25640938.085999947</v>
      </c>
      <c r="N46" s="3"/>
    </row>
    <row r="47" spans="1:14" ht="12.75">
      <c r="A47" s="28">
        <v>39326</v>
      </c>
      <c r="B47" s="39">
        <v>21805090</v>
      </c>
      <c r="C47" s="39">
        <v>5381126.48</v>
      </c>
      <c r="D47" s="40">
        <v>25.4</v>
      </c>
      <c r="E47" s="40">
        <v>76.4</v>
      </c>
      <c r="F47" s="31">
        <v>30</v>
      </c>
      <c r="G47" s="32">
        <v>1</v>
      </c>
      <c r="H47" s="41">
        <v>139.38017726511606</v>
      </c>
      <c r="I47" s="32">
        <v>303.84</v>
      </c>
      <c r="J47" s="35">
        <v>13665.787501151757</v>
      </c>
      <c r="K47" s="32">
        <v>45</v>
      </c>
      <c r="L47" s="29">
        <v>136108.33175367193</v>
      </c>
      <c r="M47" s="32">
        <f t="shared" si="1"/>
        <v>20980358.753788106</v>
      </c>
      <c r="N47" s="3"/>
    </row>
    <row r="48" spans="1:14" ht="12.75">
      <c r="A48" s="28">
        <v>39356</v>
      </c>
      <c r="B48" s="39">
        <v>20415380</v>
      </c>
      <c r="C48" s="39">
        <v>4233787.58</v>
      </c>
      <c r="D48" s="40">
        <v>111.2</v>
      </c>
      <c r="E48" s="40">
        <v>42.3</v>
      </c>
      <c r="F48" s="31">
        <v>31</v>
      </c>
      <c r="G48" s="32">
        <v>1</v>
      </c>
      <c r="H48" s="41">
        <v>139.61037495974546</v>
      </c>
      <c r="I48" s="32">
        <v>351.912</v>
      </c>
      <c r="J48" s="35">
        <v>13669.200820049758</v>
      </c>
      <c r="K48" s="32">
        <v>46</v>
      </c>
      <c r="L48" s="29">
        <v>136624.95727599345</v>
      </c>
      <c r="M48" s="32">
        <f t="shared" si="1"/>
        <v>19861751.174277782</v>
      </c>
      <c r="N48" s="3"/>
    </row>
    <row r="49" spans="1:14" ht="12.75">
      <c r="A49" s="28">
        <v>39387</v>
      </c>
      <c r="B49" s="39">
        <v>20794820</v>
      </c>
      <c r="C49" s="39">
        <v>3987920.02</v>
      </c>
      <c r="D49" s="40">
        <v>400.3</v>
      </c>
      <c r="E49" s="40">
        <v>0</v>
      </c>
      <c r="F49" s="31">
        <v>30</v>
      </c>
      <c r="G49" s="32">
        <v>1</v>
      </c>
      <c r="H49" s="41">
        <v>139.84095284458306</v>
      </c>
      <c r="I49" s="32">
        <v>352.08</v>
      </c>
      <c r="J49" s="35">
        <v>13672.61413894776</v>
      </c>
      <c r="K49" s="32">
        <v>47</v>
      </c>
      <c r="L49" s="29">
        <v>137141.58279831498</v>
      </c>
      <c r="M49" s="32">
        <f t="shared" si="1"/>
        <v>19351577.176777456</v>
      </c>
      <c r="N49" s="3"/>
    </row>
    <row r="50" spans="1:14" ht="12.75">
      <c r="A50" s="28">
        <v>39417</v>
      </c>
      <c r="B50" s="39">
        <v>23640870</v>
      </c>
      <c r="C50" s="39">
        <v>5225929.44</v>
      </c>
      <c r="D50" s="40">
        <v>595</v>
      </c>
      <c r="E50" s="40">
        <v>0</v>
      </c>
      <c r="F50" s="31">
        <v>31</v>
      </c>
      <c r="G50" s="32">
        <v>0</v>
      </c>
      <c r="H50" s="41">
        <v>140.0719115475438</v>
      </c>
      <c r="I50" s="32">
        <v>304.296</v>
      </c>
      <c r="J50" s="35">
        <v>13676.027457845761</v>
      </c>
      <c r="K50" s="32">
        <v>48</v>
      </c>
      <c r="L50" s="29">
        <v>137658.2083206365</v>
      </c>
      <c r="M50" s="32">
        <f t="shared" si="1"/>
        <v>23115895.677771</v>
      </c>
      <c r="N50" s="3"/>
    </row>
    <row r="51" spans="1:13" ht="12.75">
      <c r="A51" s="28">
        <v>39448</v>
      </c>
      <c r="B51" s="31">
        <v>24088720</v>
      </c>
      <c r="C51" s="39">
        <v>5321742</v>
      </c>
      <c r="D51" s="43">
        <v>611.2</v>
      </c>
      <c r="E51" s="43">
        <v>0</v>
      </c>
      <c r="F51" s="31">
        <v>31</v>
      </c>
      <c r="G51" s="32">
        <v>0</v>
      </c>
      <c r="H51" s="44">
        <v>139.96642175819056</v>
      </c>
      <c r="I51" s="45">
        <v>352</v>
      </c>
      <c r="J51" s="35">
        <v>13679.440776743762</v>
      </c>
      <c r="K51" s="32">
        <v>49</v>
      </c>
      <c r="L51" s="29">
        <v>140239.49501812414</v>
      </c>
      <c r="M51" s="32">
        <f t="shared" si="1"/>
        <v>23300729.04449462</v>
      </c>
    </row>
    <row r="52" spans="1:13" ht="12.75">
      <c r="A52" s="28">
        <v>39479</v>
      </c>
      <c r="B52" s="31">
        <v>22590240</v>
      </c>
      <c r="C52" s="39">
        <v>5335311.96</v>
      </c>
      <c r="D52" s="43">
        <v>629.3</v>
      </c>
      <c r="E52" s="43">
        <v>0</v>
      </c>
      <c r="F52" s="31">
        <v>29</v>
      </c>
      <c r="G52" s="32">
        <v>0</v>
      </c>
      <c r="H52" s="44">
        <v>139.86101141442734</v>
      </c>
      <c r="I52" s="45">
        <v>320</v>
      </c>
      <c r="J52" s="35">
        <v>13682.854095641764</v>
      </c>
      <c r="K52" s="32">
        <v>50</v>
      </c>
      <c r="L52" s="29">
        <v>142820.78171561178</v>
      </c>
      <c r="M52" s="32">
        <f t="shared" si="1"/>
        <v>22238550.699270986</v>
      </c>
    </row>
    <row r="53" spans="1:13" ht="12.75">
      <c r="A53" s="28">
        <v>39508</v>
      </c>
      <c r="B53" s="31">
        <v>22046700</v>
      </c>
      <c r="C53" s="39">
        <v>5063454.88</v>
      </c>
      <c r="D53" s="43">
        <v>541.6</v>
      </c>
      <c r="E53" s="43">
        <v>0</v>
      </c>
      <c r="F53" s="31">
        <v>31</v>
      </c>
      <c r="G53" s="32">
        <v>1</v>
      </c>
      <c r="H53" s="44">
        <v>139.75568045642274</v>
      </c>
      <c r="I53" s="45">
        <v>304</v>
      </c>
      <c r="J53" s="35">
        <v>13686.267414539765</v>
      </c>
      <c r="K53" s="32">
        <v>51</v>
      </c>
      <c r="L53" s="29">
        <v>145402.06841309942</v>
      </c>
      <c r="M53" s="32">
        <f t="shared" si="1"/>
        <v>21792332.573169827</v>
      </c>
    </row>
    <row r="54" spans="1:13" ht="12.75">
      <c r="A54" s="28">
        <v>39539</v>
      </c>
      <c r="B54" s="31">
        <v>18811030</v>
      </c>
      <c r="C54" s="39">
        <v>4901935</v>
      </c>
      <c r="D54" s="43">
        <v>223.8</v>
      </c>
      <c r="E54" s="43">
        <v>1.3</v>
      </c>
      <c r="F54" s="31">
        <v>30</v>
      </c>
      <c r="G54" s="32">
        <v>1</v>
      </c>
      <c r="H54" s="44">
        <v>139.65042882439042</v>
      </c>
      <c r="I54" s="45">
        <v>352</v>
      </c>
      <c r="J54" s="35">
        <v>13689.680733437766</v>
      </c>
      <c r="K54" s="32">
        <v>52</v>
      </c>
      <c r="L54" s="29">
        <v>147983.35511058706</v>
      </c>
      <c r="M54" s="32">
        <f t="shared" si="1"/>
        <v>18889065.70931992</v>
      </c>
    </row>
    <row r="55" spans="1:13" ht="12.75">
      <c r="A55" s="28">
        <v>39569</v>
      </c>
      <c r="B55" s="31">
        <v>18644710</v>
      </c>
      <c r="C55" s="39">
        <v>3756481.2800000003</v>
      </c>
      <c r="D55" s="43">
        <v>143.4</v>
      </c>
      <c r="E55" s="43">
        <v>11.6</v>
      </c>
      <c r="F55" s="31">
        <v>31</v>
      </c>
      <c r="G55" s="32">
        <v>1</v>
      </c>
      <c r="H55" s="44">
        <v>139.54525645858905</v>
      </c>
      <c r="I55" s="45">
        <v>336</v>
      </c>
      <c r="J55" s="35">
        <v>13693.094052335768</v>
      </c>
      <c r="K55" s="32">
        <v>53</v>
      </c>
      <c r="L55" s="29">
        <v>150564.6418080747</v>
      </c>
      <c r="M55" s="32">
        <f t="shared" si="1"/>
        <v>18431481.139754012</v>
      </c>
    </row>
    <row r="56" spans="1:13" ht="12.75">
      <c r="A56" s="28">
        <v>39600</v>
      </c>
      <c r="B56" s="31">
        <v>22711700</v>
      </c>
      <c r="C56" s="39">
        <v>3636030.3999999994</v>
      </c>
      <c r="D56" s="43">
        <v>3.2</v>
      </c>
      <c r="E56" s="43">
        <v>123.9</v>
      </c>
      <c r="F56" s="31">
        <v>30</v>
      </c>
      <c r="G56" s="32">
        <v>0</v>
      </c>
      <c r="H56" s="44">
        <v>139.44016329932234</v>
      </c>
      <c r="I56" s="45">
        <v>336</v>
      </c>
      <c r="J56" s="42">
        <v>13696.50737123376</v>
      </c>
      <c r="K56" s="32">
        <v>54</v>
      </c>
      <c r="L56" s="29">
        <v>153145.92850556233</v>
      </c>
      <c r="M56" s="32">
        <f t="shared" si="1"/>
        <v>22208869.399190854</v>
      </c>
    </row>
    <row r="57" spans="1:13" ht="12.75">
      <c r="A57" s="28">
        <v>39630</v>
      </c>
      <c r="B57" s="31">
        <v>26419990</v>
      </c>
      <c r="C57" s="39">
        <v>4366856.100000001</v>
      </c>
      <c r="D57" s="43">
        <v>0.3</v>
      </c>
      <c r="E57" s="43">
        <v>188.6</v>
      </c>
      <c r="F57" s="31">
        <v>31</v>
      </c>
      <c r="G57" s="32">
        <v>0</v>
      </c>
      <c r="H57" s="44">
        <v>139.3351492869389</v>
      </c>
      <c r="I57" s="45">
        <v>352</v>
      </c>
      <c r="J57" s="35">
        <v>13707.048423630946</v>
      </c>
      <c r="K57" s="32">
        <v>55</v>
      </c>
      <c r="L57" s="29">
        <v>155727.21520304997</v>
      </c>
      <c r="M57" s="32">
        <f t="shared" si="1"/>
        <v>26044520.702698737</v>
      </c>
    </row>
    <row r="58" spans="1:13" ht="12.75">
      <c r="A58" s="28">
        <v>39661</v>
      </c>
      <c r="B58" s="31">
        <v>24364410</v>
      </c>
      <c r="C58" s="39">
        <v>5358890.6</v>
      </c>
      <c r="D58" s="43">
        <v>0.9</v>
      </c>
      <c r="E58" s="43">
        <v>144.8</v>
      </c>
      <c r="F58" s="31">
        <v>31</v>
      </c>
      <c r="G58" s="32">
        <v>0</v>
      </c>
      <c r="H58" s="44">
        <v>139.23021436183228</v>
      </c>
      <c r="I58" s="45">
        <v>320</v>
      </c>
      <c r="J58" s="35">
        <v>13717.589476028132</v>
      </c>
      <c r="K58" s="32">
        <v>56</v>
      </c>
      <c r="L58" s="29">
        <v>158308.5019005376</v>
      </c>
      <c r="M58" s="32">
        <f t="shared" si="1"/>
        <v>25020101.815674428</v>
      </c>
    </row>
    <row r="59" spans="1:13" ht="12.75">
      <c r="A59" s="28">
        <v>39692</v>
      </c>
      <c r="B59" s="31">
        <v>20565410</v>
      </c>
      <c r="C59" s="39">
        <v>4892273</v>
      </c>
      <c r="D59" s="43">
        <v>12.2</v>
      </c>
      <c r="E59" s="43">
        <v>65</v>
      </c>
      <c r="F59" s="31">
        <v>30</v>
      </c>
      <c r="G59" s="32">
        <v>1</v>
      </c>
      <c r="H59" s="44">
        <v>139.12535846444095</v>
      </c>
      <c r="I59" s="45">
        <v>336</v>
      </c>
      <c r="J59" s="35">
        <v>13728.130528425318</v>
      </c>
      <c r="K59" s="32">
        <v>57</v>
      </c>
      <c r="L59" s="29">
        <v>160889.78859802525</v>
      </c>
      <c r="M59" s="32">
        <f t="shared" si="1"/>
        <v>20013483.203509822</v>
      </c>
    </row>
    <row r="60" spans="1:13" ht="12.75">
      <c r="A60" s="28">
        <v>39722</v>
      </c>
      <c r="B60" s="31">
        <v>18777310</v>
      </c>
      <c r="C60" s="39">
        <v>4024401.5999999996</v>
      </c>
      <c r="D60" s="43">
        <v>220.7</v>
      </c>
      <c r="E60" s="43">
        <v>3.3</v>
      </c>
      <c r="F60" s="31">
        <v>31</v>
      </c>
      <c r="G60" s="32">
        <v>1</v>
      </c>
      <c r="H60" s="44">
        <v>139.02058153524823</v>
      </c>
      <c r="I60" s="45">
        <v>352</v>
      </c>
      <c r="J60" s="35">
        <v>13738.671580822504</v>
      </c>
      <c r="K60" s="32">
        <v>58</v>
      </c>
      <c r="L60" s="29">
        <v>163471.07529551288</v>
      </c>
      <c r="M60" s="32">
        <f t="shared" si="1"/>
        <v>18817570.45649048</v>
      </c>
    </row>
    <row r="61" spans="1:13" ht="12.75">
      <c r="A61" s="28">
        <v>39753</v>
      </c>
      <c r="B61" s="31">
        <v>20094850</v>
      </c>
      <c r="C61" s="39">
        <v>3890338.4</v>
      </c>
      <c r="D61" s="43">
        <v>413.4</v>
      </c>
      <c r="E61" s="43">
        <v>0</v>
      </c>
      <c r="F61" s="31">
        <v>30</v>
      </c>
      <c r="G61" s="32">
        <v>1</v>
      </c>
      <c r="H61" s="44">
        <v>138.91588351478222</v>
      </c>
      <c r="I61" s="45">
        <v>304</v>
      </c>
      <c r="J61" s="35">
        <v>13749.21263321969</v>
      </c>
      <c r="K61" s="32">
        <v>59</v>
      </c>
      <c r="L61" s="29">
        <v>166052.36199300052</v>
      </c>
      <c r="M61" s="32">
        <f t="shared" si="1"/>
        <v>19321235.41060806</v>
      </c>
    </row>
    <row r="62" spans="1:14" ht="12.75">
      <c r="A62" s="28">
        <v>39783</v>
      </c>
      <c r="B62" s="31">
        <v>23525530</v>
      </c>
      <c r="C62" s="39">
        <v>4317061.5</v>
      </c>
      <c r="D62" s="43">
        <v>632</v>
      </c>
      <c r="E62" s="43">
        <v>0</v>
      </c>
      <c r="F62" s="31">
        <v>31</v>
      </c>
      <c r="G62" s="32">
        <v>0</v>
      </c>
      <c r="H62" s="44">
        <v>138.8112643436159</v>
      </c>
      <c r="I62" s="45">
        <v>336</v>
      </c>
      <c r="J62" s="35">
        <v>13759.753685616875</v>
      </c>
      <c r="K62" s="32">
        <v>60</v>
      </c>
      <c r="L62" s="29">
        <v>168633.64869048816</v>
      </c>
      <c r="M62" s="32">
        <f t="shared" si="1"/>
        <v>22589854.6272861</v>
      </c>
      <c r="N62" s="8"/>
    </row>
    <row r="63" spans="1:14" ht="12.75">
      <c r="A63" s="28">
        <v>39814</v>
      </c>
      <c r="B63" s="39">
        <v>24531230</v>
      </c>
      <c r="C63" s="39">
        <v>5537852.2</v>
      </c>
      <c r="D63" s="43">
        <v>799.1</v>
      </c>
      <c r="E63" s="43">
        <v>0</v>
      </c>
      <c r="F63" s="31">
        <v>31</v>
      </c>
      <c r="G63" s="32">
        <v>0</v>
      </c>
      <c r="H63" s="44">
        <v>138.38779708736809</v>
      </c>
      <c r="I63" s="45">
        <v>336</v>
      </c>
      <c r="J63" s="35">
        <v>13770.294738014061</v>
      </c>
      <c r="K63" s="32">
        <v>61</v>
      </c>
      <c r="L63" s="29">
        <v>184930.19545840053</v>
      </c>
      <c r="M63" s="32">
        <f t="shared" si="1"/>
        <v>24713614.427065983</v>
      </c>
      <c r="N63" s="7"/>
    </row>
    <row r="64" spans="1:14" ht="12.75">
      <c r="A64" s="28">
        <v>39845</v>
      </c>
      <c r="B64" s="39">
        <v>20746930</v>
      </c>
      <c r="C64" s="39">
        <v>5761927.6</v>
      </c>
      <c r="D64" s="43">
        <v>552.9</v>
      </c>
      <c r="E64" s="43">
        <v>0</v>
      </c>
      <c r="F64" s="31">
        <v>28</v>
      </c>
      <c r="G64" s="32">
        <v>0</v>
      </c>
      <c r="H64" s="44">
        <v>137.965621689659</v>
      </c>
      <c r="I64" s="45">
        <v>304</v>
      </c>
      <c r="J64" s="35">
        <v>13780.835790411247</v>
      </c>
      <c r="K64" s="32">
        <v>62</v>
      </c>
      <c r="L64" s="29">
        <v>201226.7422263129</v>
      </c>
      <c r="M64" s="32">
        <f t="shared" si="1"/>
        <v>21355611.07245197</v>
      </c>
      <c r="N64" s="7"/>
    </row>
    <row r="65" spans="1:14" ht="12.75">
      <c r="A65" s="28">
        <v>39873</v>
      </c>
      <c r="B65" s="39">
        <v>20762810</v>
      </c>
      <c r="C65" s="39">
        <v>4729916</v>
      </c>
      <c r="D65" s="43">
        <v>463.8</v>
      </c>
      <c r="E65" s="43">
        <v>0</v>
      </c>
      <c r="F65" s="31">
        <v>31</v>
      </c>
      <c r="G65" s="32">
        <v>1</v>
      </c>
      <c r="H65" s="44">
        <v>137.54473420945553</v>
      </c>
      <c r="I65" s="45">
        <v>352</v>
      </c>
      <c r="J65" s="35">
        <v>13791.376842808433</v>
      </c>
      <c r="K65" s="32">
        <v>63</v>
      </c>
      <c r="L65" s="29">
        <v>217523.28899422527</v>
      </c>
      <c r="M65" s="32">
        <f t="shared" si="1"/>
        <v>20875593.127439562</v>
      </c>
      <c r="N65" s="7"/>
    </row>
    <row r="66" spans="1:14" ht="12.75">
      <c r="A66" s="28">
        <v>39904</v>
      </c>
      <c r="B66" s="39">
        <v>18304870</v>
      </c>
      <c r="C66" s="39">
        <v>4690837.8</v>
      </c>
      <c r="D66" s="43">
        <v>263.4</v>
      </c>
      <c r="E66" s="43">
        <v>11.1</v>
      </c>
      <c r="F66" s="31">
        <v>30</v>
      </c>
      <c r="G66" s="32">
        <v>1</v>
      </c>
      <c r="H66" s="44">
        <v>137.1251307177473</v>
      </c>
      <c r="I66" s="45">
        <v>320</v>
      </c>
      <c r="J66" s="35">
        <v>13801.917895205619</v>
      </c>
      <c r="K66" s="32">
        <v>64</v>
      </c>
      <c r="L66" s="29">
        <v>233819.83576213763</v>
      </c>
      <c r="M66" s="32">
        <f t="shared" si="1"/>
        <v>19283268.631464597</v>
      </c>
      <c r="N66" s="7"/>
    </row>
    <row r="67" spans="1:14" ht="12.75">
      <c r="A67" s="28">
        <v>39934</v>
      </c>
      <c r="B67" s="39">
        <v>17564207.692307696</v>
      </c>
      <c r="C67" s="39">
        <v>3917561.8</v>
      </c>
      <c r="D67" s="43">
        <v>75.8</v>
      </c>
      <c r="E67" s="43">
        <v>14.8</v>
      </c>
      <c r="F67" s="31">
        <v>31</v>
      </c>
      <c r="G67" s="32">
        <v>1</v>
      </c>
      <c r="H67" s="44">
        <v>136.70680729751015</v>
      </c>
      <c r="I67" s="45">
        <v>320</v>
      </c>
      <c r="J67" s="35">
        <v>13812.458947602805</v>
      </c>
      <c r="K67" s="32">
        <v>65</v>
      </c>
      <c r="L67" s="29">
        <v>250116.38253005</v>
      </c>
      <c r="M67" s="32">
        <f aca="true" t="shared" si="2" ref="M67:M98">$R$18+C67*$R$19+D67*$R$20+E67*$R$21+F67*$R$22+G67*$R$23+H67*$R$24</f>
        <v>18083223.57259395</v>
      </c>
      <c r="N67" s="7"/>
    </row>
    <row r="68" spans="1:14" ht="12.75">
      <c r="A68" s="28">
        <v>39965</v>
      </c>
      <c r="B68" s="39">
        <v>20151815.384615388</v>
      </c>
      <c r="C68" s="39">
        <v>3591150.4000000004</v>
      </c>
      <c r="D68" s="43">
        <v>25.3</v>
      </c>
      <c r="E68" s="43">
        <v>70.1</v>
      </c>
      <c r="F68" s="31">
        <v>30</v>
      </c>
      <c r="G68" s="32">
        <v>0</v>
      </c>
      <c r="H68" s="44">
        <v>136.28976004366936</v>
      </c>
      <c r="I68" s="45">
        <v>352</v>
      </c>
      <c r="J68" s="42">
        <v>13823</v>
      </c>
      <c r="K68" s="32">
        <v>66</v>
      </c>
      <c r="L68" s="29">
        <v>266412.92929796234</v>
      </c>
      <c r="M68" s="32">
        <f t="shared" si="2"/>
        <v>19947972.38871493</v>
      </c>
      <c r="N68" s="7"/>
    </row>
    <row r="69" spans="1:14" ht="12.75">
      <c r="A69" s="28">
        <v>39995</v>
      </c>
      <c r="B69" s="39">
        <v>21718676.923076924</v>
      </c>
      <c r="C69" s="39">
        <v>4052450.9</v>
      </c>
      <c r="D69" s="43">
        <v>1.4</v>
      </c>
      <c r="E69" s="43">
        <v>88</v>
      </c>
      <c r="F69" s="31">
        <v>31</v>
      </c>
      <c r="G69" s="32">
        <v>0</v>
      </c>
      <c r="H69" s="44">
        <v>135.87398506306334</v>
      </c>
      <c r="I69" s="45">
        <v>352</v>
      </c>
      <c r="J69" s="35">
        <v>13836.125</v>
      </c>
      <c r="K69" s="32">
        <v>67</v>
      </c>
      <c r="L69" s="29">
        <v>282709.4760658747</v>
      </c>
      <c r="M69" s="32">
        <f t="shared" si="2"/>
        <v>21467612.78688814</v>
      </c>
      <c r="N69" s="7"/>
    </row>
    <row r="70" spans="1:14" ht="12.75">
      <c r="A70" s="28">
        <v>40026</v>
      </c>
      <c r="B70" s="39">
        <v>24301261.53846154</v>
      </c>
      <c r="C70" s="39">
        <v>3497596.2</v>
      </c>
      <c r="D70" s="43">
        <v>6.7</v>
      </c>
      <c r="E70" s="43">
        <v>124.3</v>
      </c>
      <c r="F70" s="31">
        <v>31</v>
      </c>
      <c r="G70" s="32">
        <v>0</v>
      </c>
      <c r="H70" s="44">
        <v>135.45947847440726</v>
      </c>
      <c r="I70" s="45">
        <v>320</v>
      </c>
      <c r="J70" s="35">
        <v>13849.25</v>
      </c>
      <c r="K70" s="32">
        <v>68</v>
      </c>
      <c r="L70" s="29">
        <v>299006.022833787</v>
      </c>
      <c r="M70" s="32">
        <f t="shared" si="2"/>
        <v>22546416.61149659</v>
      </c>
      <c r="N70" s="7"/>
    </row>
    <row r="71" spans="1:14" ht="12.75">
      <c r="A71" s="28">
        <v>40057</v>
      </c>
      <c r="B71" s="39">
        <v>19833253.846153848</v>
      </c>
      <c r="C71" s="39">
        <v>4859822</v>
      </c>
      <c r="D71" s="43">
        <v>28</v>
      </c>
      <c r="E71" s="43">
        <v>47.5</v>
      </c>
      <c r="F71" s="31">
        <v>30</v>
      </c>
      <c r="G71" s="32">
        <v>1</v>
      </c>
      <c r="H71" s="44">
        <v>135.0462364082568</v>
      </c>
      <c r="I71" s="45">
        <v>336</v>
      </c>
      <c r="J71" s="35">
        <v>13862.375</v>
      </c>
      <c r="K71" s="32">
        <v>69</v>
      </c>
      <c r="L71" s="29">
        <v>315302.56960169936</v>
      </c>
      <c r="M71" s="32">
        <f t="shared" si="2"/>
        <v>19177969.261026032</v>
      </c>
      <c r="N71" s="7"/>
    </row>
    <row r="72" spans="1:14" ht="12.75">
      <c r="A72" s="28">
        <v>40087</v>
      </c>
      <c r="B72" s="39">
        <v>19025038.46153846</v>
      </c>
      <c r="C72" s="39">
        <v>3480892.6999999997</v>
      </c>
      <c r="D72" s="43">
        <v>247.6</v>
      </c>
      <c r="E72" s="43">
        <v>0</v>
      </c>
      <c r="F72" s="31">
        <v>31</v>
      </c>
      <c r="G72" s="32">
        <v>1</v>
      </c>
      <c r="H72" s="44">
        <v>134.63425500697198</v>
      </c>
      <c r="I72" s="45">
        <v>336</v>
      </c>
      <c r="J72" s="35">
        <v>13875.5</v>
      </c>
      <c r="K72" s="32">
        <v>70</v>
      </c>
      <c r="L72" s="29">
        <v>331599.1163696117</v>
      </c>
      <c r="M72" s="32">
        <f t="shared" si="2"/>
        <v>18225865.9696673</v>
      </c>
      <c r="N72" s="7"/>
    </row>
    <row r="73" spans="1:14" ht="12.75">
      <c r="A73" s="28">
        <v>40118</v>
      </c>
      <c r="B73" s="39">
        <v>19026900</v>
      </c>
      <c r="C73" s="39">
        <v>3493143.3</v>
      </c>
      <c r="D73" s="43">
        <v>320.5</v>
      </c>
      <c r="E73" s="43">
        <v>0</v>
      </c>
      <c r="F73" s="31">
        <v>30</v>
      </c>
      <c r="G73" s="32">
        <v>1</v>
      </c>
      <c r="H73" s="44">
        <v>134.22353042468131</v>
      </c>
      <c r="I73" s="45">
        <v>320</v>
      </c>
      <c r="J73" s="35">
        <v>13888.625</v>
      </c>
      <c r="K73" s="32">
        <v>71</v>
      </c>
      <c r="L73" s="29">
        <v>347895.66313752404</v>
      </c>
      <c r="M73" s="32">
        <f t="shared" si="2"/>
        <v>18129215.51977715</v>
      </c>
      <c r="N73" s="7"/>
    </row>
    <row r="74" spans="1:14" ht="12.75">
      <c r="A74" s="28">
        <v>40148</v>
      </c>
      <c r="B74" s="39">
        <v>22891584.615384616</v>
      </c>
      <c r="C74" s="39">
        <v>3484624.5</v>
      </c>
      <c r="D74" s="43">
        <v>603.4</v>
      </c>
      <c r="E74" s="43">
        <v>0</v>
      </c>
      <c r="F74" s="31">
        <v>31</v>
      </c>
      <c r="G74" s="32">
        <v>0</v>
      </c>
      <c r="H74" s="44">
        <v>133.81405882724573</v>
      </c>
      <c r="I74" s="45">
        <v>352</v>
      </c>
      <c r="J74" s="35">
        <v>13901.75</v>
      </c>
      <c r="K74" s="32">
        <v>72</v>
      </c>
      <c r="L74" s="29">
        <v>364192.2099054364</v>
      </c>
      <c r="M74" s="32">
        <f t="shared" si="2"/>
        <v>21486485.01729789</v>
      </c>
      <c r="N74" s="7"/>
    </row>
    <row r="75" spans="1:14" ht="12.75">
      <c r="A75" s="28">
        <v>40179</v>
      </c>
      <c r="B75" s="39">
        <v>23520946.153846156</v>
      </c>
      <c r="C75" s="39">
        <v>4443394.4</v>
      </c>
      <c r="D75" s="43">
        <v>679.7</v>
      </c>
      <c r="E75" s="43">
        <v>0</v>
      </c>
      <c r="F75" s="31">
        <v>31</v>
      </c>
      <c r="G75" s="32">
        <v>0</v>
      </c>
      <c r="H75" s="44">
        <v>134.16576726366634</v>
      </c>
      <c r="I75" s="45">
        <v>320</v>
      </c>
      <c r="J75" s="35">
        <v>13914.875</v>
      </c>
      <c r="K75" s="32">
        <v>73</v>
      </c>
      <c r="L75" s="29">
        <v>349099.44463394635</v>
      </c>
      <c r="M75" s="32">
        <f t="shared" si="2"/>
        <v>22802393.807563003</v>
      </c>
      <c r="N75" s="7"/>
    </row>
    <row r="76" spans="1:14" ht="12.75">
      <c r="A76" s="28">
        <v>40210</v>
      </c>
      <c r="B76" s="39">
        <v>20573876.923076924</v>
      </c>
      <c r="C76" s="39">
        <v>4730331</v>
      </c>
      <c r="D76" s="43">
        <v>570.9</v>
      </c>
      <c r="E76" s="43">
        <v>0</v>
      </c>
      <c r="F76" s="31">
        <v>28</v>
      </c>
      <c r="G76" s="32">
        <v>0</v>
      </c>
      <c r="H76" s="44">
        <v>134.51840010836912</v>
      </c>
      <c r="I76" s="45">
        <v>304</v>
      </c>
      <c r="J76" s="35">
        <v>13928</v>
      </c>
      <c r="K76" s="32">
        <v>74</v>
      </c>
      <c r="L76" s="29">
        <v>334006.6793624563</v>
      </c>
      <c r="M76" s="32">
        <f t="shared" si="2"/>
        <v>20493969.931090437</v>
      </c>
      <c r="N76" s="7"/>
    </row>
    <row r="77" spans="1:14" ht="12.75">
      <c r="A77" s="28">
        <v>40238</v>
      </c>
      <c r="B77" s="39">
        <v>20520861.53846154</v>
      </c>
      <c r="C77" s="39">
        <v>4066284</v>
      </c>
      <c r="D77" s="43">
        <v>397.1</v>
      </c>
      <c r="E77" s="43">
        <v>0</v>
      </c>
      <c r="F77" s="31">
        <v>31</v>
      </c>
      <c r="G77" s="32">
        <v>1</v>
      </c>
      <c r="H77" s="44">
        <v>134.8719597910105</v>
      </c>
      <c r="I77" s="45">
        <v>368</v>
      </c>
      <c r="J77" s="35">
        <v>13941.125</v>
      </c>
      <c r="K77" s="32">
        <v>75</v>
      </c>
      <c r="L77" s="29">
        <v>318913.9140909663</v>
      </c>
      <c r="M77" s="32">
        <f t="shared" si="2"/>
        <v>19751233.735610787</v>
      </c>
      <c r="N77" s="7"/>
    </row>
    <row r="78" spans="1:14" ht="12.75">
      <c r="A78" s="28">
        <v>40269</v>
      </c>
      <c r="B78" s="39">
        <v>17431446.153846156</v>
      </c>
      <c r="C78" s="39">
        <v>3324930.5</v>
      </c>
      <c r="D78" s="43">
        <v>183.4</v>
      </c>
      <c r="E78" s="43">
        <v>1.4</v>
      </c>
      <c r="F78" s="31">
        <v>30</v>
      </c>
      <c r="G78" s="32">
        <v>1</v>
      </c>
      <c r="H78" s="44">
        <v>135.22644874763293</v>
      </c>
      <c r="I78" s="45">
        <v>320</v>
      </c>
      <c r="J78" s="35">
        <v>13954.25</v>
      </c>
      <c r="K78" s="32">
        <v>76</v>
      </c>
      <c r="L78" s="29">
        <v>303821.14881947625</v>
      </c>
      <c r="M78" s="32">
        <f t="shared" si="2"/>
        <v>17140795.952887908</v>
      </c>
      <c r="N78" s="7"/>
    </row>
    <row r="79" spans="1:14" ht="12.75">
      <c r="A79" s="28">
        <v>40299</v>
      </c>
      <c r="B79" s="39">
        <v>19189807.692307692</v>
      </c>
      <c r="C79" s="39">
        <v>3105799.3</v>
      </c>
      <c r="D79" s="43">
        <v>91.9</v>
      </c>
      <c r="E79" s="43">
        <v>49.9</v>
      </c>
      <c r="F79" s="31">
        <v>31</v>
      </c>
      <c r="G79" s="32">
        <v>1</v>
      </c>
      <c r="H79" s="44">
        <v>135.5818694206815</v>
      </c>
      <c r="I79" s="45">
        <v>320</v>
      </c>
      <c r="J79" s="35">
        <v>13967.375</v>
      </c>
      <c r="K79" s="32">
        <v>77</v>
      </c>
      <c r="L79" s="29">
        <v>288728.3835479862</v>
      </c>
      <c r="M79" s="32">
        <f t="shared" si="2"/>
        <v>18949057.45877136</v>
      </c>
      <c r="N79" s="7"/>
    </row>
    <row r="80" spans="1:14" ht="12.75">
      <c r="A80" s="28">
        <v>40330</v>
      </c>
      <c r="B80" s="39">
        <v>23092030.769230768</v>
      </c>
      <c r="C80" s="39">
        <v>3327015.3</v>
      </c>
      <c r="D80" s="43">
        <v>5.7</v>
      </c>
      <c r="E80" s="43">
        <v>124.2</v>
      </c>
      <c r="F80" s="31">
        <v>30</v>
      </c>
      <c r="G80" s="32">
        <v>0</v>
      </c>
      <c r="H80" s="44">
        <v>135.93822425902098</v>
      </c>
      <c r="I80" s="45">
        <v>352</v>
      </c>
      <c r="J80" s="42">
        <v>13980.5</v>
      </c>
      <c r="K80" s="32">
        <v>78</v>
      </c>
      <c r="L80" s="29">
        <v>273635.6182764962</v>
      </c>
      <c r="M80" s="32">
        <f t="shared" si="2"/>
        <v>21824768.160760254</v>
      </c>
      <c r="N80" s="7"/>
    </row>
    <row r="81" spans="1:14" ht="12.75">
      <c r="A81" s="28">
        <v>40360</v>
      </c>
      <c r="B81" s="39">
        <v>28187746.153846156</v>
      </c>
      <c r="C81" s="39">
        <v>3985248.7</v>
      </c>
      <c r="D81" s="43">
        <v>0.1</v>
      </c>
      <c r="E81" s="43">
        <v>216.2</v>
      </c>
      <c r="F81" s="31">
        <v>31</v>
      </c>
      <c r="G81" s="32">
        <v>0</v>
      </c>
      <c r="H81" s="44">
        <v>136.2955157179525</v>
      </c>
      <c r="I81" s="45">
        <v>336</v>
      </c>
      <c r="J81" s="35">
        <v>13986.583333333334</v>
      </c>
      <c r="K81" s="32">
        <v>79</v>
      </c>
      <c r="L81" s="29">
        <v>258542.85300500612</v>
      </c>
      <c r="M81" s="32">
        <f t="shared" si="2"/>
        <v>26736874.71132907</v>
      </c>
      <c r="N81" s="7"/>
    </row>
    <row r="82" spans="1:14" ht="12.75">
      <c r="A82" s="28">
        <v>40391</v>
      </c>
      <c r="B82" s="39">
        <v>26984638.46153846</v>
      </c>
      <c r="C82" s="39">
        <v>5180906.9</v>
      </c>
      <c r="D82" s="43">
        <v>0</v>
      </c>
      <c r="E82" s="43">
        <v>189.3</v>
      </c>
      <c r="F82" s="31">
        <v>31</v>
      </c>
      <c r="G82" s="32">
        <v>0</v>
      </c>
      <c r="H82" s="44">
        <v>136.6537462592306</v>
      </c>
      <c r="I82" s="45">
        <v>336</v>
      </c>
      <c r="J82" s="35">
        <v>13992.666666666668</v>
      </c>
      <c r="K82" s="32">
        <v>80</v>
      </c>
      <c r="L82" s="29">
        <v>243450.08773351606</v>
      </c>
      <c r="M82" s="32">
        <f t="shared" si="2"/>
        <v>26592345.740521766</v>
      </c>
      <c r="N82" s="7"/>
    </row>
    <row r="83" spans="1:14" ht="12.75">
      <c r="A83" s="28">
        <v>40422</v>
      </c>
      <c r="B83" s="39">
        <v>19634115.384615384</v>
      </c>
      <c r="C83" s="39">
        <v>4944550.6</v>
      </c>
      <c r="D83" s="43">
        <v>42.9</v>
      </c>
      <c r="E83" s="43">
        <v>50</v>
      </c>
      <c r="F83" s="31">
        <v>30</v>
      </c>
      <c r="G83" s="32">
        <v>1</v>
      </c>
      <c r="H83" s="44">
        <v>137.0129183510801</v>
      </c>
      <c r="I83" s="45">
        <v>336</v>
      </c>
      <c r="J83" s="35">
        <v>13998.750000000002</v>
      </c>
      <c r="K83" s="32">
        <v>81</v>
      </c>
      <c r="L83" s="29">
        <v>228357.322462026</v>
      </c>
      <c r="M83" s="32">
        <f t="shared" si="2"/>
        <v>19547606.63221717</v>
      </c>
      <c r="N83" s="7"/>
    </row>
    <row r="84" spans="1:14" ht="12.75">
      <c r="A84" s="28">
        <v>40452</v>
      </c>
      <c r="B84" s="39">
        <v>18062553.846153848</v>
      </c>
      <c r="C84" s="39">
        <v>3790879.6999999997</v>
      </c>
      <c r="D84" s="43">
        <v>165.7</v>
      </c>
      <c r="E84" s="43">
        <v>1.3</v>
      </c>
      <c r="F84" s="31">
        <v>31</v>
      </c>
      <c r="G84" s="32">
        <v>1</v>
      </c>
      <c r="H84" s="44">
        <v>137.37303446821315</v>
      </c>
      <c r="I84" s="45">
        <v>320</v>
      </c>
      <c r="J84" s="35">
        <v>14004.833333333336</v>
      </c>
      <c r="K84" s="32">
        <v>82</v>
      </c>
      <c r="L84" s="29">
        <v>213264.55719053594</v>
      </c>
      <c r="M84" s="32">
        <f t="shared" si="2"/>
        <v>18084387.668403093</v>
      </c>
      <c r="N84" s="7"/>
    </row>
    <row r="85" spans="1:14" ht="12.75">
      <c r="A85" s="28">
        <v>40483</v>
      </c>
      <c r="B85" s="39">
        <v>20064653.846153848</v>
      </c>
      <c r="C85" s="39">
        <v>3614965.5000000005</v>
      </c>
      <c r="D85" s="43">
        <v>377.7</v>
      </c>
      <c r="E85" s="43">
        <v>0</v>
      </c>
      <c r="F85" s="31">
        <v>30</v>
      </c>
      <c r="G85" s="32">
        <v>1</v>
      </c>
      <c r="H85" s="44">
        <v>137.73409709184634</v>
      </c>
      <c r="I85" s="45">
        <v>336</v>
      </c>
      <c r="J85" s="35">
        <v>14010.91666666667</v>
      </c>
      <c r="K85" s="32">
        <v>83</v>
      </c>
      <c r="L85" s="29">
        <v>198171.79191904588</v>
      </c>
      <c r="M85" s="32">
        <f t="shared" si="2"/>
        <v>18795010.552600913</v>
      </c>
      <c r="N85" s="7"/>
    </row>
    <row r="86" spans="1:14" ht="12.75">
      <c r="A86" s="28">
        <v>40513</v>
      </c>
      <c r="B86" s="39">
        <v>24022230.76923077</v>
      </c>
      <c r="C86" s="39">
        <v>3580070.4</v>
      </c>
      <c r="D86" s="43">
        <v>664.3</v>
      </c>
      <c r="E86" s="43">
        <v>0</v>
      </c>
      <c r="F86" s="31">
        <v>31</v>
      </c>
      <c r="G86" s="32">
        <v>0</v>
      </c>
      <c r="H86" s="44">
        <v>138.0961087097176</v>
      </c>
      <c r="I86" s="45">
        <v>368</v>
      </c>
      <c r="J86" s="35">
        <v>14017.000000000004</v>
      </c>
      <c r="K86" s="32">
        <v>84</v>
      </c>
      <c r="L86" s="29">
        <v>183079.02664755582</v>
      </c>
      <c r="M86" s="32">
        <f t="shared" si="2"/>
        <v>22194078.843251914</v>
      </c>
      <c r="N86" s="7"/>
    </row>
    <row r="87" spans="1:13" ht="12.75">
      <c r="A87" s="28">
        <v>40544</v>
      </c>
      <c r="B87" s="22">
        <v>23397084.615384616</v>
      </c>
      <c r="C87" s="39">
        <v>5088629.8</v>
      </c>
      <c r="D87" s="43">
        <v>730.9</v>
      </c>
      <c r="E87" s="43">
        <v>0</v>
      </c>
      <c r="F87" s="46">
        <v>31</v>
      </c>
      <c r="G87" s="32">
        <v>0</v>
      </c>
      <c r="H87" s="44">
        <v>138.34676736501393</v>
      </c>
      <c r="I87" s="45">
        <v>336</v>
      </c>
      <c r="J87" s="35">
        <v>14023.083333333338</v>
      </c>
      <c r="K87" s="32">
        <v>85</v>
      </c>
      <c r="L87" s="29">
        <v>199406.22013375952</v>
      </c>
      <c r="M87" s="32">
        <f t="shared" si="2"/>
        <v>23875694.448209558</v>
      </c>
    </row>
    <row r="88" spans="1:13" ht="12.75">
      <c r="A88" s="28">
        <v>40575</v>
      </c>
      <c r="B88" s="22">
        <v>20570361.53846154</v>
      </c>
      <c r="C88" s="39">
        <v>5258621</v>
      </c>
      <c r="D88" s="43">
        <v>614.6</v>
      </c>
      <c r="E88" s="43">
        <v>0</v>
      </c>
      <c r="F88" s="46">
        <v>28</v>
      </c>
      <c r="G88" s="32">
        <v>0</v>
      </c>
      <c r="H88" s="44">
        <v>138.59788099157674</v>
      </c>
      <c r="I88" s="45">
        <v>304</v>
      </c>
      <c r="J88" s="35">
        <v>14029.166666666672</v>
      </c>
      <c r="K88" s="32">
        <v>86</v>
      </c>
      <c r="L88" s="29">
        <v>215733.41361996322</v>
      </c>
      <c r="M88" s="32">
        <f t="shared" si="2"/>
        <v>21416612.04758455</v>
      </c>
    </row>
    <row r="89" spans="1:13" ht="12.75">
      <c r="A89" s="28">
        <v>40603</v>
      </c>
      <c r="B89" s="22">
        <v>21011815.384615388</v>
      </c>
      <c r="C89" s="39">
        <v>4539427.2</v>
      </c>
      <c r="D89" s="43">
        <v>520.1</v>
      </c>
      <c r="E89" s="43">
        <v>0</v>
      </c>
      <c r="F89" s="46">
        <v>31</v>
      </c>
      <c r="G89" s="32">
        <v>1</v>
      </c>
      <c r="H89" s="44">
        <v>138.8494504152257</v>
      </c>
      <c r="I89" s="45">
        <v>368</v>
      </c>
      <c r="J89" s="35">
        <v>14035.250000000005</v>
      </c>
      <c r="K89" s="32">
        <v>87</v>
      </c>
      <c r="L89" s="29">
        <v>232060.60710616692</v>
      </c>
      <c r="M89" s="32">
        <f t="shared" si="2"/>
        <v>21180439.439860467</v>
      </c>
    </row>
    <row r="90" spans="1:13" ht="12.75">
      <c r="A90" s="28">
        <v>40634</v>
      </c>
      <c r="B90" s="22">
        <v>18252353.846153848</v>
      </c>
      <c r="C90" s="39">
        <v>4378340.1</v>
      </c>
      <c r="D90" s="43">
        <v>293.8</v>
      </c>
      <c r="E90" s="43">
        <v>0</v>
      </c>
      <c r="F90" s="46">
        <v>30</v>
      </c>
      <c r="G90" s="32">
        <v>1</v>
      </c>
      <c r="H90" s="44">
        <v>139.10147646327948</v>
      </c>
      <c r="I90" s="45">
        <v>320</v>
      </c>
      <c r="J90" s="35">
        <v>14041.33333333334</v>
      </c>
      <c r="K90" s="32">
        <v>88</v>
      </c>
      <c r="L90" s="29">
        <v>248387.80059237062</v>
      </c>
      <c r="M90" s="32">
        <f t="shared" si="2"/>
        <v>18881628.55899114</v>
      </c>
    </row>
    <row r="91" spans="1:13" ht="12.75">
      <c r="A91" s="28">
        <v>40664</v>
      </c>
      <c r="B91" s="22">
        <v>18454400</v>
      </c>
      <c r="C91" s="39">
        <v>3743060.1999999997</v>
      </c>
      <c r="D91" s="43">
        <v>112.3</v>
      </c>
      <c r="E91" s="43">
        <v>33.4</v>
      </c>
      <c r="F91" s="31">
        <v>31</v>
      </c>
      <c r="G91" s="32">
        <v>1</v>
      </c>
      <c r="H91" s="44">
        <v>139.35395996455838</v>
      </c>
      <c r="I91" s="45">
        <v>336</v>
      </c>
      <c r="J91" s="35">
        <v>14047.416666666673</v>
      </c>
      <c r="K91" s="32">
        <v>89</v>
      </c>
      <c r="L91" s="29">
        <v>264714.9940785743</v>
      </c>
      <c r="M91" s="32">
        <f t="shared" si="2"/>
        <v>19097047.674710073</v>
      </c>
    </row>
    <row r="92" spans="1:13" ht="12.75">
      <c r="A92" s="28">
        <v>40695</v>
      </c>
      <c r="B92" s="22">
        <v>21528092.307692308</v>
      </c>
      <c r="C92" s="39">
        <v>3594103.3999999994</v>
      </c>
      <c r="D92" s="43">
        <v>10.1</v>
      </c>
      <c r="E92" s="43">
        <v>104.8</v>
      </c>
      <c r="F92" s="31">
        <v>30</v>
      </c>
      <c r="G92" s="32">
        <v>0</v>
      </c>
      <c r="H92" s="44">
        <v>139.60690174938708</v>
      </c>
      <c r="I92" s="45">
        <v>352</v>
      </c>
      <c r="J92" s="37">
        <v>14053.5</v>
      </c>
      <c r="K92" s="32">
        <v>90</v>
      </c>
      <c r="L92" s="29">
        <v>281042.18756477797</v>
      </c>
      <c r="M92" s="32">
        <f t="shared" si="2"/>
        <v>21440356.123660047</v>
      </c>
    </row>
    <row r="93" spans="1:13" ht="12.75">
      <c r="A93" s="28">
        <v>40725</v>
      </c>
      <c r="B93" s="22">
        <v>28389523.076923076</v>
      </c>
      <c r="C93" s="39">
        <v>4086352.1</v>
      </c>
      <c r="D93" s="43">
        <v>0</v>
      </c>
      <c r="E93" s="43">
        <v>242.3</v>
      </c>
      <c r="F93" s="31">
        <v>31</v>
      </c>
      <c r="G93" s="32">
        <v>0</v>
      </c>
      <c r="H93" s="44">
        <v>139.86030264959743</v>
      </c>
      <c r="I93" s="45">
        <v>320</v>
      </c>
      <c r="J93" s="35">
        <v>14063.674206495016</v>
      </c>
      <c r="K93" s="32">
        <v>91</v>
      </c>
      <c r="L93" s="29">
        <v>297369.38105098164</v>
      </c>
      <c r="M93" s="32">
        <f t="shared" si="2"/>
        <v>28068822.119819753</v>
      </c>
    </row>
    <row r="94" spans="1:13" ht="12.75">
      <c r="A94" s="28">
        <v>40756</v>
      </c>
      <c r="B94" s="22">
        <v>24810530.769230768</v>
      </c>
      <c r="C94" s="39">
        <v>5824157.8</v>
      </c>
      <c r="D94" s="43">
        <v>0</v>
      </c>
      <c r="E94" s="43">
        <v>144.4</v>
      </c>
      <c r="F94" s="31">
        <v>31</v>
      </c>
      <c r="G94" s="32">
        <v>0</v>
      </c>
      <c r="H94" s="44">
        <v>140.1141634985311</v>
      </c>
      <c r="I94" s="45">
        <v>352</v>
      </c>
      <c r="J94" s="35">
        <v>14073.848412990032</v>
      </c>
      <c r="K94" s="32">
        <v>92</v>
      </c>
      <c r="L94" s="29">
        <v>313696.5745371853</v>
      </c>
      <c r="M94" s="32">
        <f t="shared" si="2"/>
        <v>25410598.791341916</v>
      </c>
    </row>
    <row r="95" spans="1:13" ht="12.75">
      <c r="A95" s="28">
        <v>40787</v>
      </c>
      <c r="B95" s="22">
        <v>19628307.692307692</v>
      </c>
      <c r="C95" s="39">
        <v>4902860.4</v>
      </c>
      <c r="D95" s="43">
        <v>59.3</v>
      </c>
      <c r="E95" s="43">
        <v>47.7</v>
      </c>
      <c r="F95" s="31">
        <v>30</v>
      </c>
      <c r="G95" s="32">
        <v>1</v>
      </c>
      <c r="H95" s="44">
        <v>140.36848513104238</v>
      </c>
      <c r="I95" s="45">
        <v>336</v>
      </c>
      <c r="J95" s="35">
        <v>14084.022619485047</v>
      </c>
      <c r="K95" s="32">
        <v>93</v>
      </c>
      <c r="L95" s="29">
        <v>330023.768023389</v>
      </c>
      <c r="M95" s="32">
        <f t="shared" si="2"/>
        <v>19694509.97970224</v>
      </c>
    </row>
    <row r="96" spans="1:13" ht="12.75">
      <c r="A96" s="28">
        <v>40817</v>
      </c>
      <c r="B96" s="22">
        <v>18511823.076923076</v>
      </c>
      <c r="C96" s="39">
        <v>3829980.8</v>
      </c>
      <c r="D96" s="43">
        <v>189.5</v>
      </c>
      <c r="E96" s="43">
        <v>4.6</v>
      </c>
      <c r="F96" s="31">
        <v>31</v>
      </c>
      <c r="G96" s="32">
        <v>1</v>
      </c>
      <c r="H96" s="44">
        <v>140.6232683835009</v>
      </c>
      <c r="I96" s="45">
        <v>320</v>
      </c>
      <c r="J96" s="35">
        <v>14094.196825980063</v>
      </c>
      <c r="K96" s="32">
        <v>94</v>
      </c>
      <c r="L96" s="29">
        <v>346350.96150959266</v>
      </c>
      <c r="M96" s="32">
        <f t="shared" si="2"/>
        <v>18574543.84077187</v>
      </c>
    </row>
    <row r="97" spans="1:13" ht="12.75">
      <c r="A97" s="28">
        <v>40848</v>
      </c>
      <c r="B97" s="22">
        <v>18941946.153846152</v>
      </c>
      <c r="C97" s="39">
        <v>3646273.6</v>
      </c>
      <c r="D97" s="43">
        <v>315.1</v>
      </c>
      <c r="E97" s="43">
        <v>0</v>
      </c>
      <c r="F97" s="31">
        <v>30</v>
      </c>
      <c r="G97" s="32">
        <v>1</v>
      </c>
      <c r="H97" s="44">
        <v>140.87851409379442</v>
      </c>
      <c r="I97" s="45">
        <v>352</v>
      </c>
      <c r="J97" s="35">
        <v>14104.37103247508</v>
      </c>
      <c r="K97" s="32">
        <v>95</v>
      </c>
      <c r="L97" s="29">
        <v>362678.1549957963</v>
      </c>
      <c r="M97" s="32">
        <f t="shared" si="2"/>
        <v>18532000.75710883</v>
      </c>
    </row>
    <row r="98" spans="1:13" ht="12.75">
      <c r="A98" s="28">
        <v>40878</v>
      </c>
      <c r="B98" s="22">
        <v>21539476.923076924</v>
      </c>
      <c r="C98" s="39">
        <v>3848609</v>
      </c>
      <c r="D98" s="43">
        <v>495.6</v>
      </c>
      <c r="E98" s="43">
        <v>0</v>
      </c>
      <c r="F98" s="31">
        <v>31</v>
      </c>
      <c r="G98" s="32">
        <v>0</v>
      </c>
      <c r="H98" s="44">
        <v>141.1342231013314</v>
      </c>
      <c r="I98" s="45">
        <v>336</v>
      </c>
      <c r="J98" s="35">
        <v>14114.545238970095</v>
      </c>
      <c r="K98" s="32">
        <v>96</v>
      </c>
      <c r="L98" s="29">
        <v>379005.348482</v>
      </c>
      <c r="M98" s="32">
        <f t="shared" si="2"/>
        <v>21372047.279726844</v>
      </c>
    </row>
    <row r="99" spans="1:13" ht="12.75">
      <c r="A99" s="28">
        <v>40909</v>
      </c>
      <c r="B99" s="56">
        <v>22039669.230769232</v>
      </c>
      <c r="C99" s="56">
        <v>7756360</v>
      </c>
      <c r="D99" s="56">
        <v>586.8</v>
      </c>
      <c r="E99" s="56">
        <v>0</v>
      </c>
      <c r="F99" s="31">
        <v>31</v>
      </c>
      <c r="G99" s="32">
        <v>0</v>
      </c>
      <c r="H99" s="44">
        <v>141.4249364929916</v>
      </c>
      <c r="I99" s="45">
        <v>336</v>
      </c>
      <c r="J99" s="35">
        <v>14124.71944546511</v>
      </c>
      <c r="K99" s="32"/>
      <c r="L99" s="29">
        <v>377457.20621310093</v>
      </c>
      <c r="M99" s="32">
        <f aca="true" t="shared" si="3" ref="M99:M110">$R$18+C99*$R$19+D99*$R$20+E99*$R$21+F99*$R$22+G99*$R$23+H99*$R$24</f>
        <v>25141347.33745444</v>
      </c>
    </row>
    <row r="100" spans="1:13" ht="12.75">
      <c r="A100" s="28">
        <v>40940</v>
      </c>
      <c r="B100" s="56">
        <v>19611361.53846154</v>
      </c>
      <c r="C100" s="56">
        <v>4776734</v>
      </c>
      <c r="D100" s="56">
        <v>507.1</v>
      </c>
      <c r="E100" s="56">
        <v>0</v>
      </c>
      <c r="F100" s="31">
        <v>29</v>
      </c>
      <c r="G100" s="32">
        <v>0</v>
      </c>
      <c r="H100" s="44">
        <v>141.71624870664007</v>
      </c>
      <c r="I100" s="45">
        <v>320</v>
      </c>
      <c r="J100" s="35">
        <v>14134.893651960127</v>
      </c>
      <c r="K100" s="32"/>
      <c r="L100" s="29">
        <v>375909.06394420186</v>
      </c>
      <c r="M100" s="32">
        <f t="shared" si="3"/>
        <v>21025939.454611495</v>
      </c>
    </row>
    <row r="101" spans="1:13" ht="12.75">
      <c r="A101" s="28">
        <v>40969</v>
      </c>
      <c r="B101" s="56">
        <v>18499069.230769232</v>
      </c>
      <c r="C101" s="56">
        <v>4185349</v>
      </c>
      <c r="D101" s="56">
        <v>267.8</v>
      </c>
      <c r="E101" s="56">
        <v>5.9</v>
      </c>
      <c r="F101" s="31">
        <v>31</v>
      </c>
      <c r="G101" s="32">
        <v>1</v>
      </c>
      <c r="H101" s="44">
        <v>142.00816097575208</v>
      </c>
      <c r="I101" s="45">
        <v>352</v>
      </c>
      <c r="J101" s="35">
        <v>14145.067858455142</v>
      </c>
      <c r="K101" s="32"/>
      <c r="L101" s="29">
        <v>374360.9216753028</v>
      </c>
      <c r="M101" s="32">
        <f t="shared" si="3"/>
        <v>19526527.573634982</v>
      </c>
    </row>
    <row r="102" spans="1:13" ht="12.75">
      <c r="A102" s="28">
        <v>41000</v>
      </c>
      <c r="B102" s="56">
        <v>16877946.153846156</v>
      </c>
      <c r="C102" s="56">
        <v>3719518</v>
      </c>
      <c r="D102" s="56">
        <v>264.4</v>
      </c>
      <c r="E102" s="56">
        <v>0.9</v>
      </c>
      <c r="F102" s="31">
        <v>30</v>
      </c>
      <c r="G102" s="32">
        <v>1</v>
      </c>
      <c r="H102" s="44">
        <v>142.3006745363436</v>
      </c>
      <c r="I102" s="45">
        <v>320</v>
      </c>
      <c r="J102" s="35">
        <v>14155.242064950158</v>
      </c>
      <c r="K102" s="32"/>
      <c r="L102" s="29">
        <v>372812.7794064037</v>
      </c>
      <c r="M102" s="32">
        <f t="shared" si="3"/>
        <v>18340656.557412162</v>
      </c>
    </row>
    <row r="103" spans="1:13" ht="12.75">
      <c r="A103" s="28">
        <v>41030</v>
      </c>
      <c r="B103" s="56">
        <v>18352863.636363637</v>
      </c>
      <c r="C103" s="56">
        <v>3436970</v>
      </c>
      <c r="D103" s="56">
        <v>50.4</v>
      </c>
      <c r="E103" s="56">
        <v>51.7</v>
      </c>
      <c r="F103" s="31">
        <v>31</v>
      </c>
      <c r="G103" s="32">
        <v>1</v>
      </c>
      <c r="H103" s="44">
        <v>142.59379062697664</v>
      </c>
      <c r="I103" s="45">
        <v>352</v>
      </c>
      <c r="J103" s="35">
        <v>14165.416271445174</v>
      </c>
      <c r="K103" s="32"/>
      <c r="L103" s="29">
        <v>371264.63713750464</v>
      </c>
      <c r="M103" s="32">
        <f t="shared" si="3"/>
        <v>19332651.541529775</v>
      </c>
    </row>
    <row r="104" spans="1:13" ht="12.75">
      <c r="A104" s="28">
        <v>41061</v>
      </c>
      <c r="B104" s="56">
        <v>22640936.36363636</v>
      </c>
      <c r="C104" s="56">
        <v>3549431</v>
      </c>
      <c r="D104" s="56">
        <v>11.9</v>
      </c>
      <c r="E104" s="56">
        <v>135.3</v>
      </c>
      <c r="F104" s="31">
        <v>30</v>
      </c>
      <c r="G104" s="32">
        <v>0</v>
      </c>
      <c r="H104" s="44">
        <v>142.88751048876446</v>
      </c>
      <c r="I104" s="45">
        <v>336</v>
      </c>
      <c r="J104" s="37">
        <v>14175.5904779402</v>
      </c>
      <c r="K104" s="32"/>
      <c r="L104" s="29">
        <v>369716.4948686056</v>
      </c>
      <c r="M104" s="32">
        <f t="shared" si="3"/>
        <v>22838056.837136403</v>
      </c>
    </row>
    <row r="105" spans="1:13" ht="12.75">
      <c r="A105" s="28">
        <v>41091</v>
      </c>
      <c r="B105" s="56">
        <v>27569299.999999996</v>
      </c>
      <c r="C105" s="56">
        <v>4441889</v>
      </c>
      <c r="D105" s="56">
        <v>0</v>
      </c>
      <c r="E105" s="56">
        <v>217.8</v>
      </c>
      <c r="F105" s="31">
        <v>31</v>
      </c>
      <c r="G105" s="32">
        <v>0</v>
      </c>
      <c r="H105" s="44">
        <v>143.18183536537674</v>
      </c>
      <c r="I105" s="45">
        <v>336</v>
      </c>
      <c r="J105" s="35">
        <v>14185.764684435217</v>
      </c>
      <c r="K105" s="32"/>
      <c r="L105" s="29">
        <v>368168.3525997065</v>
      </c>
      <c r="M105" s="32">
        <f t="shared" si="3"/>
        <v>27496209.59769775</v>
      </c>
    </row>
    <row r="106" spans="1:13" ht="12.75">
      <c r="A106" s="28">
        <v>41122</v>
      </c>
      <c r="B106" s="56">
        <v>23505663.636363633</v>
      </c>
      <c r="C106" s="56">
        <v>5705577</v>
      </c>
      <c r="D106" s="56">
        <v>0.6</v>
      </c>
      <c r="E106" s="56">
        <v>131.8</v>
      </c>
      <c r="F106" s="31">
        <v>31</v>
      </c>
      <c r="G106" s="32">
        <v>0</v>
      </c>
      <c r="H106" s="44">
        <v>143.47676650304498</v>
      </c>
      <c r="I106" s="45">
        <v>352</v>
      </c>
      <c r="J106" s="35">
        <v>14195.938890930232</v>
      </c>
      <c r="K106" s="32"/>
      <c r="L106" s="29">
        <v>366620.21033080743</v>
      </c>
      <c r="M106" s="32">
        <f t="shared" si="3"/>
        <v>24959083.593318418</v>
      </c>
    </row>
    <row r="107" spans="1:13" ht="12.75">
      <c r="A107" s="28">
        <v>41153</v>
      </c>
      <c r="B107" s="56">
        <v>18912418.18181818</v>
      </c>
      <c r="C107" s="56">
        <v>4759078</v>
      </c>
      <c r="D107" s="56">
        <v>59.6</v>
      </c>
      <c r="E107" s="56">
        <v>49.1</v>
      </c>
      <c r="F107" s="31">
        <v>30</v>
      </c>
      <c r="G107" s="32">
        <v>1</v>
      </c>
      <c r="H107" s="44">
        <v>143.77230515056772</v>
      </c>
      <c r="I107" s="45">
        <v>304</v>
      </c>
      <c r="J107" s="35">
        <v>14206.113097425248</v>
      </c>
      <c r="K107" s="32"/>
      <c r="L107" s="29">
        <v>365072.06806190836</v>
      </c>
      <c r="M107" s="32">
        <f t="shared" si="3"/>
        <v>19802837.40764662</v>
      </c>
    </row>
    <row r="108" spans="1:13" ht="12.75">
      <c r="A108" s="28">
        <v>41183</v>
      </c>
      <c r="B108" s="56">
        <v>17381318.18181818</v>
      </c>
      <c r="C108" s="56">
        <v>3801585</v>
      </c>
      <c r="D108" s="56">
        <v>205.9</v>
      </c>
      <c r="E108" s="56">
        <v>4.1</v>
      </c>
      <c r="F108" s="31">
        <v>31</v>
      </c>
      <c r="G108" s="32">
        <v>1</v>
      </c>
      <c r="H108" s="44">
        <v>144.06845255931574</v>
      </c>
      <c r="I108" s="45">
        <v>352</v>
      </c>
      <c r="J108" s="35">
        <v>14216.287303920264</v>
      </c>
      <c r="K108" s="32"/>
      <c r="L108" s="29">
        <v>363523.9257930093</v>
      </c>
      <c r="M108" s="32">
        <f t="shared" si="3"/>
        <v>18810919.327325474</v>
      </c>
    </row>
    <row r="109" spans="1:13" ht="12.75">
      <c r="A109" s="28">
        <v>41214</v>
      </c>
      <c r="B109" s="56">
        <v>18308972.727272727</v>
      </c>
      <c r="C109" s="56">
        <v>3422989</v>
      </c>
      <c r="D109" s="56">
        <v>407.2</v>
      </c>
      <c r="E109" s="56">
        <v>0</v>
      </c>
      <c r="F109" s="31">
        <v>30</v>
      </c>
      <c r="G109" s="32">
        <v>1</v>
      </c>
      <c r="H109" s="44">
        <v>144.36520998323755</v>
      </c>
      <c r="I109" s="45">
        <v>352</v>
      </c>
      <c r="J109" s="35">
        <v>14226.46151041528</v>
      </c>
      <c r="K109" s="32"/>
      <c r="L109" s="29">
        <v>361975.7835241102</v>
      </c>
      <c r="M109" s="32">
        <f t="shared" si="3"/>
        <v>19165858.501468673</v>
      </c>
    </row>
    <row r="110" spans="1:13" ht="12.75">
      <c r="A110" s="28">
        <v>41244</v>
      </c>
      <c r="B110" s="56">
        <v>20133590.90909091</v>
      </c>
      <c r="C110" s="56">
        <v>3656197</v>
      </c>
      <c r="D110" s="56">
        <v>496</v>
      </c>
      <c r="E110" s="56">
        <v>0</v>
      </c>
      <c r="F110" s="31">
        <v>31</v>
      </c>
      <c r="G110" s="32">
        <v>0</v>
      </c>
      <c r="H110" s="44">
        <v>144.66257867886466</v>
      </c>
      <c r="I110" s="45">
        <v>304</v>
      </c>
      <c r="J110" s="35">
        <v>14236.635716910296</v>
      </c>
      <c r="K110" s="32"/>
      <c r="L110" s="29">
        <v>360427.64125521114</v>
      </c>
      <c r="M110" s="32">
        <f t="shared" si="3"/>
        <v>21390243.417610038</v>
      </c>
    </row>
    <row r="111" ht="12.75">
      <c r="A111" s="28"/>
    </row>
    <row r="112" spans="1:13" ht="12.75">
      <c r="A112" s="28"/>
      <c r="D112" s="48"/>
      <c r="E112" s="55" t="s">
        <v>38</v>
      </c>
      <c r="M112" s="49">
        <f>SUM(M3:M110)</f>
        <v>2160510544.808379</v>
      </c>
    </row>
    <row r="113" ht="12.75">
      <c r="A113" s="28"/>
    </row>
    <row r="114" spans="1:15" ht="12.75">
      <c r="A114" s="21">
        <v>2004</v>
      </c>
      <c r="B114" s="22">
        <f>SUM(B3:B14)</f>
        <v>195862723.47970718</v>
      </c>
      <c r="M114" s="22">
        <f>SUM(M3:M14)</f>
        <v>200369814.7766419</v>
      </c>
      <c r="N114" s="6">
        <f aca="true" t="shared" si="4" ref="N114:N122">M114-B114</f>
        <v>4507091.296934724</v>
      </c>
      <c r="O114" s="16">
        <f aca="true" t="shared" si="5" ref="O114:O122">N114/B114</f>
        <v>0.02301148078032159</v>
      </c>
    </row>
    <row r="115" spans="1:15" ht="12.75">
      <c r="A115" s="21">
        <v>2005</v>
      </c>
      <c r="B115" s="22">
        <f>SUM(B15:B26)</f>
        <v>208079760</v>
      </c>
      <c r="D115" s="50"/>
      <c r="M115" s="22">
        <f>SUM(M15:M26)</f>
        <v>214977895.14190733</v>
      </c>
      <c r="N115" s="6">
        <f t="shared" si="4"/>
        <v>6898135.141907334</v>
      </c>
      <c r="O115" s="16">
        <f t="shared" si="5"/>
        <v>0.03315139897271765</v>
      </c>
    </row>
    <row r="116" spans="1:15" ht="12.75">
      <c r="A116" s="21">
        <v>2006</v>
      </c>
      <c r="B116" s="22">
        <f>SUM(B27:B38)</f>
        <v>213838930</v>
      </c>
      <c r="D116" s="50"/>
      <c r="M116" s="22">
        <f>SUM(M27:M38)</f>
        <v>207131693.70270467</v>
      </c>
      <c r="N116" s="6">
        <f t="shared" si="4"/>
        <v>-6707236.297295332</v>
      </c>
      <c r="O116" s="16">
        <f t="shared" si="5"/>
        <v>-0.03136583360801203</v>
      </c>
    </row>
    <row r="117" spans="1:15" ht="12.75">
      <c r="A117" s="51">
        <v>2007</v>
      </c>
      <c r="B117" s="22">
        <f>SUM(B39:B50)</f>
        <v>271076220</v>
      </c>
      <c r="D117" s="50"/>
      <c r="M117" s="22">
        <f>SUM(M39:M50)</f>
        <v>265783342.6164316</v>
      </c>
      <c r="N117" s="6">
        <f t="shared" si="4"/>
        <v>-5292877.383568406</v>
      </c>
      <c r="O117" s="16">
        <f t="shared" si="5"/>
        <v>-0.019525421239710388</v>
      </c>
    </row>
    <row r="118" spans="1:15" ht="12.75">
      <c r="A118" s="21">
        <v>2008</v>
      </c>
      <c r="B118" s="22">
        <f>SUM(B51:B62)</f>
        <v>262640600</v>
      </c>
      <c r="D118" s="50"/>
      <c r="M118" s="22">
        <f>SUM(M51:M62)</f>
        <v>258667794.78146785</v>
      </c>
      <c r="N118" s="6">
        <f t="shared" si="4"/>
        <v>-3972805.218532145</v>
      </c>
      <c r="O118" s="16">
        <f t="shared" si="5"/>
        <v>-0.015126394085804499</v>
      </c>
    </row>
    <row r="119" spans="1:15" ht="12.75">
      <c r="A119" s="51">
        <v>2009</v>
      </c>
      <c r="B119" s="22">
        <f>SUM(B63:B74)</f>
        <v>248858578.46153846</v>
      </c>
      <c r="D119" s="50"/>
      <c r="M119" s="22">
        <f>SUM(M63:M74)</f>
        <v>245292848.3858841</v>
      </c>
      <c r="N119" s="6">
        <f t="shared" si="4"/>
        <v>-3565730.0756543577</v>
      </c>
      <c r="O119" s="16">
        <f t="shared" si="5"/>
        <v>-0.01432833900160467</v>
      </c>
    </row>
    <row r="120" spans="1:15" ht="12.75">
      <c r="A120" s="21">
        <v>2010</v>
      </c>
      <c r="B120" s="22">
        <f>SUM(B75:B86)</f>
        <v>261284907.69230774</v>
      </c>
      <c r="D120" s="50"/>
      <c r="M120" s="22">
        <f>SUM(M75:M86)</f>
        <v>252912523.19500765</v>
      </c>
      <c r="N120" s="6">
        <f t="shared" si="4"/>
        <v>-8372384.497300088</v>
      </c>
      <c r="O120" s="16">
        <f t="shared" si="5"/>
        <v>-0.03204312323756376</v>
      </c>
    </row>
    <row r="121" spans="1:15" ht="12.75">
      <c r="A121" s="21">
        <v>2011</v>
      </c>
      <c r="B121" s="22">
        <f>SUM(B87:B98)</f>
        <v>255035715.3846154</v>
      </c>
      <c r="D121" s="52"/>
      <c r="E121" s="53"/>
      <c r="M121" s="22">
        <f>SUM(M87:M98)</f>
        <v>257544301.06148726</v>
      </c>
      <c r="N121" s="6">
        <f t="shared" si="4"/>
        <v>2508585.676871866</v>
      </c>
      <c r="O121" s="16">
        <f t="shared" si="5"/>
        <v>0.0098362132264052</v>
      </c>
    </row>
    <row r="122" spans="1:15" ht="12.75">
      <c r="A122" s="21">
        <v>2012</v>
      </c>
      <c r="B122" s="22">
        <f>SUM(B99:B110)</f>
        <v>243833109.79020977</v>
      </c>
      <c r="D122" s="50"/>
      <c r="M122" s="22">
        <f>SUM(M99:M110)</f>
        <v>257830331.14684623</v>
      </c>
      <c r="N122" s="6">
        <f t="shared" si="4"/>
        <v>13997221.356636465</v>
      </c>
      <c r="O122" s="16">
        <f t="shared" si="5"/>
        <v>0.05740492490408484</v>
      </c>
    </row>
    <row r="123" spans="13:16" ht="12.75">
      <c r="M123" s="22"/>
      <c r="N123" s="6"/>
      <c r="P123" s="15"/>
    </row>
    <row r="124" ht="12.75">
      <c r="M124" s="22"/>
    </row>
    <row r="125" spans="1:14" ht="12.75">
      <c r="A125" s="21" t="s">
        <v>31</v>
      </c>
      <c r="B125" s="22">
        <f>SUM(B114:B122)</f>
        <v>2160510544.8083787</v>
      </c>
      <c r="M125" s="22">
        <f>SUM(M114:M122)</f>
        <v>2160510544.808378</v>
      </c>
      <c r="N125" s="2">
        <f>B125-M125</f>
        <v>0</v>
      </c>
    </row>
    <row r="126" spans="13:15" ht="12.75">
      <c r="M126" s="57" t="s">
        <v>33</v>
      </c>
      <c r="N126" s="57"/>
      <c r="O126" s="57"/>
    </row>
    <row r="127" spans="13:14" ht="12.75">
      <c r="M127" s="22"/>
      <c r="N127" s="7"/>
    </row>
    <row r="128" ht="12.75">
      <c r="B128" s="54"/>
    </row>
    <row r="129" ht="12.75">
      <c r="B129" s="54"/>
    </row>
    <row r="130" spans="1:13" ht="12.75">
      <c r="A130" s="28"/>
      <c r="D130" s="43"/>
      <c r="E130" s="43"/>
      <c r="F130" s="43"/>
      <c r="G130" s="43"/>
      <c r="H130" s="44"/>
      <c r="M130" s="32"/>
    </row>
    <row r="131" spans="1:13" ht="12.75">
      <c r="A131" s="28"/>
      <c r="D131" s="43"/>
      <c r="E131" s="43"/>
      <c r="F131" s="43"/>
      <c r="G131" s="43"/>
      <c r="H131" s="44"/>
      <c r="M131" s="32"/>
    </row>
    <row r="132" spans="1:13" ht="12.75">
      <c r="A132" s="28"/>
      <c r="D132" s="43"/>
      <c r="E132" s="43"/>
      <c r="F132" s="43"/>
      <c r="G132" s="43"/>
      <c r="H132" s="44"/>
      <c r="M132" s="32"/>
    </row>
    <row r="133" spans="1:13" ht="12.75">
      <c r="A133" s="28"/>
      <c r="D133" s="43"/>
      <c r="E133" s="43"/>
      <c r="F133" s="43"/>
      <c r="G133" s="43"/>
      <c r="H133" s="44"/>
      <c r="M133" s="32"/>
    </row>
    <row r="134" spans="1:13" ht="12.75">
      <c r="A134" s="28"/>
      <c r="D134" s="43"/>
      <c r="E134" s="43"/>
      <c r="F134" s="43"/>
      <c r="G134" s="43"/>
      <c r="H134" s="44"/>
      <c r="M134" s="32"/>
    </row>
    <row r="135" spans="1:13" ht="12.75">
      <c r="A135" s="28"/>
      <c r="D135" s="43"/>
      <c r="E135" s="43"/>
      <c r="F135" s="43"/>
      <c r="G135" s="43"/>
      <c r="H135" s="44"/>
      <c r="M135" s="32"/>
    </row>
    <row r="136" spans="1:13" ht="12.75">
      <c r="A136" s="28"/>
      <c r="D136" s="43"/>
      <c r="E136" s="43"/>
      <c r="F136" s="43"/>
      <c r="G136" s="43"/>
      <c r="H136" s="44"/>
      <c r="M136" s="32"/>
    </row>
    <row r="137" spans="1:13" ht="12.75">
      <c r="A137" s="28"/>
      <c r="D137" s="43"/>
      <c r="E137" s="43"/>
      <c r="F137" s="43"/>
      <c r="G137" s="43"/>
      <c r="H137" s="44"/>
      <c r="J137" s="22"/>
      <c r="K137" s="22"/>
      <c r="M137" s="32"/>
    </row>
    <row r="138" spans="1:13" ht="12.75">
      <c r="A138" s="28"/>
      <c r="D138" s="43"/>
      <c r="E138" s="43"/>
      <c r="F138" s="43"/>
      <c r="G138" s="43"/>
      <c r="H138" s="44"/>
      <c r="M138" s="32"/>
    </row>
    <row r="139" spans="1:13" ht="12.75">
      <c r="A139" s="28"/>
      <c r="D139" s="43"/>
      <c r="E139" s="43"/>
      <c r="F139" s="43"/>
      <c r="G139" s="43"/>
      <c r="H139" s="44"/>
      <c r="M139" s="32"/>
    </row>
    <row r="140" spans="1:13" ht="12.75">
      <c r="A140" s="28"/>
      <c r="D140" s="43"/>
      <c r="E140" s="43"/>
      <c r="F140" s="43"/>
      <c r="G140" s="43"/>
      <c r="H140" s="44"/>
      <c r="M140" s="32"/>
    </row>
    <row r="141" spans="1:14" ht="12.75">
      <c r="A141" s="28"/>
      <c r="D141" s="43"/>
      <c r="E141" s="43"/>
      <c r="F141" s="43"/>
      <c r="G141" s="43"/>
      <c r="H141" s="44"/>
      <c r="M141" s="32"/>
      <c r="N141" s="7"/>
    </row>
    <row r="143" ht="12.75">
      <c r="B143" s="54"/>
    </row>
    <row r="144" spans="1:13" ht="12.75">
      <c r="A144" s="28"/>
      <c r="D144" s="22"/>
      <c r="E144" s="22"/>
      <c r="F144" s="22"/>
      <c r="G144" s="22"/>
      <c r="H144" s="44"/>
      <c r="M144" s="32"/>
    </row>
    <row r="145" spans="1:13" ht="12.75">
      <c r="A145" s="28"/>
      <c r="D145" s="22"/>
      <c r="E145" s="22"/>
      <c r="F145" s="22"/>
      <c r="G145" s="22"/>
      <c r="H145" s="44"/>
      <c r="M145" s="32"/>
    </row>
    <row r="146" spans="1:13" ht="12.75">
      <c r="A146" s="28"/>
      <c r="D146" s="22"/>
      <c r="E146" s="22"/>
      <c r="F146" s="22"/>
      <c r="G146" s="22"/>
      <c r="H146" s="44"/>
      <c r="M146" s="32"/>
    </row>
    <row r="147" spans="1:13" ht="12.75">
      <c r="A147" s="28"/>
      <c r="D147" s="22"/>
      <c r="E147" s="22"/>
      <c r="F147" s="22"/>
      <c r="G147" s="22"/>
      <c r="H147" s="44"/>
      <c r="M147" s="32"/>
    </row>
    <row r="148" spans="1:13" ht="12.75">
      <c r="A148" s="28"/>
      <c r="D148" s="22"/>
      <c r="E148" s="22"/>
      <c r="F148" s="22"/>
      <c r="G148" s="22"/>
      <c r="H148" s="44"/>
      <c r="M148" s="32"/>
    </row>
    <row r="149" spans="1:13" ht="12.75">
      <c r="A149" s="28"/>
      <c r="D149" s="22"/>
      <c r="E149" s="22"/>
      <c r="F149" s="22"/>
      <c r="G149" s="22"/>
      <c r="H149" s="44"/>
      <c r="M149" s="32"/>
    </row>
    <row r="150" spans="1:13" ht="12.75">
      <c r="A150" s="28"/>
      <c r="D150" s="22"/>
      <c r="E150" s="22"/>
      <c r="F150" s="22"/>
      <c r="G150" s="22"/>
      <c r="H150" s="44"/>
      <c r="M150" s="32"/>
    </row>
    <row r="151" spans="1:13" ht="12.75">
      <c r="A151" s="28"/>
      <c r="D151" s="22"/>
      <c r="E151" s="22"/>
      <c r="F151" s="22"/>
      <c r="G151" s="22"/>
      <c r="H151" s="44"/>
      <c r="J151" s="22"/>
      <c r="K151" s="22"/>
      <c r="M151" s="32"/>
    </row>
    <row r="152" spans="1:13" ht="12.75">
      <c r="A152" s="28"/>
      <c r="D152" s="22"/>
      <c r="E152" s="22"/>
      <c r="F152" s="22"/>
      <c r="G152" s="22"/>
      <c r="H152" s="44"/>
      <c r="M152" s="32"/>
    </row>
    <row r="153" spans="1:13" ht="12.75">
      <c r="A153" s="28"/>
      <c r="D153" s="22"/>
      <c r="E153" s="22"/>
      <c r="F153" s="22"/>
      <c r="G153" s="22"/>
      <c r="H153" s="44"/>
      <c r="M153" s="32"/>
    </row>
    <row r="154" spans="1:13" ht="12.75">
      <c r="A154" s="28"/>
      <c r="D154" s="22"/>
      <c r="E154" s="22"/>
      <c r="F154" s="22"/>
      <c r="G154" s="22"/>
      <c r="H154" s="44"/>
      <c r="M154" s="32"/>
    </row>
    <row r="155" spans="1:14" ht="12.75">
      <c r="A155" s="28"/>
      <c r="D155" s="22"/>
      <c r="E155" s="22"/>
      <c r="F155" s="22"/>
      <c r="G155" s="22"/>
      <c r="H155" s="44"/>
      <c r="M155" s="32"/>
      <c r="N155" s="7"/>
    </row>
  </sheetData>
  <sheetProtection/>
  <mergeCells count="2">
    <mergeCell ref="M126:O126"/>
    <mergeCell ref="I1:L1"/>
  </mergeCells>
  <printOptions/>
  <pageMargins left="0.38" right="0.75" top="0.73" bottom="0.74" header="0.5" footer="0.5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