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65" windowWidth="14355" windowHeight="6855"/>
  </bookViews>
  <sheets>
    <sheet name="OEB Response" sheetId="2" r:id="rId1"/>
    <sheet name="Filing ref 41" sheetId="7" r:id="rId2"/>
    <sheet name="requirement 45" sheetId="3" r:id="rId3"/>
    <sheet name="Requirement 48 Part 1" sheetId="4" r:id="rId4"/>
    <sheet name="Requirement 48 Part 2" sheetId="5" r:id="rId5"/>
    <sheet name="EDDVAR " sheetId="8" r:id="rId6"/>
    <sheet name="Cost of Power" sheetId="9" r:id="rId7"/>
    <sheet name="ITC 1592" sheetId="10" r:id="rId8"/>
    <sheet name="Smart Metering " sheetId="11" r:id="rId9"/>
    <sheet name="Appendix 2-EB" sheetId="6" r:id="rId10"/>
    <sheet name="Managers summary" sheetId="12" r:id="rId11"/>
    <sheet name="IFRS CGAAP" sheetId="13" r:id="rId12"/>
    <sheet name="DVA " sheetId="14" r:id="rId13"/>
    <sheet name="Sheet4" sheetId="15" r:id="rId14"/>
  </sheets>
  <externalReferences>
    <externalReference r:id="rId15"/>
    <externalReference r:id="rId16"/>
  </externalReferences>
  <definedNames>
    <definedName name="OLE_LINK2" localSheetId="0">'OEB Response'!$D$26</definedName>
    <definedName name="OLE_LINK6" localSheetId="0">'OEB Response'!$D$36</definedName>
    <definedName name="OLE_LINK8" localSheetId="0">'OEB Response'!$D$37</definedName>
  </definedNames>
  <calcPr calcId="145621"/>
</workbook>
</file>

<file path=xl/calcChain.xml><?xml version="1.0" encoding="utf-8"?>
<calcChain xmlns="http://schemas.openxmlformats.org/spreadsheetml/2006/main">
  <c r="E36" i="13" l="1"/>
  <c r="E31" i="13"/>
  <c r="E25" i="13"/>
  <c r="E33" i="13" s="1"/>
  <c r="I1" i="13"/>
  <c r="F39" i="13" l="1"/>
  <c r="F44" i="13"/>
  <c r="E37" i="13"/>
  <c r="F43" i="13"/>
  <c r="F45" i="13" s="1"/>
  <c r="E38" i="13"/>
  <c r="E40" i="13" s="1"/>
  <c r="F36" i="13" s="1"/>
  <c r="F38" i="13" s="1"/>
  <c r="F40" i="13" s="1"/>
  <c r="G36" i="13" s="1"/>
  <c r="G38" i="13" s="1"/>
  <c r="I39" i="13" l="1"/>
  <c r="H39" i="13"/>
  <c r="G39" i="13"/>
  <c r="G40" i="13" s="1"/>
  <c r="H36" i="13" s="1"/>
  <c r="H38" i="13" s="1"/>
  <c r="H40" i="13" s="1"/>
  <c r="I36" i="13" s="1"/>
  <c r="I38" i="13" s="1"/>
  <c r="I40" i="13" s="1"/>
  <c r="N30" i="5" l="1"/>
  <c r="M30" i="5"/>
  <c r="O30" i="5" s="1"/>
  <c r="O28" i="5"/>
  <c r="P28" i="5" s="1"/>
  <c r="K28" i="5"/>
  <c r="E28" i="5"/>
  <c r="O27" i="5"/>
  <c r="P27" i="5" s="1"/>
  <c r="K27" i="5"/>
  <c r="E27" i="5"/>
  <c r="O26" i="5"/>
  <c r="P26" i="5" s="1"/>
  <c r="K26" i="5"/>
  <c r="E26" i="5"/>
  <c r="O25" i="5"/>
  <c r="P25" i="5" s="1"/>
  <c r="K25" i="5"/>
  <c r="E25" i="5"/>
  <c r="O24" i="5"/>
  <c r="P24" i="5" s="1"/>
  <c r="K24" i="5"/>
  <c r="E24" i="5"/>
  <c r="O23" i="5"/>
  <c r="P23" i="5" s="1"/>
  <c r="K23" i="5"/>
  <c r="E23" i="5"/>
  <c r="O22" i="5"/>
  <c r="P22" i="5" s="1"/>
  <c r="K22" i="5"/>
  <c r="E22" i="5"/>
  <c r="O21" i="5"/>
  <c r="P21" i="5" s="1"/>
  <c r="K21" i="5"/>
  <c r="E21" i="5"/>
  <c r="O20" i="5"/>
  <c r="P20" i="5" s="1"/>
  <c r="K20" i="5"/>
  <c r="E20" i="5"/>
  <c r="O19" i="5"/>
  <c r="P19" i="5" s="1"/>
  <c r="K19" i="5"/>
  <c r="E19" i="5"/>
  <c r="O18" i="5"/>
  <c r="P18" i="5" s="1"/>
  <c r="K18" i="5"/>
  <c r="E18" i="5"/>
  <c r="O17" i="5"/>
  <c r="P17" i="5" s="1"/>
  <c r="K17" i="5"/>
  <c r="E17" i="5"/>
  <c r="O16" i="5"/>
  <c r="P16" i="5" s="1"/>
  <c r="K16" i="5"/>
  <c r="K30" i="5" s="1"/>
  <c r="E16" i="5"/>
  <c r="P1" i="5"/>
  <c r="N30" i="4"/>
  <c r="O30" i="4" s="1"/>
  <c r="M30" i="4"/>
  <c r="O28" i="4"/>
  <c r="E28" i="4"/>
  <c r="K28" i="4" s="1"/>
  <c r="O27" i="4"/>
  <c r="P27" i="4" s="1"/>
  <c r="E27" i="4"/>
  <c r="K27" i="4" s="1"/>
  <c r="O26" i="4"/>
  <c r="E26" i="4"/>
  <c r="K26" i="4" s="1"/>
  <c r="O25" i="4"/>
  <c r="P25" i="4" s="1"/>
  <c r="E25" i="4"/>
  <c r="K25" i="4" s="1"/>
  <c r="O24" i="4"/>
  <c r="E24" i="4"/>
  <c r="K24" i="4" s="1"/>
  <c r="O23" i="4"/>
  <c r="P23" i="4" s="1"/>
  <c r="E23" i="4"/>
  <c r="K23" i="4" s="1"/>
  <c r="O22" i="4"/>
  <c r="E22" i="4"/>
  <c r="K22" i="4" s="1"/>
  <c r="O21" i="4"/>
  <c r="P21" i="4" s="1"/>
  <c r="E21" i="4"/>
  <c r="K21" i="4" s="1"/>
  <c r="O20" i="4"/>
  <c r="E20" i="4"/>
  <c r="K20" i="4" s="1"/>
  <c r="O19" i="4"/>
  <c r="P19" i="4" s="1"/>
  <c r="E19" i="4"/>
  <c r="K19" i="4" s="1"/>
  <c r="O18" i="4"/>
  <c r="E18" i="4"/>
  <c r="K18" i="4" s="1"/>
  <c r="O17" i="4"/>
  <c r="P17" i="4" s="1"/>
  <c r="E17" i="4"/>
  <c r="K17" i="4" s="1"/>
  <c r="O16" i="4"/>
  <c r="E16" i="4"/>
  <c r="K16" i="4" s="1"/>
  <c r="K30" i="4" s="1"/>
  <c r="P1" i="4"/>
  <c r="P30" i="5" l="1"/>
  <c r="P16" i="4"/>
  <c r="P18" i="4"/>
  <c r="P20" i="4"/>
  <c r="P22" i="4"/>
  <c r="P24" i="4"/>
  <c r="P26" i="4"/>
  <c r="P28" i="4"/>
  <c r="P30" i="4"/>
</calcChain>
</file>

<file path=xl/sharedStrings.xml><?xml version="1.0" encoding="utf-8"?>
<sst xmlns="http://schemas.openxmlformats.org/spreadsheetml/2006/main" count="286" uniqueCount="205">
  <si>
    <t>Chapter 2</t>
  </si>
  <si>
    <t>Filing</t>
  </si>
  <si>
    <t>Requirement</t>
  </si>
  <si>
    <t>Reference</t>
  </si>
  <si>
    <t>(page #)</t>
  </si>
  <si>
    <t>Description</t>
  </si>
  <si>
    <t>The Board’s letter of April 15, 2010 stated that the Board expected a distributor to include an analysis of the benefits and ratemaking implications, if any, of the proposed alignment of the rate year if it is not based on May 1. Appendix B of the letter contained examples of the issues that were to be addressed.</t>
  </si>
  <si>
    <t>A statement is to be provided as to when the forecast was prepared and when it was approved by the utility’s management and/or Board of Directors for use in the application.</t>
  </si>
  <si>
    <t>Provide a schedule providing the most recent Board-approved revenue requirement and breakdown (i.e. OM&amp;A, depreciation, taxes or PILs (grossed up), return and revenue offsets).</t>
  </si>
  <si>
    <t>The applicant must provide a summary of changes to its accounting policies made since the applicant’s last cost of service filing (e.g. capitalization of overhead, capitalization of interest, depreciation, etc.).</t>
  </si>
  <si>
    <t>An applicant must identify whether or not any adjustments have been made to capital expenditures and OM&amp;A to reflect the implementation of the HST and, if so, the applicant must identify in supporting schedules and analyses the respective cost decreases and increases and how these were determined for all categories of costs.</t>
  </si>
  <si>
    <t>All economic assumptions and data sources used in the preparation of the load and customer count forecast should be included as evidence (e.g. Housing Outlook &amp; Forecasts, relative energy prices and other variables used in forecasting volumes).</t>
  </si>
  <si>
    <t>24-25</t>
  </si>
  <si>
    <t>With respect to the forecast models, provide a statement explaining each method, reasons for selecting the method, supporting data used in the forecast including data sources, any relevant statistical parameters, calculations or formulae, provide back-casting wit variances to assess accuracy, and explanations of the application of CDM volumes.</t>
  </si>
  <si>
    <t>Provide a schedule of volumes (in kWh and in kW for those rate classes that use this charge determinant), revenues, customer count by rate class and total system load in kWh) for Historical Actual for the past 5 years; Historical Board Approved; Historical Actual for the past 5 years – weather normalized; Bridge Year; Bridge Year – weather normalized; and Test Year.</t>
  </si>
  <si>
    <t>For each rate class, the applicant must provide revenues on the basis of both existing and proposed rates.</t>
  </si>
  <si>
    <t>All data used to determine the forecasts should be presented and filed in a live MS Excel spreadsheet format.</t>
  </si>
  <si>
    <t>Provide a Manager’s Summary as detailed in 2.7.1.</t>
  </si>
  <si>
    <t>A distributor should include the relevant LEAP amount as part of its OM&amp;A expenses.</t>
  </si>
  <si>
    <t>Post-retirement benefit cost accruals should be identified and described separately from current benefit costs. The most recent actuary report(s) should be included in the pre-filed evidence. What is disclosed in the tax section of the pre-filed evidence should agree with this analysis.</t>
  </si>
  <si>
    <t>Provide explanations and justifications for year-over-year variances (include year and month hired for newly hired employees, inflation rates, collective agreement rates, etc.).</t>
  </si>
  <si>
    <t>Provide depreciation details as set out in 2.7.7.</t>
  </si>
  <si>
    <t>The applicant must show that the listed integrity checks related to PILs stated in 2.7.8.2 have been completed.</t>
  </si>
  <si>
    <t>Provide the impacts of any change in methodologies on the overall deficiency/sufficiency and on the individual cost drivers.</t>
  </si>
  <si>
    <t>Provide a description of the weighting factors used in the cost allocation model, including an explanation of why the distributor has chosen to use the default placeholders if applicable.</t>
  </si>
  <si>
    <t>Provide a hard copy of input sheets I-6 and I-8, and output sheets O-1 and O-2 (first page only). Input sheet I.2, cells c-17 and d-17 should be used to identify the final run of the model on each sheet.</t>
  </si>
  <si>
    <t>Provide proposed fixed/variable proportion for each rate class and explain the changes from current proportions.</t>
  </si>
  <si>
    <t>Provide detailed calculations of revenue per rate class under current rates and proposed rates by customer class; and detailed reconciliation of rate class revenue and other revenue to total revenue requirement (i.e., breakout volumes, rates and revenues by rate component, etc.).</t>
  </si>
  <si>
    <t>The applicant must file a mitigation plan if total bill increases for any customer class exceed 10% that meets the requirements of 2.11.10.1.</t>
  </si>
  <si>
    <t>Provide an explanation if the continuity schedule differs from the trial balance reported through the Electricity Reporting and Record-keeping Requirements and the Audited Financial Statements. Otherwise state that they reconcile.</t>
  </si>
  <si>
    <t>Provide a breakdown of energy sales and cost of power expense, as reported in the audited financial statements, by USoA account number. The applicant must tie these numbers to the audited financial statements. If there is a difference between the energy sales and cost of power expense reported numbers, the applicant must explain why it is making a profit or loss on the commodity.</t>
  </si>
  <si>
    <t>Provide a statement confirming that the applicant pro-rated the IESO Global Adjustment Charge into the RPP and non-RPP portions. If this is not the case, the applicant must provide an explanation.</t>
  </si>
  <si>
    <t>The Board expects distributors to file for disposition of account 1592 in their cost of service applications. Complete and file Appendix 2-T in support of a request to dispose of account 1592.</t>
  </si>
  <si>
    <t>Provide an accounting of one-time IFRS costs according to 2.12.3</t>
  </si>
  <si>
    <t>Provide a proposal to clear Account 1575 – IFRS-CGAAP Transitional PP&amp;E Amounts in accordance with 2.12.4.</t>
  </si>
  <si>
    <t>Provide a statement confirming, or otherwise, that the DVA balances proposed for disposition before forecasted interest match the last Audited Financial Statements and provide explanations for any variances.</t>
  </si>
  <si>
    <r>
      <t xml:space="preserve">If the applicant is applying for smart meter-related recoveries, the applicant must comply with the requirements stated in </t>
    </r>
    <r>
      <rPr>
        <i/>
        <sz val="11"/>
        <color rgb="FF000000"/>
        <rFont val="Arial"/>
        <family val="2"/>
      </rPr>
      <t>Guideline G-2008-0011: Smart Meter Funding and Cost Recovery – Final Disposition</t>
    </r>
    <r>
      <rPr>
        <sz val="11"/>
        <color rgb="FF000000"/>
        <rFont val="Arial"/>
        <family val="2"/>
      </rPr>
      <t>, or any successor document issued by the Board.</t>
    </r>
  </si>
  <si>
    <t>32-33</t>
  </si>
  <si>
    <t>34-35</t>
  </si>
  <si>
    <t>53&amp;54</t>
  </si>
  <si>
    <t>A preliminary review of the application has identified that certain sections of the evidence supporting the application do not comply with the Board’s Filing Requirements for cost of service applications and/or the associated spreadsheets, models and work forms. As a result the Board is unable to process your application at this time.</t>
  </si>
  <si>
    <r>
      <t>·</t>
    </r>
    <r>
      <rPr>
        <sz val="7"/>
        <color rgb="FF000000"/>
        <rFont val="Times New Roman"/>
        <family val="1"/>
      </rPr>
      <t xml:space="preserve">         </t>
    </r>
    <r>
      <rPr>
        <sz val="12"/>
        <color rgb="FF000000"/>
        <rFont val="Arial"/>
        <family val="2"/>
      </rPr>
      <t>A statement from a senior officer of West Coast Huron Inc. that the evidence filed is accurate to the best of his/her knowledge or belief as set out in Chapter 1 page 3 of the Filing Requirements;</t>
    </r>
  </si>
  <si>
    <r>
      <t>·</t>
    </r>
    <r>
      <rPr>
        <sz val="7"/>
        <color rgb="FF000000"/>
        <rFont val="Times New Roman"/>
        <family val="1"/>
      </rPr>
      <t xml:space="preserve">         </t>
    </r>
    <r>
      <rPr>
        <sz val="12"/>
        <color rgb="FF000000"/>
        <rFont val="Arial"/>
        <family val="2"/>
      </rPr>
      <t>A proposal with supporting evidence to dispose of Account 1562 – Deferred Payments in Lieu of Taxes as directed in West Coast Huron Energy Inc.’s 2012 IRM Decision and Order EB-2011-0203;</t>
    </r>
  </si>
  <si>
    <r>
      <t>·</t>
    </r>
    <r>
      <rPr>
        <sz val="7"/>
        <color rgb="FF000000"/>
        <rFont val="Times New Roman"/>
        <family val="1"/>
      </rPr>
      <t xml:space="preserve">         </t>
    </r>
    <r>
      <rPr>
        <sz val="12"/>
        <color rgb="FF000000"/>
        <rFont val="Arial"/>
        <family val="2"/>
      </rPr>
      <t>The DVA Continuity Spreadsheet as an Excel document; and</t>
    </r>
  </si>
  <si>
    <r>
      <t>·</t>
    </r>
    <r>
      <rPr>
        <sz val="7"/>
        <color rgb="FF000000"/>
        <rFont val="Times New Roman"/>
        <family val="1"/>
      </rPr>
      <t xml:space="preserve">         </t>
    </r>
    <r>
      <rPr>
        <sz val="12"/>
        <color rgb="FF000000"/>
        <rFont val="Arial"/>
        <family val="2"/>
      </rPr>
      <t>The following information from Chapter 2 of the Filing Requirements:</t>
    </r>
  </si>
  <si>
    <t>Response</t>
  </si>
  <si>
    <t>S</t>
  </si>
  <si>
    <t>See section 11 of the Load Forecast Methodology</t>
  </si>
  <si>
    <t>West Coast Huron does not track information which would allow it to produce services weighting factors.  Therefore, the default weighting factors were used.  For billing and collecting, West Coast Huron conducted an analysis of service providers, billing systems, postage, data processing, and payroll to arrive at the weighting factors provided for billing and collecting.</t>
  </si>
  <si>
    <t>Please see the attached table.  The fixed charge for GS &lt; 50 has been increased $37.00.  This increase brings it to the maximum allowable rate of $37.00 (the minimum system with PLCC adjustment), but still represents a smaller percentage of the total revenue for the class.  The Large Use fixed charge was already above the cost of the minimum system with PLCC adjustment, so West Coast Huron is keeping the fixed charge at the existing level, and putting the entire increase onto the variable charge.  All other classes retain their fixed / variable split.</t>
  </si>
  <si>
    <t>Please see appendix 2-V attached, prepared both at proposed rates, and at existing rates.  Note that the net difference at proposed rates is due to rate rounding, and the difference is at existing rates is due to the deficiency.</t>
  </si>
  <si>
    <t>Existing Rates</t>
  </si>
  <si>
    <t>Rate Application</t>
  </si>
  <si>
    <t>Customer Class Name</t>
  </si>
  <si>
    <t>Rate</t>
  </si>
  <si>
    <t>Fixed %</t>
  </si>
  <si>
    <t>Variable %</t>
  </si>
  <si>
    <t>Fixed Rate</t>
  </si>
  <si>
    <t>Residential</t>
  </si>
  <si>
    <t>GS &lt;50</t>
  </si>
  <si>
    <t>GS 50 - 499 kW</t>
  </si>
  <si>
    <t>GS 500 kW - 4999 kW</t>
  </si>
  <si>
    <t>Large Use &gt;5MW</t>
  </si>
  <si>
    <t>Street Light</t>
  </si>
  <si>
    <t>Sentinel</t>
  </si>
  <si>
    <t>Unmetered Scattered Load</t>
  </si>
  <si>
    <t>File Number:</t>
  </si>
  <si>
    <t>Exhibit:</t>
  </si>
  <si>
    <t>Tab:</t>
  </si>
  <si>
    <t>Schedule:</t>
  </si>
  <si>
    <t>Page:</t>
  </si>
  <si>
    <t>Date:</t>
  </si>
  <si>
    <t>Appendix 2-V</t>
  </si>
  <si>
    <t>Revenue Reconciliation</t>
  </si>
  <si>
    <t>Rate Class</t>
  </si>
  <si>
    <t>Customers/ Connections</t>
  </si>
  <si>
    <t>Number of Customers/Connections</t>
  </si>
  <si>
    <t>Test Year Consumption</t>
  </si>
  <si>
    <t>Proposed Rates</t>
  </si>
  <si>
    <t>Revenues at Proposed Rates</t>
  </si>
  <si>
    <t>Class Specific Revenue Requirement</t>
  </si>
  <si>
    <t>Transformer Allowance Credit</t>
  </si>
  <si>
    <t>Total</t>
  </si>
  <si>
    <t>Difference</t>
  </si>
  <si>
    <t>Start of Test Year</t>
  </si>
  <si>
    <t>End of Test Year</t>
  </si>
  <si>
    <t>Average</t>
  </si>
  <si>
    <t>kWh</t>
  </si>
  <si>
    <t>kW</t>
  </si>
  <si>
    <t>Monthly Service Charge</t>
  </si>
  <si>
    <t>Volumetric</t>
  </si>
  <si>
    <t>Customers</t>
  </si>
  <si>
    <t>GS &lt; 50 kW</t>
  </si>
  <si>
    <t>GS 50 to 499 kW</t>
  </si>
  <si>
    <t>GS 500 to 4999kW</t>
  </si>
  <si>
    <t>Large Use</t>
  </si>
  <si>
    <t>Connections</t>
  </si>
  <si>
    <t>Sentinel Lighting</t>
  </si>
  <si>
    <t>Note</t>
  </si>
  <si>
    <t>1       The class specific revenue requirements in column N must be the amounts used in the final rate design process.  The total of column N should equate to the proposed base revenue requirement</t>
  </si>
  <si>
    <t>The LEAP program was not included in the financials, the $2000. will be addressed in the final rate request.</t>
  </si>
  <si>
    <t>There are several factors that contribute to the 2013 Test year gross revenue deficiency of $520,253.  The following discussion highlights the significant contributory elements.</t>
  </si>
  <si>
    <t>Rate Base</t>
  </si>
  <si>
    <t>The utility’s rate base has increased substantially from the rate base approved in the 2009 cost of service application. The increase in rate base impacts the overall deficiency/sufficiency calculation by increasing the deemed interest expense as well as the return on equity portion of the proposed revenue requirement.</t>
  </si>
  <si>
    <t>The primary driver of the rate base increase is the net book value of the fixed assets. The increase in net fixed assets is primarily attributable to the capital spend due to the Tornado experienced by the utility in 2011.  The damage required immediate replacement of a significant portion of the distribution system as well as ongoing upgrades to accommodate additional customer requirements as they rebuild.  The utility’s operations centre was also demolished and is budgeted for replacement in 2012. The installation of smart meters has also contributed to the increase in net fixed assets.</t>
  </si>
  <si>
    <t>The implementation of MIFRS has decreased annual depreciation through the change in typical useful lives used by the utility.  This change in accounting methodology also results in an increase in net fixed assets.</t>
  </si>
  <si>
    <t xml:space="preserve">OM &amp; A expenses </t>
  </si>
  <si>
    <t>Goderich Hydro’s operating expenses have increased from the 2009 approved amount of $1,544,350 to $1,845,829 in the 2013 Test year.  The increased costs are mainly due to increased asset maintenance and billing costs as well as an increase in administrative and general expenses. Details of the cost drivers are outlined in Exhibit 4.</t>
  </si>
  <si>
    <t>There have been no changes in Methodologies and all accounting procedures are consistent. See appendix Filing ref 41 for more detail.</t>
  </si>
  <si>
    <t>The utility has not made any adjustments to deferral and variance account balances that were previously approved by the Board on a final basis.</t>
  </si>
  <si>
    <t>The difference corresponds to the transformer allowance provided to customers in 2011.</t>
  </si>
  <si>
    <t>Goderich Hydro prorates the IESO Global Adjustment Charge into the RPP and non-RPP portions.</t>
  </si>
  <si>
    <t>Goderich Hydro is not requesting recovery of the credit balance of $32,219 shown on the trial balance filed in 2.1.7.  The general ledger balance for account 1592 should be nil.  A correcting entry will be made in the 2012 fiscal period.</t>
  </si>
  <si>
    <t>Goderich Hydro has used the transactional basis to identify, track and record incremental ITC’s in account 1592 subaccount with a corresponding offset in account 1592. See appendix 1592 for details</t>
  </si>
  <si>
    <t>Simple interest at rates prescribed by the Board for 2010 and 2011 would result in a combined total of $200.  Due to the immaterial nature of the PST savings to date, Goderich Hydro requests that disposition be deferred.  Goderich Hydro requests the Board to allow account 1592 to remain open until such a time as the utility files its next IRM application.  Goderich Hydro will continue to track PST savings in 2012. The utility would request disposition of the audited 2010, 2011 and 2012 balance plus interest as part of the next IRM process. Expenditures reflected in the test year of this cost of service application already reflect PST savings thereby eliminating the need for any further tracking.</t>
  </si>
  <si>
    <t>Goderich Hydro confirms that the DVA balances proposed for disposition before forecasted interest match the last audited financial statements</t>
  </si>
  <si>
    <t>Goderich Hydro has submitted the 2013 Smart Meter model in Exhibit 9 Tab 6 of this application.</t>
  </si>
  <si>
    <t>The utility has collected smart meter funding adder revenue from 2006 to December 2012 of $210,823 plus cumulative simple interest of $8,420. In comparison, the deferred revenue requirement for the project is calculated by the model as $252,858 plus interest of $3,262.  A comparison of the revenue requirement and the funding adder revenue results in a deficiency of $36,877.  The recovery of the deficiency is proposed over a one year period at a rate of $0.83 per customer per month.</t>
  </si>
  <si>
    <t>WCHE is concerned that we are outside the Boards threshold. We would point out to the Board that the distribution assets of WCHE have increased from $3,872,421 to $9,118,398. This increase is due to the Tornado that swept through Goderich in August 2011.  WCHE attempted to file a "Z" factor rate application in 2011 as we preserved the rate impact potential. the OEB in its decision chose not to approve this Z factor, where we had looked again at rate mitigation,  and instructed WCHE to bring it forward as part of our COS.  We submit to the Board that we have put forward ways to in which the Board could have helped in the reduction of the current rate impact.  WCHE has, in addition to the above, moved project costs from 2013 to 2014 as a way of smoothing the capital requirement. The upgrade of Highway 21 will be completed in 2013 (approx. $650,000) but on the approval of the WCHE Board they are not seeking costs till 2014 to help with rate smoothing. this shows WCHE's attempt in this regard. We would draw your attention to the appendix Filing ref 41 which show a more complete picture</t>
  </si>
  <si>
    <t xml:space="preserve">The Forecast was prepared in Q2 &amp;Q3 of 2012 and was approved by West Coast Huron Energy's Board of Directors on November 13, 2012 </t>
  </si>
  <si>
    <t>Provide an analysis that supports the applicant’s conforming to the December 2010 APH FAQs on “Sub-account HST / OVAT Input Tax Credits” of Account 1592 to record the ITC savings arising from the implementation of the HST on July 1, 2010, in particular the example shown in FAQ #4 State whether entries have been made to record variances in the sub-account of Account 1592 to cover the period from July 1, 2010 to December 31, 2012 since the Test Year, which starts January 1, 2013 would include the HST impacts in rates going forward. If this is not the case, please explain. If the rate year begins May 1 entries to record variances in the sub-account of Account 1592 would cover the period from July 1, 2010 to April 30, 2013.</t>
  </si>
  <si>
    <r>
      <rPr>
        <b/>
        <sz val="12"/>
        <color rgb="FFFF0000"/>
        <rFont val="Arial"/>
        <family val="2"/>
      </rPr>
      <t>Conversion to MIFRS</t>
    </r>
    <r>
      <rPr>
        <sz val="12"/>
        <color rgb="FFFF0000"/>
        <rFont val="Arial"/>
        <family val="2"/>
      </rPr>
      <t xml:space="preserve">                                                                                                                                                                                  Goderich Hydro has converted to MIFRS with a transition date of January 1, 2012.  The utility has assessed the financial impacts of adopting MIFRS and has implemented new processes for its 2012 financial year. Conversion to MIFRS involved significant changes related to property, plant and equipment.  The main issues addressed were componentization, depreciation and capitalization. Goderich Hydro has selected the cost model as its property plant and equipment policy.  After recognition as an asset, an item of property, plant and equipment is carried at its cost less any accumulated depreciation and any accumulated impairment losses.</t>
    </r>
  </si>
  <si>
    <r>
      <rPr>
        <b/>
        <sz val="12"/>
        <color rgb="FFFF0000"/>
        <rFont val="Arial"/>
        <family val="2"/>
      </rPr>
      <t xml:space="preserve">Componentization and Depreciation    </t>
    </r>
    <r>
      <rPr>
        <sz val="12"/>
        <color rgb="FFFF0000"/>
        <rFont val="Arial"/>
        <family val="2"/>
      </rPr>
      <t xml:space="preserve">                                                                                                                                                  The International Standard (IAS 16) requires componentization of property, plant and equipment (PP &amp; E).  This process requires that each part of an item of property, plant and equipment with a cost that is significant in relation to the total cost of the item be depreciated separately. To comply with this provision Goderich Hydro has completed an inventory of all distribution assets.  As a result, a reallocation of cost from overhead lines into the poles towers and fixtures account as well as services account was necessary. The reallocation did not result in a change in total PP&amp;E cost or accumulated depreciation upon transition to MIFRS. Prior to adopting MIFRS Goderich Hydro used the useful lives as prescribed by the Board. Goderich Hydro has chosen to use the depreciation rates as set in the Kinetrics study commissioned by the Board for the 2012 Bridge and 2013 Test year. IAS 16 also requires an annual review of useful lives, depreciation methods and residual values.  Goderich Hydro has performed a review and is satisfied that the depreciation rates and useful lives are reasonable.</t>
    </r>
  </si>
  <si>
    <r>
      <rPr>
        <b/>
        <sz val="12"/>
        <color rgb="FFFF0000"/>
        <rFont val="Arial"/>
        <family val="2"/>
      </rPr>
      <t xml:space="preserve">Capitalization   </t>
    </r>
    <r>
      <rPr>
        <sz val="12"/>
        <color rgb="FFFF0000"/>
        <rFont val="Arial"/>
        <family val="2"/>
      </rPr>
      <t xml:space="preserve">                                                                                                                       International Financial Reporting Standards define the allowable elements of cost to be capitalized to PP &amp; E. Costs must be directly attributable to bringing an asset to the location and working condition for its intended use.  The standards prohibit capitalization of administration, general overhead costs and training. As directed by the Board for rate making and regulatory purposes, Goderich Hydro has adopted this methodology. Prior to adopting MIFRS Goderich Hydro capitalized only directly attributable costs such as materials, outside contractor costs, labour and fleet costs to its capital projects. Goderich Hydro did not capitalize overhead.  Therefore, the adoption of MIFRS does not change Goderich Hydro’s capitalization policy.  </t>
    </r>
  </si>
  <si>
    <r>
      <t xml:space="preserve">Cost of Service Application Basis of Accounting                          </t>
    </r>
    <r>
      <rPr>
        <sz val="12"/>
        <color rgb="FFFF0000"/>
        <rFont val="Arial"/>
        <family val="2"/>
      </rPr>
      <t xml:space="preserve">Goderich Hydro has presented 2009, 2010 and 2011 historic years using CGAAP, 2012 bridge in CGAAP and MIFRS and 2013 test year using MIFRS.                                                                                      </t>
    </r>
    <r>
      <rPr>
        <b/>
        <sz val="12"/>
        <color rgb="FFFF0000"/>
        <rFont val="Arial"/>
        <family val="2"/>
      </rPr>
      <t xml:space="preserve">Impact of Change to MIFRS                                                         </t>
    </r>
    <r>
      <rPr>
        <sz val="12"/>
        <color rgb="FFFF0000"/>
        <rFont val="Arial"/>
        <family val="2"/>
      </rPr>
      <t>The overall impact of the transition to MIFRS results in a decrease to depreciation expense under MIFRS versus depreciation calculated using CGAAP and the prior useful lives. This difference is a decrease of $207,733 in depreciation for 2012 which is captured in the PP &amp; E deferral account.  Goderich Hydro has requested that the recovery of this transition amount be over a 4 year period.</t>
    </r>
  </si>
  <si>
    <r>
      <t xml:space="preserve">Impact of the Implementation of HST                                                                                                               </t>
    </r>
    <r>
      <rPr>
        <sz val="12"/>
        <color rgb="FFFF0000"/>
        <rFont val="Arial"/>
        <family val="2"/>
      </rPr>
      <t xml:space="preserve">The utility has tracked the impact of HST as required by the Board in order to assess the benefit from an overall net reduction in costs due to the receipt of additional ITCs on purchases of goods and services previously subject to PST.  The impact of the implementation of HST on the utility’s expenses is minimal.  In 2010 the recovery at 50% was $6,562.  In 2011 the cost recovery at 50% was $13,081.  The utility has continued to track the HST impact in 2012. Goderich Hydro has submitted its 2012 bridge and 2013 test year OM &amp; A expenses and PP &amp; E additions at the net cost to the utility after HST rebate.  </t>
    </r>
  </si>
  <si>
    <r>
      <t xml:space="preserve">OMERS pension                                                                                                                                                   </t>
    </r>
    <r>
      <rPr>
        <sz val="12"/>
        <color rgb="FFFF0000"/>
        <rFont val="Arial"/>
        <family val="2"/>
      </rPr>
      <t xml:space="preserve">Goderich Hydro employees are members of the Ontario Municipal Employees Retirement System   (“OMERS”).  The annual cost for OMERS is currently approximately $45,000 and has been included in the current benefits figure on Appendix 2K – Employee Costs. OMERS contribution rates have been increasing and contribute to the rise in benefit costs.                                                                                                                                 </t>
    </r>
    <r>
      <rPr>
        <b/>
        <sz val="12"/>
        <color rgb="FFFF0000"/>
        <rFont val="Arial"/>
        <family val="2"/>
      </rPr>
      <t xml:space="preserve">Post- retirement benefits - non-pension benefit plan – description                                                                                         </t>
    </r>
    <r>
      <rPr>
        <sz val="12"/>
        <color rgb="FFFF0000"/>
        <rFont val="Arial"/>
        <family val="2"/>
      </rPr>
      <t>Goderich Hydro pays 100% of the premium for health, dental and life insurance benefits for early retirees from age 55 to 65 that have a minimum of 23 years of service with the utility. After the age of 65, the utility pays for a reduced retirement life insurance benefit based on years of service.</t>
    </r>
  </si>
  <si>
    <r>
      <t xml:space="preserve">Integrity Checks                                                                                                                                                 </t>
    </r>
    <r>
      <rPr>
        <sz val="12"/>
        <color rgb="FFFF0000"/>
        <rFont val="Arial"/>
        <family val="2"/>
      </rPr>
      <t>Goderich Hydro has undertaken the integrity checks as outlined in the Chapter 2 Filing requirements on pages 34-35.</t>
    </r>
  </si>
  <si>
    <r>
      <t>Post- retirement benefits – non-pension benefit plan - accounting treatment</t>
    </r>
    <r>
      <rPr>
        <sz val="12"/>
        <color rgb="FFFF0000"/>
        <rFont val="Arial"/>
        <family val="2"/>
      </rPr>
      <t xml:space="preserve"> Employee future benefits are recorded on an accrual basis.  The projected benefit method is used to calculate the accrued benefit obligation and current service cost.  The calculation reflects management’s best estimate of underlying assumptions used by the actuary.  Significant assumptions underlying the actuary’s valuation include interest rates, salary increases, average age of retirement, future health and dental costs, inflation rates and employee turnover.  The utility obtained an actuarial valuation as at January 1, 2008 which provided a determination of the benefit expense for fiscal 2008, 2009 and 2010.  There have been no significant changes to the utility’s labour force or benefit plan.  An estimate was used for 2011 reflecting an inflationary increase to the 2010 benefit expense as the utility had not yet obtained a updated actuarial valuation.  The utility has included an estimate for the 2012 bridge and 2013 test year again reflecting only an inflationary increase pending a new actuarial report. (2009 Actuarial report attached)</t>
    </r>
  </si>
  <si>
    <t>See Sector 2 for summary and sections 2 to 10 of the Load Forecast Methodology</t>
  </si>
  <si>
    <r>
      <t xml:space="preserve">Depreciation, Amortization and Depletion                                                                                                       </t>
    </r>
    <r>
      <rPr>
        <sz val="12"/>
        <color rgb="FFFF0000"/>
        <rFont val="Arial"/>
        <family val="2"/>
      </rPr>
      <t>Depreciation on property plant and equipment is calculated as follows:                                                                                         Prior to the adoption of MIFRS, Goderich Hydro used the pooling of assets method for fixed assets except for automotive equipment, furniture and equipment and computer hardware and software.  Depreciation was calculated on a straight line basis over the estimated remaining useful life of the assets set by the Board.  Capital additions were depreciated for a full year in the year of addition.                                             Upon adoption of MIFRS, the utility has continued with the straight line methodology.  Each asset within an asset category has been separately identified as part of the componentization process and is amortized separately.  Capital additions attract six months of depreciation expense when they enter service.                                                                                                                                                                              The utility has reviewed the useful life of its assets in conjunction with the typical useful lives from the Kinetrics report.  The adoption of the Kinetric report rates has resulted in an overall extension of useful lives causing depreciation to be reduced in 2013. There are no asset retirement obligations identified.</t>
    </r>
  </si>
  <si>
    <r>
      <t xml:space="preserve">Additional information                                                                                                                                        </t>
    </r>
    <r>
      <rPr>
        <sz val="12"/>
        <color rgb="FFFF0000"/>
        <rFont val="Arial"/>
        <family val="2"/>
      </rPr>
      <t>Goderich Hydro contracted with Elster Metering for the supply of advanced metering. The utility used a group of consultants with knowledge of the Harris customer information systems, meter data management and MDM/R implementation, business process re-engineering, testing, training and execution functions. The consultant contracts were evaluated and approved by the utility’s Board.  The contracts were considered to be the most cost effective method to ensure that Goderich Hydro was fully integrated to the IESO’s provincial MDMR and compliant with the provincial regulations related to the smart meter initiative.  Goderich Hydro staff technicians were used to install the smart meters which provided hands on experience for its staff as well as cost efficiencies.  Goderich Hydro has completed its installation of smart meters.  The utility incurred $565,777 of capital costs related to minimum functionality and $34,983 in OM &amp; A costs to December 2011 on the smart meter initiative. These costs have been audited.  See appendix Smart Meter for additional information. See Fairness commissioner's letter (attached)</t>
    </r>
  </si>
  <si>
    <t>See Section 11 and 12 of the Load Forecast Methodology</t>
  </si>
  <si>
    <r>
      <t>WCHE is looking for rates effective May 1</t>
    </r>
    <r>
      <rPr>
        <vertAlign val="superscript"/>
        <sz val="12"/>
        <color rgb="FFFF0000"/>
        <rFont val="Arial"/>
        <family val="2"/>
      </rPr>
      <t>st</t>
    </r>
    <r>
      <rPr>
        <sz val="12"/>
        <color rgb="FFFF0000"/>
        <rFont val="Arial"/>
        <family val="2"/>
      </rPr>
      <t xml:space="preserve"> as this is a realistic timeline for Board approval and implementation. WCHE realizes that there will be a revenue short fall in the current year but feels that by not asking for Rates Effective January 1</t>
    </r>
    <r>
      <rPr>
        <vertAlign val="superscript"/>
        <sz val="12"/>
        <color rgb="FFFF0000"/>
        <rFont val="Arial"/>
        <family val="2"/>
      </rPr>
      <t>st</t>
    </r>
    <r>
      <rPr>
        <sz val="12"/>
        <color rgb="FFFF0000"/>
        <rFont val="Arial"/>
        <family val="2"/>
      </rPr>
      <t xml:space="preserve"> it is helping to mitigate the rate impact for this year on its customers.</t>
    </r>
  </si>
  <si>
    <t>Managers Summary</t>
  </si>
  <si>
    <t>Topics</t>
  </si>
  <si>
    <t>OM&amp;A test Year Levels</t>
  </si>
  <si>
    <t>Overall Trends in costs</t>
  </si>
  <si>
    <t>Staffing levels</t>
  </si>
  <si>
    <t>Materiality Thresholds that apply</t>
  </si>
  <si>
    <t>Drivers for changes in salaries and wages and related costs</t>
  </si>
  <si>
    <t>Business environment changes</t>
  </si>
  <si>
    <t>Associated cost drivers and significant changes that have occurred relative to historical and Bridge years</t>
  </si>
  <si>
    <t>Inflating rates</t>
  </si>
  <si>
    <t xml:space="preserve">WCHE traditionally has a total of 12 staff. In 2011 due retirement this was reduced to 11. In January 2012 the complement went back to the traditional levels. </t>
  </si>
  <si>
    <t>There has been significant changes in the Business environment due to the fallout of the Tornado.</t>
  </si>
  <si>
    <t>Materiality for WCHE is $50,000.00</t>
  </si>
  <si>
    <t>Appendix 2-EB</t>
  </si>
  <si>
    <t>IFRS-CGAAP Transitional PP&amp;E Amounts</t>
  </si>
  <si>
    <t>2013 Adopters of IFRS for Financial Reporting Purposes</t>
  </si>
  <si>
    <r>
      <t xml:space="preserve">For applicants that adopt IFRS on </t>
    </r>
    <r>
      <rPr>
        <b/>
        <sz val="10"/>
        <color indexed="10"/>
        <rFont val="Arial"/>
        <family val="2"/>
      </rPr>
      <t>January 1, 2013</t>
    </r>
    <r>
      <rPr>
        <b/>
        <sz val="10"/>
        <color indexed="8"/>
        <rFont val="Arial"/>
        <family val="2"/>
      </rPr>
      <t xml:space="preserve"> for financial reporting purposes</t>
    </r>
  </si>
  <si>
    <t xml:space="preserve">Note: this sheet should be filled out if the applicant adopts IFRS for its financial reporting purpose as of January 1, 2013. </t>
  </si>
  <si>
    <t>2009 Rebasing Year</t>
  </si>
  <si>
    <t>2013 Rebasing Year</t>
  </si>
  <si>
    <t>Reporting Basis</t>
  </si>
  <si>
    <t>CGAAP</t>
  </si>
  <si>
    <t>IRM</t>
  </si>
  <si>
    <t>MIFRS</t>
  </si>
  <si>
    <t>Forecast vs. Actual Used in Rebasing Year</t>
  </si>
  <si>
    <t>Forecast</t>
  </si>
  <si>
    <t>Actual</t>
  </si>
  <si>
    <t>$</t>
  </si>
  <si>
    <t>PP&amp;E Values under CGAAP</t>
  </si>
  <si>
    <t xml:space="preserve">            Opening net PP&amp;E - Note 1</t>
  </si>
  <si>
    <t xml:space="preserve">            Additions</t>
  </si>
  <si>
    <t xml:space="preserve">            Depreciation (amounts should be negative)</t>
  </si>
  <si>
    <t xml:space="preserve">            Closing net PP&amp;E (1)</t>
  </si>
  <si>
    <t>PP&amp;E Values under MIFRS (Starts from 2012, the transition year)</t>
  </si>
  <si>
    <t xml:space="preserve">            Opening net PP&amp;E  - Note 1</t>
  </si>
  <si>
    <t xml:space="preserve">            Closing net PP&amp;E (2)</t>
  </si>
  <si>
    <t>Difference in Closing net PP&amp;E, CGAAP vs. MIFRS (Shown as adjustment to rate base on rebasing)</t>
  </si>
  <si>
    <t>Account 1575 - IFRS-CGAAP Transitional PP&amp;E Amounts</t>
  </si>
  <si>
    <t xml:space="preserve">          Opening balance </t>
  </si>
  <si>
    <t xml:space="preserve">          Amounts added in the year</t>
  </si>
  <si>
    <t>Sub-total</t>
  </si>
  <si>
    <t>Amount of amortization, included in  depreciation expense  - Note 2</t>
  </si>
  <si>
    <t xml:space="preserve">          Closing balance in deferral account</t>
  </si>
  <si>
    <t>Effect on Revenue Requirement</t>
  </si>
  <si>
    <t xml:space="preserve">        Amortization of deferred balance as above - Note 2</t>
  </si>
  <si>
    <t>WACC</t>
  </si>
  <si>
    <t xml:space="preserve">Return on Rate Base Associated with deferred PP&amp;E balance at WACC  - Note 3 </t>
  </si>
  <si>
    <t>Disposition Period - Note 4</t>
  </si>
  <si>
    <t>Years</t>
  </si>
  <si>
    <t xml:space="preserve">     Amount included in Revenue Requirement on rebasing</t>
  </si>
  <si>
    <t>Notes:</t>
  </si>
  <si>
    <t xml:space="preserve">1  For an applicant that adopts IFRS on January 1, 2013, the PP&amp;E values as of January 1, 2012 under both CGAAP and MIFRS should be the same. </t>
  </si>
  <si>
    <t xml:space="preserve">2  Amortization of the deferred balance in Account 1575 will start from the rebasing year. </t>
  </si>
  <si>
    <t xml:space="preserve">    Assume the utility requests for a certain disposition period, the amortization that should be included in the depreciation expense is calculated as:</t>
  </si>
  <si>
    <t xml:space="preserve">   the opening balance of Account 1575 / the approved disposition period</t>
  </si>
  <si>
    <t>3  Return on rate base associated with deferred balance is calculated as:</t>
  </si>
  <si>
    <t xml:space="preserve">     the deferred account opening balance as of 2013 rebasing year x WACC </t>
  </si>
  <si>
    <t xml:space="preserve">     * Please note that the calculation should be adjusted once WACC is updated and finalized in the rate application.</t>
  </si>
  <si>
    <t>See Managers Summery Tab</t>
  </si>
  <si>
    <t>See attached Appendix 2013 Cost Allocation Model</t>
  </si>
  <si>
    <t>See Tab EDDVAR</t>
  </si>
  <si>
    <t>See Tab Cost Of Power</t>
  </si>
  <si>
    <t>See Tab IFRS CGAAP</t>
  </si>
  <si>
    <t>See Tab DVA continuity appendix spread sheet</t>
  </si>
  <si>
    <t>Refer to tab requirement 41 which highlights changes in the requirements</t>
  </si>
  <si>
    <t xml:space="preserve">There are no significant changes in either salaries or related costs, the increase for salaried staff are in line with industry and the majority of staff are unionised employees and covered by a collective agreement. </t>
  </si>
  <si>
    <t>The total OM&amp;A from the last rebasing (2009 Board approved) to 2011 Actuals went from $1.5m to $1.3m, this indicates that WCHE has a firm control on its OM&amp;A expenses. In 2012 the OM&amp;A expenses clamed to $2.1m this is due to the aftermath of the Tornado. In the comparison between Bridge and Test WCHE is again moving in the right direction with a reduction from $2.1m to $1.8m.  There is an expectation that this number will be more in line with expectations at the next COS application.</t>
  </si>
  <si>
    <t>Street lighting</t>
  </si>
  <si>
    <t>this is  not currently in the Bridge or Test year and there are no costs currently in a variance account . It is anticipated that this will occur in 2014 and we will look at recovery during the IRM process or at the next OCS if applicable.</t>
  </si>
  <si>
    <t>Please see attached page originally signed but not submitted</t>
  </si>
  <si>
    <t>4  Consistent with the 4 year normal rate cycle, the model is using a 4 year amortization period as a default selection to "clear" the PP&amp;E deferral account through a one-time adjustment to rate base to capture and remove the impact of the accounting policy changes as caused by the transition from CGAAP to MIFRS.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</si>
</sst>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quot;$&quot;#,##0.00_);\(&quot;$&quot;#,##0.00\)"/>
    <numFmt numFmtId="165" formatCode="_-* #,##0_-;\-* #,##0_-;_-* &quot;-&quot;??_-;_-@_-"/>
    <numFmt numFmtId="166" formatCode="_-&quot;$&quot;* #,##0.0000_-;\-&quot;$&quot;* #,##0.0000_-;_-&quot;$&quot;* &quot;-&quot;??_-;_-@_-"/>
    <numFmt numFmtId="167" formatCode="_-&quot;$&quot;* #,##0_-;\-&quot;$&quot;* #,##0_-;_-&quot;$&quot;* &quot;-&quot;??_-;_-@_-"/>
  </numFmts>
  <fonts count="30" x14ac:knownFonts="1">
    <font>
      <sz val="11"/>
      <color theme="1"/>
      <name val="Calibri"/>
      <family val="2"/>
      <scheme val="minor"/>
    </font>
    <font>
      <sz val="12"/>
      <color rgb="FF000000"/>
      <name val="Arial"/>
      <family val="2"/>
    </font>
    <font>
      <b/>
      <sz val="10"/>
      <color rgb="FF000000"/>
      <name val="Arial"/>
      <family val="2"/>
    </font>
    <font>
      <sz val="11"/>
      <color rgb="FF000000"/>
      <name val="Arial"/>
      <family val="2"/>
    </font>
    <font>
      <i/>
      <sz val="11"/>
      <color rgb="FF000000"/>
      <name val="Arial"/>
      <family val="2"/>
    </font>
    <font>
      <sz val="11"/>
      <color theme="1"/>
      <name val="Calibri"/>
      <family val="2"/>
      <scheme val="minor"/>
    </font>
    <font>
      <sz val="11"/>
      <color rgb="FFFF0000"/>
      <name val="Calibri"/>
      <family val="2"/>
      <scheme val="minor"/>
    </font>
    <font>
      <b/>
      <sz val="11"/>
      <color theme="1"/>
      <name val="Calibri"/>
      <family val="2"/>
      <scheme val="minor"/>
    </font>
    <font>
      <sz val="12"/>
      <color rgb="FF000000"/>
      <name val="Symbol"/>
      <family val="1"/>
      <charset val="2"/>
    </font>
    <font>
      <sz val="7"/>
      <color rgb="FF000000"/>
      <name val="Times New Roman"/>
      <family val="1"/>
    </font>
    <font>
      <b/>
      <sz val="10"/>
      <name val="Arial"/>
      <family val="2"/>
    </font>
    <font>
      <sz val="10"/>
      <name val="Arial"/>
      <family val="2"/>
    </font>
    <font>
      <sz val="8"/>
      <name val="Arial"/>
      <family val="2"/>
    </font>
    <font>
      <b/>
      <sz val="14"/>
      <name val="Arial"/>
      <family val="2"/>
    </font>
    <font>
      <sz val="11"/>
      <color theme="1"/>
      <name val="Arial"/>
      <family val="2"/>
    </font>
    <font>
      <b/>
      <sz val="11"/>
      <color theme="1"/>
      <name val="Arial"/>
      <family val="2"/>
    </font>
    <font>
      <sz val="14"/>
      <color theme="1"/>
      <name val="Calibri"/>
      <family val="2"/>
      <scheme val="minor"/>
    </font>
    <font>
      <sz val="12"/>
      <color theme="1"/>
      <name val="Arial"/>
      <family val="2"/>
    </font>
    <font>
      <sz val="12"/>
      <color rgb="FFFF0000"/>
      <name val="Arial"/>
      <family val="2"/>
    </font>
    <font>
      <b/>
      <sz val="12"/>
      <color rgb="FFFF0000"/>
      <name val="Arial"/>
      <family val="2"/>
    </font>
    <font>
      <sz val="16"/>
      <color rgb="FFFF0000"/>
      <name val="Arial"/>
      <family val="2"/>
    </font>
    <font>
      <b/>
      <sz val="16"/>
      <color rgb="FF000000"/>
      <name val="Arial"/>
      <family val="2"/>
    </font>
    <font>
      <vertAlign val="superscript"/>
      <sz val="12"/>
      <color rgb="FFFF0000"/>
      <name val="Arial"/>
      <family val="2"/>
    </font>
    <font>
      <sz val="12"/>
      <color theme="1"/>
      <name val="Calibri"/>
      <family val="2"/>
      <scheme val="minor"/>
    </font>
    <font>
      <sz val="11"/>
      <color indexed="8"/>
      <name val="Calibri"/>
      <family val="2"/>
    </font>
    <font>
      <b/>
      <sz val="10"/>
      <color indexed="8"/>
      <name val="Arial"/>
      <family val="2"/>
    </font>
    <font>
      <b/>
      <sz val="10"/>
      <color indexed="10"/>
      <name val="Arial"/>
      <family val="2"/>
    </font>
    <font>
      <b/>
      <sz val="10"/>
      <color indexed="8"/>
      <name val="Calibri"/>
      <family val="2"/>
    </font>
    <font>
      <sz val="10"/>
      <color indexed="8"/>
      <name val="Arial"/>
      <family val="2"/>
    </font>
    <font>
      <sz val="10"/>
      <color indexed="8"/>
      <name val="Calibri"/>
      <family val="2"/>
    </font>
  </fonts>
  <fills count="7">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indexed="8"/>
        <bgColor indexed="64"/>
      </patternFill>
    </fill>
    <fill>
      <patternFill patternType="solid">
        <fgColor theme="4" tint="0.79998168889431442"/>
        <bgColor indexed="64"/>
      </patternFill>
    </fill>
    <fill>
      <patternFill patternType="lightDown">
        <bgColor indexed="55"/>
      </patternFill>
    </fill>
  </fills>
  <borders count="34">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theme="0"/>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6">
    <xf numFmtId="0" fontId="0" fillId="0" borderId="0"/>
    <xf numFmtId="9" fontId="5" fillId="0" borderId="0" applyFont="0" applyFill="0" applyBorder="0" applyAlignment="0" applyProtection="0"/>
    <xf numFmtId="0" fontId="11" fillId="0" borderId="0"/>
    <xf numFmtId="43" fontId="11" fillId="0" borderId="0" applyFont="0" applyFill="0" applyBorder="0" applyAlignment="0" applyProtection="0"/>
    <xf numFmtId="44" fontId="11" fillId="0" borderId="0" applyFont="0" applyFill="0" applyBorder="0" applyAlignment="0" applyProtection="0"/>
    <xf numFmtId="0" fontId="24" fillId="0" borderId="0"/>
  </cellStyleXfs>
  <cellXfs count="176">
    <xf numFmtId="0" fontId="0" fillId="0" borderId="0" xfId="0"/>
    <xf numFmtId="0" fontId="0" fillId="0" borderId="0" xfId="0" applyAlignment="1">
      <alignment wrapText="1"/>
    </xf>
    <xf numFmtId="0" fontId="0" fillId="0" borderId="1" xfId="0" applyBorder="1"/>
    <xf numFmtId="37" fontId="10" fillId="0" borderId="2" xfId="0" applyNumberFormat="1" applyFont="1" applyFill="1" applyBorder="1" applyAlignment="1" applyProtection="1">
      <alignment vertical="center"/>
    </xf>
    <xf numFmtId="37" fontId="10" fillId="0" borderId="3" xfId="0" applyNumberFormat="1" applyFont="1" applyFill="1" applyBorder="1" applyAlignment="1" applyProtection="1">
      <alignment horizontal="center" vertical="center"/>
    </xf>
    <xf numFmtId="10" fontId="10" fillId="0" borderId="4" xfId="1" applyNumberFormat="1" applyFont="1" applyFill="1" applyBorder="1" applyAlignment="1" applyProtection="1">
      <alignment vertical="center"/>
    </xf>
    <xf numFmtId="0" fontId="10" fillId="2" borderId="6" xfId="0" applyFont="1" applyFill="1" applyBorder="1" applyAlignment="1" applyProtection="1">
      <alignment vertical="top"/>
    </xf>
    <xf numFmtId="0" fontId="10" fillId="0" borderId="7" xfId="0" applyFont="1" applyFill="1" applyBorder="1" applyAlignment="1" applyProtection="1">
      <alignment horizontal="center" wrapText="1"/>
    </xf>
    <xf numFmtId="0" fontId="10" fillId="0" borderId="8" xfId="0" applyFont="1" applyFill="1" applyBorder="1" applyAlignment="1" applyProtection="1">
      <alignment horizontal="center" wrapText="1"/>
    </xf>
    <xf numFmtId="10" fontId="10" fillId="0" borderId="9" xfId="1" applyNumberFormat="1" applyFont="1" applyFill="1" applyBorder="1" applyAlignment="1" applyProtection="1">
      <alignment horizontal="center" wrapText="1"/>
    </xf>
    <xf numFmtId="0" fontId="10" fillId="0" borderId="10" xfId="0" applyFont="1" applyFill="1" applyBorder="1" applyAlignment="1" applyProtection="1">
      <alignment horizontal="center" wrapText="1"/>
    </xf>
    <xf numFmtId="0" fontId="0" fillId="0" borderId="6" xfId="0" applyFill="1" applyBorder="1" applyAlignment="1" applyProtection="1">
      <alignment vertical="center"/>
    </xf>
    <xf numFmtId="164" fontId="7" fillId="0" borderId="7" xfId="0" applyNumberFormat="1" applyFont="1" applyBorder="1"/>
    <xf numFmtId="10" fontId="0" fillId="0" borderId="8" xfId="0" applyNumberFormat="1" applyBorder="1" applyProtection="1"/>
    <xf numFmtId="10" fontId="0" fillId="0" borderId="9" xfId="0" applyNumberFormat="1" applyBorder="1" applyProtection="1"/>
    <xf numFmtId="164" fontId="10" fillId="0" borderId="10" xfId="0" applyNumberFormat="1" applyFont="1" applyFill="1" applyBorder="1" applyProtection="1"/>
    <xf numFmtId="10" fontId="0" fillId="0" borderId="9" xfId="0" applyNumberFormat="1" applyBorder="1"/>
    <xf numFmtId="0" fontId="0" fillId="0" borderId="11" xfId="0" applyFill="1" applyBorder="1" applyAlignment="1" applyProtection="1">
      <alignment vertical="center"/>
    </xf>
    <xf numFmtId="164" fontId="7" fillId="0" borderId="12" xfId="0" applyNumberFormat="1" applyFont="1" applyBorder="1"/>
    <xf numFmtId="10" fontId="0" fillId="0" borderId="13" xfId="0" applyNumberFormat="1" applyBorder="1" applyProtection="1"/>
    <xf numFmtId="10" fontId="0" fillId="0" borderId="14" xfId="0" applyNumberFormat="1" applyBorder="1" applyProtection="1"/>
    <xf numFmtId="164" fontId="10" fillId="0" borderId="15" xfId="0" applyNumberFormat="1" applyFont="1" applyFill="1" applyBorder="1" applyProtection="1"/>
    <xf numFmtId="0" fontId="11" fillId="0" borderId="0" xfId="2"/>
    <xf numFmtId="0" fontId="10" fillId="0" borderId="0" xfId="2" applyFont="1"/>
    <xf numFmtId="0" fontId="12" fillId="0" borderId="0" xfId="2" applyFont="1" applyAlignment="1">
      <alignment horizontal="right" vertical="top"/>
    </xf>
    <xf numFmtId="0" fontId="12" fillId="3" borderId="16" xfId="2" applyFont="1" applyFill="1" applyBorder="1" applyAlignment="1">
      <alignment horizontal="right" vertical="top"/>
    </xf>
    <xf numFmtId="0" fontId="12" fillId="3" borderId="0" xfId="2" applyFont="1" applyFill="1" applyAlignment="1">
      <alignment horizontal="right" vertical="top"/>
    </xf>
    <xf numFmtId="0" fontId="10" fillId="0" borderId="17" xfId="2" applyFont="1" applyFill="1" applyBorder="1" applyAlignment="1">
      <alignment horizontal="center" vertical="center"/>
    </xf>
    <xf numFmtId="0" fontId="10" fillId="4" borderId="18" xfId="2" applyFont="1" applyFill="1" applyBorder="1"/>
    <xf numFmtId="0" fontId="10" fillId="0" borderId="23" xfId="2" applyFont="1" applyFill="1" applyBorder="1" applyAlignment="1">
      <alignment horizontal="center" vertical="center"/>
    </xf>
    <xf numFmtId="0" fontId="10" fillId="0" borderId="24" xfId="2" applyFont="1" applyFill="1" applyBorder="1" applyAlignment="1">
      <alignment horizontal="center" vertical="center" wrapText="1"/>
    </xf>
    <xf numFmtId="0" fontId="10" fillId="0" borderId="24" xfId="2" applyFont="1" applyFill="1" applyBorder="1" applyAlignment="1">
      <alignment horizontal="center" vertical="center"/>
    </xf>
    <xf numFmtId="0" fontId="10" fillId="0" borderId="25" xfId="2" applyFont="1" applyFill="1" applyBorder="1" applyAlignment="1">
      <alignment horizontal="center" vertical="center"/>
    </xf>
    <xf numFmtId="0" fontId="10" fillId="4" borderId="27" xfId="2" applyFont="1" applyFill="1" applyBorder="1"/>
    <xf numFmtId="0" fontId="11" fillId="0" borderId="27" xfId="2" applyBorder="1"/>
    <xf numFmtId="0" fontId="11" fillId="0" borderId="28" xfId="2" applyBorder="1"/>
    <xf numFmtId="0" fontId="11" fillId="0" borderId="18" xfId="2" applyBorder="1" applyAlignment="1">
      <alignment horizontal="center"/>
    </xf>
    <xf numFmtId="0" fontId="11" fillId="0" borderId="18" xfId="2" applyBorder="1"/>
    <xf numFmtId="0" fontId="11" fillId="4" borderId="27" xfId="2" applyFill="1" applyBorder="1"/>
    <xf numFmtId="0" fontId="11" fillId="3" borderId="27" xfId="2" applyFill="1" applyBorder="1"/>
    <xf numFmtId="0" fontId="11" fillId="5" borderId="27" xfId="2" applyFill="1" applyBorder="1" applyAlignment="1">
      <alignment vertical="center"/>
    </xf>
    <xf numFmtId="43" fontId="11" fillId="3" borderId="27" xfId="3" applyFill="1" applyBorder="1"/>
    <xf numFmtId="43" fontId="11" fillId="0" borderId="27" xfId="3" applyBorder="1"/>
    <xf numFmtId="165" fontId="11" fillId="3" borderId="27" xfId="3" applyNumberFormat="1" applyFill="1" applyBorder="1"/>
    <xf numFmtId="165" fontId="11" fillId="3" borderId="28" xfId="3" applyNumberFormat="1" applyFill="1" applyBorder="1"/>
    <xf numFmtId="44" fontId="11" fillId="3" borderId="27" xfId="4" applyFill="1" applyBorder="1"/>
    <xf numFmtId="166" fontId="11" fillId="3" borderId="27" xfId="4" applyNumberFormat="1" applyFill="1" applyBorder="1"/>
    <xf numFmtId="44" fontId="11" fillId="0" borderId="27" xfId="4" applyNumberFormat="1" applyBorder="1"/>
    <xf numFmtId="167" fontId="11" fillId="3" borderId="27" xfId="4" applyNumberFormat="1" applyFill="1" applyBorder="1"/>
    <xf numFmtId="167" fontId="11" fillId="0" borderId="27" xfId="4" applyNumberFormat="1" applyBorder="1"/>
    <xf numFmtId="167" fontId="11" fillId="0" borderId="28" xfId="4" applyNumberFormat="1" applyBorder="1"/>
    <xf numFmtId="0" fontId="11" fillId="5" borderId="27" xfId="2" applyFont="1" applyFill="1" applyBorder="1" applyAlignment="1">
      <alignment vertical="center"/>
    </xf>
    <xf numFmtId="0" fontId="11" fillId="3" borderId="27" xfId="2" applyFont="1" applyFill="1" applyBorder="1"/>
    <xf numFmtId="44" fontId="11" fillId="0" borderId="29" xfId="4" applyNumberFormat="1" applyBorder="1"/>
    <xf numFmtId="167" fontId="11" fillId="0" borderId="29" xfId="4" applyNumberFormat="1" applyBorder="1"/>
    <xf numFmtId="44" fontId="11" fillId="0" borderId="27" xfId="2" applyNumberFormat="1" applyBorder="1"/>
    <xf numFmtId="0" fontId="11" fillId="0" borderId="30" xfId="2" applyBorder="1"/>
    <xf numFmtId="0" fontId="10" fillId="0" borderId="24" xfId="2" applyFont="1" applyBorder="1"/>
    <xf numFmtId="0" fontId="11" fillId="0" borderId="24" xfId="2" applyBorder="1"/>
    <xf numFmtId="0" fontId="11" fillId="0" borderId="25" xfId="2" applyBorder="1"/>
    <xf numFmtId="44" fontId="11" fillId="0" borderId="24" xfId="2" applyNumberFormat="1" applyBorder="1"/>
    <xf numFmtId="0" fontId="11" fillId="4" borderId="24" xfId="2" applyFill="1" applyBorder="1"/>
    <xf numFmtId="167" fontId="11" fillId="0" borderId="24" xfId="2" applyNumberFormat="1" applyBorder="1"/>
    <xf numFmtId="167" fontId="11" fillId="0" borderId="25" xfId="2" applyNumberFormat="1" applyBorder="1"/>
    <xf numFmtId="0" fontId="10" fillId="0" borderId="0" xfId="2" applyFont="1" applyAlignment="1">
      <alignment horizontal="left" vertical="center" wrapText="1"/>
    </xf>
    <xf numFmtId="0" fontId="11" fillId="0" borderId="0" xfId="2" applyAlignment="1">
      <alignment horizontal="left" vertical="center" wrapText="1"/>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wrapText="1"/>
    </xf>
    <xf numFmtId="0" fontId="0" fillId="0" borderId="8" xfId="0" applyBorder="1"/>
    <xf numFmtId="0" fontId="8" fillId="0" borderId="8" xfId="0" applyFont="1" applyBorder="1" applyAlignment="1">
      <alignment horizontal="left" vertical="center" indent="5"/>
    </xf>
    <xf numFmtId="0" fontId="6" fillId="0" borderId="8" xfId="0" applyFont="1" applyBorder="1"/>
    <xf numFmtId="0" fontId="0" fillId="0" borderId="8" xfId="0" applyBorder="1" applyAlignment="1">
      <alignment horizontal="left" vertical="top"/>
    </xf>
    <xf numFmtId="0" fontId="2" fillId="0" borderId="8" xfId="0" applyFont="1" applyBorder="1" applyAlignment="1">
      <alignment horizontal="left" vertical="top" wrapText="1"/>
    </xf>
    <xf numFmtId="16" fontId="3" fillId="0" borderId="8" xfId="0" applyNumberFormat="1" applyFont="1" applyBorder="1" applyAlignment="1">
      <alignment horizontal="left" vertical="top" wrapText="1"/>
    </xf>
    <xf numFmtId="0" fontId="3" fillId="0" borderId="8" xfId="0" applyFont="1" applyBorder="1" applyAlignment="1">
      <alignment vertical="center" wrapText="1"/>
    </xf>
    <xf numFmtId="0" fontId="6" fillId="0" borderId="8" xfId="0" applyFont="1" applyBorder="1" applyAlignment="1">
      <alignment horizontal="center" vertical="center" wrapText="1"/>
    </xf>
    <xf numFmtId="0" fontId="3" fillId="0" borderId="8" xfId="0" applyFont="1" applyBorder="1" applyAlignment="1">
      <alignment horizontal="left" vertical="top" wrapText="1"/>
    </xf>
    <xf numFmtId="0" fontId="1" fillId="0" borderId="8" xfId="0" applyFont="1" applyBorder="1" applyAlignment="1">
      <alignment horizontal="left" vertical="top" wrapText="1"/>
    </xf>
    <xf numFmtId="0" fontId="3" fillId="0" borderId="8" xfId="0" applyFont="1" applyBorder="1" applyAlignment="1">
      <alignment horizontal="justify" vertical="top" wrapText="1"/>
    </xf>
    <xf numFmtId="0" fontId="18" fillId="0" borderId="8" xfId="0" applyFont="1" applyBorder="1" applyAlignment="1">
      <alignment horizontal="left" vertical="top" wrapText="1"/>
    </xf>
    <xf numFmtId="0" fontId="17" fillId="0" borderId="8" xfId="0" applyFont="1" applyBorder="1"/>
    <xf numFmtId="0" fontId="18" fillId="0" borderId="8" xfId="0" applyFont="1" applyBorder="1" applyAlignment="1">
      <alignment horizontal="center" vertical="center" wrapText="1"/>
    </xf>
    <xf numFmtId="0" fontId="19" fillId="0" borderId="8" xfId="0" applyFont="1" applyBorder="1" applyAlignment="1">
      <alignment horizontal="left" vertical="top" wrapText="1"/>
    </xf>
    <xf numFmtId="0" fontId="17" fillId="0" borderId="8" xfId="0" applyFont="1" applyBorder="1" applyAlignment="1">
      <alignment vertical="top"/>
    </xf>
    <xf numFmtId="0" fontId="19" fillId="0" borderId="8" xfId="0" applyFont="1" applyBorder="1" applyAlignment="1">
      <alignment vertical="center" wrapText="1"/>
    </xf>
    <xf numFmtId="0" fontId="18" fillId="0" borderId="8" xfId="0" applyFont="1" applyBorder="1" applyAlignment="1">
      <alignment horizontal="left" vertical="top"/>
    </xf>
    <xf numFmtId="0" fontId="18" fillId="0" borderId="8" xfId="0" applyFont="1" applyBorder="1" applyAlignment="1">
      <alignment horizontal="center" vertical="center"/>
    </xf>
    <xf numFmtId="0" fontId="18" fillId="0" borderId="0" xfId="0" applyFont="1" applyAlignment="1">
      <alignment horizontal="left" vertical="top" wrapText="1"/>
    </xf>
    <xf numFmtId="0" fontId="0" fillId="0" borderId="0" xfId="0"/>
    <xf numFmtId="0" fontId="0" fillId="0" borderId="0" xfId="0"/>
    <xf numFmtId="0" fontId="16" fillId="0" borderId="0" xfId="0" applyFont="1"/>
    <xf numFmtId="0" fontId="0" fillId="0" borderId="0" xfId="0" applyAlignment="1">
      <alignment horizontal="left" vertical="top" wrapText="1"/>
    </xf>
    <xf numFmtId="0" fontId="23" fillId="0" borderId="0" xfId="0" applyFont="1" applyAlignment="1">
      <alignment horizontal="left" vertical="top"/>
    </xf>
    <xf numFmtId="0" fontId="23" fillId="0" borderId="0" xfId="0" applyFont="1"/>
    <xf numFmtId="0" fontId="0" fillId="0" borderId="0" xfId="0" applyAlignment="1">
      <alignment vertical="top"/>
    </xf>
    <xf numFmtId="0" fontId="0" fillId="0" borderId="0" xfId="0"/>
    <xf numFmtId="0" fontId="11" fillId="0" borderId="0" xfId="2"/>
    <xf numFmtId="0" fontId="10" fillId="0" borderId="0" xfId="0" applyFont="1"/>
    <xf numFmtId="0" fontId="12" fillId="0" borderId="0" xfId="0" applyFont="1" applyAlignment="1">
      <alignment horizontal="right" vertical="top"/>
    </xf>
    <xf numFmtId="0" fontId="24" fillId="0" borderId="0" xfId="5"/>
    <xf numFmtId="0" fontId="12" fillId="3" borderId="16" xfId="0" applyFont="1" applyFill="1" applyBorder="1" applyAlignment="1">
      <alignment horizontal="right" vertical="top"/>
    </xf>
    <xf numFmtId="0" fontId="12" fillId="3" borderId="0" xfId="0" applyFont="1" applyFill="1" applyAlignment="1">
      <alignment horizontal="right" vertical="top"/>
    </xf>
    <xf numFmtId="0" fontId="27" fillId="0" borderId="0" xfId="5" applyFont="1"/>
    <xf numFmtId="0" fontId="28" fillId="0" borderId="0" xfId="5" applyFont="1"/>
    <xf numFmtId="0" fontId="29" fillId="0" borderId="0" xfId="5" applyFont="1"/>
    <xf numFmtId="0" fontId="25" fillId="0" borderId="8" xfId="5" applyFont="1" applyBorder="1" applyAlignment="1">
      <alignment horizontal="center" wrapText="1"/>
    </xf>
    <xf numFmtId="0" fontId="25" fillId="0" borderId="0" xfId="5" applyFont="1"/>
    <xf numFmtId="0" fontId="25" fillId="0" borderId="8" xfId="5" applyFont="1" applyBorder="1" applyAlignment="1">
      <alignment horizontal="center" vertical="center"/>
    </xf>
    <xf numFmtId="0" fontId="28" fillId="0" borderId="8" xfId="5" applyFont="1" applyBorder="1"/>
    <xf numFmtId="0" fontId="28" fillId="0" borderId="8" xfId="5" applyFont="1" applyBorder="1" applyAlignment="1">
      <alignment horizontal="center"/>
    </xf>
    <xf numFmtId="0" fontId="28" fillId="6" borderId="8" xfId="5" applyFont="1" applyFill="1" applyBorder="1"/>
    <xf numFmtId="3" fontId="28" fillId="6" borderId="8" xfId="5" applyNumberFormat="1" applyFont="1" applyFill="1" applyBorder="1" applyAlignment="1"/>
    <xf numFmtId="3" fontId="28" fillId="3" borderId="8" xfId="5" applyNumberFormat="1" applyFont="1" applyFill="1" applyBorder="1" applyAlignment="1"/>
    <xf numFmtId="0" fontId="25" fillId="0" borderId="8" xfId="5" applyFont="1" applyBorder="1"/>
    <xf numFmtId="3" fontId="28" fillId="0" borderId="8" xfId="5" applyNumberFormat="1" applyFont="1" applyBorder="1" applyAlignment="1"/>
    <xf numFmtId="3" fontId="28" fillId="0" borderId="0" xfId="5" applyNumberFormat="1" applyFont="1" applyAlignment="1"/>
    <xf numFmtId="0" fontId="25" fillId="0" borderId="0" xfId="5" applyFont="1" applyAlignment="1">
      <alignment wrapText="1"/>
    </xf>
    <xf numFmtId="0" fontId="25" fillId="0" borderId="8" xfId="5" applyFont="1" applyBorder="1" applyAlignment="1">
      <alignment wrapText="1"/>
    </xf>
    <xf numFmtId="3" fontId="28" fillId="6" borderId="8" xfId="5" applyNumberFormat="1" applyFont="1" applyFill="1" applyBorder="1"/>
    <xf numFmtId="3" fontId="28" fillId="0" borderId="8" xfId="5" applyNumberFormat="1" applyFont="1" applyBorder="1"/>
    <xf numFmtId="2" fontId="28" fillId="6" borderId="8" xfId="5" applyNumberFormat="1" applyFont="1" applyFill="1" applyBorder="1"/>
    <xf numFmtId="1" fontId="28" fillId="0" borderId="8" xfId="5" applyNumberFormat="1" applyFont="1" applyBorder="1"/>
    <xf numFmtId="0" fontId="25" fillId="0" borderId="8" xfId="5" applyFont="1" applyBorder="1" applyAlignment="1">
      <alignment horizontal="right"/>
    </xf>
    <xf numFmtId="0" fontId="28" fillId="0" borderId="8" xfId="5" applyFont="1" applyBorder="1" applyAlignment="1">
      <alignment horizontal="left" wrapText="1" indent="3"/>
    </xf>
    <xf numFmtId="3" fontId="28" fillId="0" borderId="0" xfId="5" applyNumberFormat="1" applyFont="1"/>
    <xf numFmtId="0" fontId="28" fillId="0" borderId="33" xfId="5" applyFont="1" applyBorder="1" applyAlignment="1">
      <alignment wrapText="1"/>
    </xf>
    <xf numFmtId="0" fontId="28" fillId="0" borderId="33" xfId="5" applyFont="1" applyBorder="1"/>
    <xf numFmtId="1" fontId="28" fillId="0" borderId="33" xfId="5" applyNumberFormat="1" applyFont="1" applyBorder="1"/>
    <xf numFmtId="0" fontId="25" fillId="0" borderId="0" xfId="5" applyFont="1" applyAlignment="1">
      <alignment horizontal="right"/>
    </xf>
    <xf numFmtId="10" fontId="28" fillId="3" borderId="16" xfId="5" applyNumberFormat="1" applyFont="1" applyFill="1" applyBorder="1"/>
    <xf numFmtId="0" fontId="28" fillId="0" borderId="33" xfId="5" applyFont="1" applyBorder="1" applyAlignment="1">
      <alignment horizontal="left" wrapText="1" indent="4"/>
    </xf>
    <xf numFmtId="0" fontId="28" fillId="0" borderId="32" xfId="5" applyFont="1" applyBorder="1"/>
    <xf numFmtId="1" fontId="28" fillId="0" borderId="32" xfId="5" applyNumberFormat="1" applyFont="1" applyBorder="1"/>
    <xf numFmtId="0" fontId="25" fillId="3" borderId="0" xfId="5" applyFont="1" applyFill="1" applyAlignment="1">
      <alignment horizontal="center" vertical="center"/>
    </xf>
    <xf numFmtId="0" fontId="29" fillId="0" borderId="0" xfId="5" applyFont="1" applyAlignment="1">
      <alignment vertical="center"/>
    </xf>
    <xf numFmtId="0" fontId="25" fillId="0" borderId="32" xfId="5" applyFont="1" applyBorder="1"/>
    <xf numFmtId="0" fontId="19" fillId="0" borderId="31" xfId="0" applyFont="1" applyBorder="1" applyAlignment="1">
      <alignment horizontal="left" vertical="top" wrapText="1"/>
    </xf>
    <xf numFmtId="0" fontId="18" fillId="0" borderId="32" xfId="0" applyFont="1" applyBorder="1" applyAlignment="1">
      <alignment horizontal="left" vertical="top" wrapText="1"/>
    </xf>
    <xf numFmtId="0" fontId="18" fillId="0" borderId="10" xfId="0" applyFont="1" applyBorder="1" applyAlignment="1">
      <alignment horizontal="left" vertical="top" wrapText="1"/>
    </xf>
    <xf numFmtId="0" fontId="21" fillId="0" borderId="8" xfId="0" applyFont="1" applyBorder="1" applyAlignment="1">
      <alignment horizontal="center" vertical="center" wrapText="1"/>
    </xf>
    <xf numFmtId="0" fontId="3" fillId="0" borderId="8" xfId="0" applyFont="1" applyBorder="1" applyAlignment="1">
      <alignment horizontal="left" vertical="top" wrapText="1"/>
    </xf>
    <xf numFmtId="0" fontId="1" fillId="0" borderId="8" xfId="0" applyFont="1" applyBorder="1" applyAlignment="1">
      <alignment vertical="center" wrapText="1"/>
    </xf>
    <xf numFmtId="0" fontId="0" fillId="0" borderId="8" xfId="0" applyBorder="1" applyAlignment="1">
      <alignment wrapText="1"/>
    </xf>
    <xf numFmtId="0" fontId="20" fillId="0" borderId="8" xfId="0" applyFont="1" applyBorder="1" applyAlignment="1">
      <alignment horizontal="center" vertical="center" wrapText="1"/>
    </xf>
    <xf numFmtId="0" fontId="18" fillId="0" borderId="31" xfId="0" applyFont="1" applyBorder="1" applyAlignment="1">
      <alignment horizontal="left" vertical="top" wrapText="1"/>
    </xf>
    <xf numFmtId="0" fontId="14" fillId="0" borderId="0" xfId="0" applyFont="1" applyAlignment="1">
      <alignment vertical="center" wrapText="1"/>
    </xf>
    <xf numFmtId="0" fontId="0" fillId="0" borderId="0" xfId="0" applyAlignment="1">
      <alignment wrapText="1"/>
    </xf>
    <xf numFmtId="37" fontId="10" fillId="0" borderId="5" xfId="0" applyNumberFormat="1" applyFont="1" applyFill="1" applyBorder="1" applyAlignment="1" applyProtection="1">
      <alignment horizontal="center" vertical="center"/>
    </xf>
    <xf numFmtId="37" fontId="10" fillId="0" borderId="3" xfId="0" applyNumberFormat="1" applyFont="1" applyFill="1" applyBorder="1" applyAlignment="1" applyProtection="1">
      <alignment horizontal="center" vertical="center"/>
    </xf>
    <xf numFmtId="37" fontId="10" fillId="0" borderId="4" xfId="0" applyNumberFormat="1" applyFont="1" applyFill="1" applyBorder="1" applyAlignment="1" applyProtection="1">
      <alignment horizontal="center" vertical="center"/>
    </xf>
    <xf numFmtId="0" fontId="10" fillId="0" borderId="22" xfId="2" applyFont="1" applyFill="1" applyBorder="1" applyAlignment="1">
      <alignment horizontal="center" vertical="center" wrapText="1"/>
    </xf>
    <xf numFmtId="0" fontId="10" fillId="0" borderId="25" xfId="2" applyFont="1" applyFill="1" applyBorder="1" applyAlignment="1">
      <alignment horizontal="center" vertical="center" wrapText="1"/>
    </xf>
    <xf numFmtId="0" fontId="10" fillId="0" borderId="26" xfId="2" applyFont="1" applyFill="1" applyBorder="1" applyAlignment="1">
      <alignment horizontal="center" vertical="center"/>
    </xf>
    <xf numFmtId="0" fontId="10" fillId="0" borderId="25" xfId="2" applyFont="1" applyFill="1" applyBorder="1" applyAlignment="1">
      <alignment horizontal="center" vertical="center"/>
    </xf>
    <xf numFmtId="0" fontId="11" fillId="0" borderId="0" xfId="2" applyFont="1" applyAlignment="1">
      <alignment horizontal="left" vertical="center" wrapText="1"/>
    </xf>
    <xf numFmtId="0" fontId="13" fillId="0" borderId="0" xfId="2" applyFont="1" applyAlignment="1">
      <alignment horizontal="center"/>
    </xf>
    <xf numFmtId="0" fontId="10" fillId="0" borderId="18" xfId="2" applyFont="1" applyFill="1" applyBorder="1" applyAlignment="1">
      <alignment horizontal="center" vertical="center" wrapText="1"/>
    </xf>
    <xf numFmtId="0" fontId="10" fillId="0" borderId="24" xfId="2" applyFont="1" applyFill="1" applyBorder="1" applyAlignment="1">
      <alignment horizontal="center" vertical="center" wrapText="1"/>
    </xf>
    <xf numFmtId="0" fontId="10" fillId="0" borderId="19" xfId="2" applyFont="1" applyFill="1" applyBorder="1" applyAlignment="1">
      <alignment horizontal="center" vertical="center" wrapText="1"/>
    </xf>
    <xf numFmtId="0" fontId="10" fillId="0" borderId="20" xfId="2" applyFont="1" applyFill="1" applyBorder="1" applyAlignment="1">
      <alignment horizontal="center" vertical="center" wrapText="1"/>
    </xf>
    <xf numFmtId="0" fontId="10" fillId="0" borderId="21" xfId="2" applyFont="1" applyFill="1" applyBorder="1" applyAlignment="1">
      <alignment horizontal="center" vertical="center" wrapText="1"/>
    </xf>
    <xf numFmtId="0" fontId="10" fillId="0" borderId="20" xfId="2" applyFont="1" applyFill="1" applyBorder="1" applyAlignment="1">
      <alignment horizontal="center" vertical="center"/>
    </xf>
    <xf numFmtId="0" fontId="10" fillId="0" borderId="21" xfId="2" applyFont="1" applyFill="1" applyBorder="1" applyAlignment="1">
      <alignment horizontal="center" vertical="center"/>
    </xf>
    <xf numFmtId="0" fontId="10" fillId="0" borderId="19" xfId="2" applyFont="1" applyFill="1" applyBorder="1" applyAlignment="1">
      <alignment horizontal="center" vertical="center"/>
    </xf>
    <xf numFmtId="0" fontId="16" fillId="0" borderId="0" xfId="0" applyFont="1" applyAlignment="1">
      <alignment wrapText="1"/>
    </xf>
    <xf numFmtId="0" fontId="16" fillId="0" borderId="0" xfId="0" applyFont="1" applyAlignment="1">
      <alignment vertical="center" wrapText="1"/>
    </xf>
    <xf numFmtId="0" fontId="0" fillId="0" borderId="0" xfId="0" applyAlignment="1">
      <alignment horizontal="left" vertical="top" wrapText="1"/>
    </xf>
    <xf numFmtId="0" fontId="28" fillId="0" borderId="0" xfId="5" applyFont="1" applyAlignment="1">
      <alignment horizontal="left" vertical="center" wrapText="1"/>
    </xf>
    <xf numFmtId="0" fontId="11" fillId="0" borderId="0" xfId="2" applyAlignment="1">
      <alignment horizontal="center"/>
    </xf>
    <xf numFmtId="0" fontId="11" fillId="0" borderId="0" xfId="2" applyAlignment="1"/>
    <xf numFmtId="0" fontId="25" fillId="0" borderId="0" xfId="5" applyFont="1" applyAlignment="1">
      <alignment horizontal="center" vertical="center"/>
    </xf>
    <xf numFmtId="0" fontId="28" fillId="0" borderId="31" xfId="5" applyFont="1" applyBorder="1" applyAlignment="1">
      <alignment horizontal="center"/>
    </xf>
    <xf numFmtId="0" fontId="28" fillId="0" borderId="32" xfId="5" applyFont="1" applyBorder="1" applyAlignment="1">
      <alignment horizontal="center"/>
    </xf>
    <xf numFmtId="0" fontId="28" fillId="0" borderId="10" xfId="5" applyFont="1" applyBorder="1" applyAlignment="1">
      <alignment horizontal="center"/>
    </xf>
    <xf numFmtId="0" fontId="18" fillId="0" borderId="8" xfId="0" applyFont="1" applyBorder="1"/>
  </cellXfs>
  <cellStyles count="6">
    <cellStyle name="Comma 2" xfId="3"/>
    <cellStyle name="Currency 2" xfId="4"/>
    <cellStyle name="Normal" xfId="0" builtinId="0"/>
    <cellStyle name="Normal 2" xfId="2"/>
    <cellStyle name="Normal_PPE Deferral Account Schedule for 2013 MIFRS CoS applications (2)" xfId="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_rels/drawing7.x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3</xdr:col>
      <xdr:colOff>0</xdr:colOff>
      <xdr:row>29</xdr:row>
      <xdr:rowOff>0</xdr:rowOff>
    </xdr:from>
    <xdr:to>
      <xdr:col>3</xdr:col>
      <xdr:colOff>6552705</xdr:colOff>
      <xdr:row>29</xdr:row>
      <xdr:rowOff>5067300</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71950" y="15478125"/>
          <a:ext cx="6552705" cy="506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114300</xdr:colOff>
      <xdr:row>23</xdr:row>
      <xdr:rowOff>66675</xdr:rowOff>
    </xdr:from>
    <xdr:to>
      <xdr:col>3</xdr:col>
      <xdr:colOff>4689712</xdr:colOff>
      <xdr:row>23</xdr:row>
      <xdr:rowOff>2124075</xdr:rowOff>
    </xdr:to>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0" y="6276975"/>
          <a:ext cx="4575412" cy="205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38100</xdr:colOff>
      <xdr:row>24</xdr:row>
      <xdr:rowOff>28575</xdr:rowOff>
    </xdr:to>
    <xdr:pic>
      <xdr:nvPicPr>
        <xdr:cNvPr id="11"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62000"/>
          <a:ext cx="5524500" cy="383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31</xdr:row>
      <xdr:rowOff>0</xdr:rowOff>
    </xdr:from>
    <xdr:to>
      <xdr:col>8</xdr:col>
      <xdr:colOff>0</xdr:colOff>
      <xdr:row>36</xdr:row>
      <xdr:rowOff>9525</xdr:rowOff>
    </xdr:to>
    <xdr:pic>
      <xdr:nvPicPr>
        <xdr:cNvPr id="12"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5715000"/>
          <a:ext cx="4267200"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41</xdr:row>
      <xdr:rowOff>0</xdr:rowOff>
    </xdr:from>
    <xdr:to>
      <xdr:col>7</xdr:col>
      <xdr:colOff>9525</xdr:colOff>
      <xdr:row>63</xdr:row>
      <xdr:rowOff>9525</xdr:rowOff>
    </xdr:to>
    <xdr:pic>
      <xdr:nvPicPr>
        <xdr:cNvPr id="13" name="Picture 1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7620000"/>
          <a:ext cx="3667125" cy="420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13</xdr:col>
      <xdr:colOff>0</xdr:colOff>
      <xdr:row>34</xdr:row>
      <xdr:rowOff>56752</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81000"/>
          <a:ext cx="7315200" cy="6152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552450</xdr:colOff>
      <xdr:row>38</xdr:row>
      <xdr:rowOff>28575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0"/>
          <a:ext cx="5429250" cy="7077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57150</xdr:colOff>
      <xdr:row>43</xdr:row>
      <xdr:rowOff>161925</xdr:rowOff>
    </xdr:from>
    <xdr:to>
      <xdr:col>11</xdr:col>
      <xdr:colOff>500380</xdr:colOff>
      <xdr:row>57</xdr:row>
      <xdr:rowOff>76200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8353425"/>
          <a:ext cx="6539230" cy="258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1</xdr:row>
      <xdr:rowOff>180975</xdr:rowOff>
    </xdr:from>
    <xdr:to>
      <xdr:col>10</xdr:col>
      <xdr:colOff>371475</xdr:colOff>
      <xdr:row>18</xdr:row>
      <xdr:rowOff>9525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371475"/>
          <a:ext cx="5810250" cy="306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520018</xdr:colOff>
      <xdr:row>10</xdr:row>
      <xdr:rowOff>19050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81000"/>
          <a:ext cx="6006418"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14</xdr:row>
      <xdr:rowOff>38099</xdr:rowOff>
    </xdr:from>
    <xdr:to>
      <xdr:col>8</xdr:col>
      <xdr:colOff>514350</xdr:colOff>
      <xdr:row>27</xdr:row>
      <xdr:rowOff>8554</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2705099"/>
          <a:ext cx="4781550" cy="2446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3</xdr:row>
      <xdr:rowOff>0</xdr:rowOff>
    </xdr:from>
    <xdr:to>
      <xdr:col>11</xdr:col>
      <xdr:colOff>457200</xdr:colOff>
      <xdr:row>31</xdr:row>
      <xdr:rowOff>152400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71500"/>
          <a:ext cx="5943600" cy="548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rank/Desktop/2013%20RateFiles/Filing_Requirements_Chapter2_Appendices_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curry/AppData/Local/Microsoft/Windows/Temporary%20Internet%20Files/Content.Outlook/Z7EOSN9J/Appendix%202%20%20Work%20For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uity"/>
      <sheetName val="App.2-CA_CGAAP_DepExp_2011"/>
      <sheetName val="App.2-CB_MIFRS_DepExp_2011"/>
      <sheetName val="App.2-CC_MIFRS_DepExp_2012"/>
      <sheetName val="App.2-CD_MIFRS_DepExp_2013"/>
      <sheetName val="App.2-CE_CGAAP_DepExp_2011"/>
      <sheetName val="App.2-CF_CGAAP_DepExp_2012"/>
      <sheetName val="App.2-CG_MIFRS_DepExp_2012"/>
      <sheetName val="App.2-CH_MIFRS_DepExp_2013"/>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_1592_Tax_Variance"/>
      <sheetName val="App.2-U_IFRS Transition Costs"/>
      <sheetName val="App.2-V_Rev_Reconciliation"/>
      <sheetName val="App.2-W_Bill Impacts"/>
      <sheetName val="App.2-X_CoS_Flow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 09"/>
      <sheetName val="App.2-B_Fixed Asset Contin 10"/>
      <sheetName val="App.2-B_Fixed Asset 11"/>
      <sheetName val="App.2-B_F Asset 12 CGAAP"/>
      <sheetName val="App.2-B_F Asset 12-MIFRS"/>
      <sheetName val="App.2-B_F Asset 13 MIFRS"/>
      <sheetName val="App.2-CE_CGAAP_DepExp_2011"/>
      <sheetName val="App.2-CF_CGAAP_DepExp_2012"/>
      <sheetName val="App.2-CG_MIFRS_DepExp_2012"/>
      <sheetName val="App.2-CG_MIFRS_DepExp_2013"/>
      <sheetName val="App.2-D_Overhead"/>
      <sheetName val="App.2-EB_PP&amp;E Deferral Account"/>
      <sheetName val="App.2-F_Other_Oper_Rev"/>
      <sheetName val="App.2-G_Detailed_OM&amp;A_Expenses"/>
      <sheetName val="App.2-H_OM&amp;A_Detailed_Analysis"/>
      <sheetName val="App.2-I_OM&amp;A_Summary_Analys"/>
      <sheetName val="App.2-J_OM&amp;A_Cost _Drivers"/>
      <sheetName val="App.2-K_Employee Costs"/>
      <sheetName val="App.2-L_OM&amp;A_per_Cust_FTEE"/>
      <sheetName val="App.2-M_Regulatory_Costs"/>
      <sheetName val="App.2-N_Shared Services 13"/>
      <sheetName val="App.2-N_Shared Services 12"/>
      <sheetName val="App.2-N Shared Services 11"/>
      <sheetName val="App.2-N_Shared Services 10"/>
      <sheetName val="App.2-N_Shared Services 09"/>
      <sheetName val="App.2-OA Capital Structure 09"/>
      <sheetName val="App.2-OA Capital Structure 10"/>
      <sheetName val="App.2-OA Capital Structure 11"/>
      <sheetName val="App.2-OA Capital Structure 12"/>
      <sheetName val="App.2-OA Capital Structure 13"/>
      <sheetName val="App.2-OB_Debt Instruments 12"/>
      <sheetName val="App.2-OB_Debt Instruments 09"/>
      <sheetName val="App.2-P_Cost_Allocation"/>
      <sheetName val="App.2-Q_Cost of Serv. Emb. Dx"/>
      <sheetName val="App.2-R_Loss Factors"/>
      <sheetName val="App.2-S_Stranded Meters"/>
      <sheetName val="App.2-T_1592_Tax_Variance"/>
      <sheetName val="App.2-U_IFRS Transition Costs"/>
      <sheetName val="App.2-V_Rev_Reconciliation"/>
      <sheetName val="App.2-W_Bill Impact - Res 100"/>
      <sheetName val="App.2-W_Bill Impact - Res 250"/>
      <sheetName val="App.2-W_Bill Impact - Res 500"/>
      <sheetName val="App.2-W_Bill Impact - Res 800"/>
      <sheetName val="App.2-W_Bill Impact - Res 1000"/>
      <sheetName val="App.2-W_Bill Impact - Res 1500"/>
      <sheetName val="App.2-W_Bill Impact - Res 2000"/>
      <sheetName val="App.2-W_Bill Impact - GS&lt;50- 1k"/>
      <sheetName val="App.2-W_Bill Impact - GS&lt;50-2k"/>
      <sheetName val="App.2W - Bill Impact GS&lt;50 3000"/>
      <sheetName val="App.2-W_Bill Impact - GS&lt;50-5k"/>
      <sheetName val="App.2-W_Bill Impact - GS&lt;50-10k"/>
      <sheetName val="App.2-W_Bill Impact - GS&lt;50-15k"/>
      <sheetName val="Ap.2-W_Bill Impact-GS50-499-15k"/>
      <sheetName val="Ap.2-W_Bill Impact-GS50-499-20k"/>
      <sheetName val="Ap.2-W_Bill Impact-GS50-499-50k"/>
      <sheetName val="Ap.2-W_Bill Impact-GS50-499-125"/>
      <sheetName val="Ap.2-W_Bill Impact-GS50-499-250"/>
      <sheetName val="2-W Bill Impact 500-4999 All"/>
      <sheetName val="App.2-W_Bill Impact Lge Use 15k"/>
      <sheetName val="App.2-W_Bill Impact St light  1"/>
      <sheetName val="App.2-W_Bill Impact Sentinel"/>
      <sheetName val="App.2-W_Bill Impact Unmetered "/>
      <sheetName val="App.2-X_CoS_Flowchart"/>
    </sheetNames>
    <sheetDataSet>
      <sheetData sheetId="0" refreshError="1">
        <row r="18">
          <cell r="E18" t="str">
            <v>EB-2012-0175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53"/>
  <sheetViews>
    <sheetView tabSelected="1" workbookViewId="0">
      <selection activeCell="D31" sqref="D31"/>
    </sheetView>
  </sheetViews>
  <sheetFormatPr defaultRowHeight="15" x14ac:dyDescent="0.25"/>
  <cols>
    <col min="1" max="1" width="4.28515625" style="69" customWidth="1"/>
    <col min="2" max="2" width="14.7109375" style="72" customWidth="1"/>
    <col min="3" max="3" width="43.5703125" style="69" customWidth="1"/>
    <col min="4" max="4" width="100.140625" style="71" customWidth="1"/>
    <col min="5" max="11" width="9.140625" style="69"/>
    <col min="12" max="12" width="24.85546875" style="69" customWidth="1"/>
    <col min="13" max="16384" width="9.140625" style="69"/>
  </cols>
  <sheetData>
    <row r="2" spans="2:11" x14ac:dyDescent="0.25">
      <c r="B2" s="142" t="s">
        <v>40</v>
      </c>
      <c r="C2" s="143"/>
      <c r="D2" s="143"/>
      <c r="E2" s="143"/>
      <c r="F2" s="143"/>
      <c r="G2" s="143"/>
      <c r="H2" s="143"/>
      <c r="I2" s="143"/>
      <c r="J2" s="143"/>
      <c r="K2" s="143"/>
    </row>
    <row r="3" spans="2:11" x14ac:dyDescent="0.25">
      <c r="B3" s="143"/>
      <c r="C3" s="143"/>
      <c r="D3" s="143"/>
      <c r="E3" s="143"/>
      <c r="F3" s="143"/>
      <c r="G3" s="143"/>
      <c r="H3" s="143"/>
      <c r="I3" s="143"/>
      <c r="J3" s="143"/>
      <c r="K3" s="143"/>
    </row>
    <row r="4" spans="2:11" ht="15.75" x14ac:dyDescent="0.25">
      <c r="B4" s="70" t="s">
        <v>41</v>
      </c>
      <c r="J4" s="175" t="s">
        <v>203</v>
      </c>
    </row>
    <row r="5" spans="2:11" ht="15.75" x14ac:dyDescent="0.25">
      <c r="B5" s="70" t="s">
        <v>42</v>
      </c>
    </row>
    <row r="6" spans="2:11" ht="15.75" x14ac:dyDescent="0.25">
      <c r="B6" s="70" t="s">
        <v>43</v>
      </c>
      <c r="E6" s="175" t="s">
        <v>197</v>
      </c>
    </row>
    <row r="7" spans="2:11" ht="15.75" x14ac:dyDescent="0.25">
      <c r="B7" s="70" t="s">
        <v>44</v>
      </c>
    </row>
    <row r="17" spans="2:27" x14ac:dyDescent="0.25">
      <c r="B17" s="73" t="s">
        <v>0</v>
      </c>
      <c r="C17" s="140" t="s">
        <v>5</v>
      </c>
      <c r="D17" s="144" t="s">
        <v>45</v>
      </c>
    </row>
    <row r="18" spans="2:27" x14ac:dyDescent="0.25">
      <c r="B18" s="73" t="s">
        <v>1</v>
      </c>
      <c r="C18" s="140"/>
      <c r="D18" s="144"/>
    </row>
    <row r="19" spans="2:27" x14ac:dyDescent="0.25">
      <c r="B19" s="73" t="s">
        <v>2</v>
      </c>
      <c r="C19" s="140"/>
      <c r="D19" s="144"/>
    </row>
    <row r="20" spans="2:27" x14ac:dyDescent="0.25">
      <c r="B20" s="73" t="s">
        <v>3</v>
      </c>
      <c r="C20" s="140"/>
      <c r="D20" s="144"/>
    </row>
    <row r="21" spans="2:27" x14ac:dyDescent="0.25">
      <c r="B21" s="73" t="s">
        <v>4</v>
      </c>
      <c r="C21" s="140"/>
      <c r="D21" s="144"/>
    </row>
    <row r="22" spans="2:27" ht="114" x14ac:dyDescent="0.25">
      <c r="B22" s="74">
        <v>41335</v>
      </c>
      <c r="C22" s="75" t="s">
        <v>6</v>
      </c>
      <c r="D22" s="88" t="s">
        <v>133</v>
      </c>
      <c r="E22" s="81"/>
      <c r="F22" s="81"/>
      <c r="G22" s="81"/>
      <c r="H22" s="81"/>
      <c r="I22" s="81"/>
      <c r="J22" s="81"/>
      <c r="K22" s="81"/>
      <c r="L22" s="81"/>
      <c r="M22" s="81"/>
      <c r="N22" s="81"/>
      <c r="O22" s="81"/>
      <c r="P22" s="81"/>
      <c r="Q22" s="81"/>
      <c r="R22" s="81"/>
      <c r="S22" s="81"/>
      <c r="T22" s="81"/>
      <c r="U22" s="81"/>
      <c r="V22" s="81"/>
      <c r="W22" s="81"/>
      <c r="X22" s="81"/>
      <c r="Y22" s="81"/>
      <c r="Z22" s="81"/>
      <c r="AA22" s="81"/>
    </row>
    <row r="23" spans="2:27" ht="57" x14ac:dyDescent="0.25">
      <c r="B23" s="77">
        <v>5</v>
      </c>
      <c r="C23" s="75" t="s">
        <v>7</v>
      </c>
      <c r="D23" s="80" t="s">
        <v>119</v>
      </c>
      <c r="E23" s="81"/>
      <c r="F23" s="81"/>
      <c r="G23" s="81"/>
      <c r="H23" s="81"/>
      <c r="I23" s="81"/>
      <c r="J23" s="81"/>
      <c r="K23" s="81"/>
      <c r="L23" s="81"/>
      <c r="M23" s="81"/>
      <c r="N23" s="81"/>
      <c r="O23" s="81"/>
      <c r="P23" s="81"/>
      <c r="Q23" s="81"/>
      <c r="R23" s="81"/>
      <c r="S23" s="81"/>
      <c r="T23" s="81"/>
      <c r="U23" s="81"/>
      <c r="V23" s="81"/>
      <c r="W23" s="81"/>
      <c r="X23" s="81"/>
      <c r="Y23" s="81"/>
      <c r="Z23" s="81"/>
      <c r="AA23" s="81"/>
    </row>
    <row r="24" spans="2:27" ht="170.25" customHeight="1" x14ac:dyDescent="0.25">
      <c r="B24" s="77">
        <v>13</v>
      </c>
      <c r="C24" s="75" t="s">
        <v>8</v>
      </c>
      <c r="D24" s="87"/>
      <c r="E24" s="81"/>
      <c r="F24" s="81"/>
      <c r="G24" s="81"/>
      <c r="H24" s="81"/>
      <c r="I24" s="81"/>
      <c r="J24" s="81"/>
      <c r="K24" s="81"/>
      <c r="L24" s="81"/>
      <c r="M24" s="81"/>
      <c r="N24" s="81"/>
      <c r="O24" s="81"/>
      <c r="P24" s="81"/>
      <c r="Q24" s="81"/>
      <c r="R24" s="81"/>
      <c r="S24" s="81"/>
      <c r="T24" s="81"/>
      <c r="U24" s="81"/>
      <c r="V24" s="81"/>
      <c r="W24" s="81"/>
      <c r="X24" s="81"/>
      <c r="Y24" s="81"/>
      <c r="Z24" s="81"/>
      <c r="AA24" s="81"/>
    </row>
    <row r="25" spans="2:27" ht="195.75" customHeight="1" x14ac:dyDescent="0.25">
      <c r="B25" s="77">
        <v>11</v>
      </c>
      <c r="C25" s="75" t="s">
        <v>9</v>
      </c>
      <c r="D25" s="80" t="s">
        <v>121</v>
      </c>
      <c r="E25" s="145" t="s">
        <v>122</v>
      </c>
      <c r="F25" s="138"/>
      <c r="G25" s="138"/>
      <c r="H25" s="138"/>
      <c r="I25" s="138"/>
      <c r="J25" s="138"/>
      <c r="K25" s="138"/>
      <c r="L25" s="139"/>
      <c r="M25" s="145" t="s">
        <v>123</v>
      </c>
      <c r="N25" s="138"/>
      <c r="O25" s="138"/>
      <c r="P25" s="138"/>
      <c r="Q25" s="138"/>
      <c r="R25" s="138"/>
      <c r="S25" s="138"/>
      <c r="T25" s="139"/>
      <c r="U25" s="137" t="s">
        <v>124</v>
      </c>
      <c r="V25" s="138"/>
      <c r="W25" s="138"/>
      <c r="X25" s="138"/>
      <c r="Y25" s="138"/>
      <c r="Z25" s="138"/>
      <c r="AA25" s="139"/>
    </row>
    <row r="26" spans="2:27" ht="120.75" x14ac:dyDescent="0.25">
      <c r="B26" s="77">
        <v>22</v>
      </c>
      <c r="C26" s="75" t="s">
        <v>10</v>
      </c>
      <c r="D26" s="83" t="s">
        <v>125</v>
      </c>
      <c r="E26" s="81"/>
      <c r="F26" s="81"/>
      <c r="G26" s="81"/>
      <c r="H26" s="81"/>
      <c r="I26" s="81"/>
      <c r="J26" s="81"/>
      <c r="K26" s="81" t="s">
        <v>46</v>
      </c>
      <c r="L26" s="81"/>
      <c r="M26" s="81"/>
      <c r="N26" s="81"/>
      <c r="O26" s="81"/>
      <c r="P26" s="81"/>
      <c r="Q26" s="81"/>
      <c r="R26" s="81"/>
      <c r="S26" s="81"/>
      <c r="T26" s="81"/>
      <c r="U26" s="81"/>
      <c r="V26" s="81"/>
      <c r="W26" s="81"/>
      <c r="X26" s="81"/>
      <c r="Y26" s="81"/>
      <c r="Z26" s="81"/>
      <c r="AA26" s="81"/>
    </row>
    <row r="27" spans="2:27" ht="85.5" x14ac:dyDescent="0.25">
      <c r="B27" s="77">
        <v>23</v>
      </c>
      <c r="C27" s="75" t="s">
        <v>11</v>
      </c>
      <c r="D27" s="82" t="s">
        <v>47</v>
      </c>
      <c r="E27" s="81"/>
      <c r="F27" s="81"/>
      <c r="G27" s="81"/>
      <c r="H27" s="81"/>
      <c r="I27" s="81"/>
      <c r="J27" s="81"/>
      <c r="K27" s="81"/>
      <c r="L27" s="81"/>
      <c r="M27" s="81"/>
      <c r="N27" s="81"/>
      <c r="O27" s="81"/>
      <c r="P27" s="81"/>
      <c r="Q27" s="81"/>
      <c r="R27" s="81"/>
      <c r="S27" s="81"/>
      <c r="T27" s="81"/>
      <c r="U27" s="81"/>
      <c r="V27" s="81"/>
      <c r="W27" s="81"/>
      <c r="X27" s="81"/>
      <c r="Y27" s="81"/>
      <c r="Z27" s="81"/>
      <c r="AA27" s="81"/>
    </row>
    <row r="28" spans="2:27" ht="128.25" x14ac:dyDescent="0.25">
      <c r="B28" s="77" t="s">
        <v>12</v>
      </c>
      <c r="C28" s="75" t="s">
        <v>13</v>
      </c>
      <c r="D28" s="82" t="s">
        <v>132</v>
      </c>
      <c r="E28" s="81"/>
      <c r="F28" s="81"/>
      <c r="G28" s="81"/>
      <c r="H28" s="81"/>
      <c r="I28" s="81"/>
      <c r="J28" s="81"/>
      <c r="K28" s="81"/>
      <c r="L28" s="81"/>
      <c r="M28" s="81"/>
      <c r="N28" s="81"/>
      <c r="O28" s="81"/>
      <c r="P28" s="84"/>
      <c r="Q28" s="81"/>
      <c r="R28" s="81"/>
      <c r="S28" s="81"/>
      <c r="T28" s="81"/>
      <c r="U28" s="81"/>
      <c r="V28" s="81"/>
      <c r="W28" s="81"/>
      <c r="X28" s="81"/>
      <c r="Y28" s="81"/>
      <c r="Z28" s="81"/>
      <c r="AA28" s="81"/>
    </row>
    <row r="29" spans="2:27" ht="128.25" x14ac:dyDescent="0.25">
      <c r="B29" s="77">
        <v>25</v>
      </c>
      <c r="C29" s="75" t="s">
        <v>14</v>
      </c>
      <c r="D29" s="82" t="s">
        <v>129</v>
      </c>
      <c r="E29" s="81"/>
      <c r="F29" s="81"/>
      <c r="G29" s="81"/>
      <c r="H29" s="81"/>
      <c r="I29" s="81"/>
      <c r="J29" s="81"/>
      <c r="K29" s="81"/>
      <c r="L29" s="81"/>
      <c r="M29" s="81"/>
      <c r="N29" s="81"/>
      <c r="O29" s="81"/>
      <c r="P29" s="81"/>
      <c r="Q29" s="81"/>
      <c r="R29" s="81"/>
      <c r="S29" s="81"/>
      <c r="T29" s="81"/>
      <c r="U29" s="81"/>
      <c r="V29" s="81"/>
      <c r="W29" s="81"/>
      <c r="X29" s="81"/>
      <c r="Y29" s="81"/>
      <c r="Z29" s="81"/>
      <c r="AA29" s="81"/>
    </row>
    <row r="30" spans="2:27" ht="409.5" customHeight="1" x14ac:dyDescent="0.25">
      <c r="B30" s="77">
        <v>26</v>
      </c>
      <c r="C30" s="75" t="s">
        <v>15</v>
      </c>
      <c r="D30" s="82"/>
      <c r="E30" s="81"/>
      <c r="F30" s="81"/>
      <c r="G30" s="81"/>
      <c r="H30" s="81"/>
      <c r="I30" s="81"/>
      <c r="J30" s="81"/>
      <c r="K30" s="81"/>
      <c r="L30" s="81"/>
      <c r="M30" s="81"/>
      <c r="N30" s="81"/>
      <c r="O30" s="81"/>
      <c r="P30" s="81"/>
      <c r="Q30" s="81"/>
      <c r="R30" s="81"/>
      <c r="S30" s="81"/>
      <c r="T30" s="81"/>
      <c r="U30" s="81"/>
      <c r="V30" s="81"/>
      <c r="W30" s="81"/>
      <c r="X30" s="81"/>
      <c r="Y30" s="81"/>
      <c r="Z30" s="81"/>
      <c r="AA30" s="81"/>
    </row>
    <row r="31" spans="2:27" ht="259.5" customHeight="1" x14ac:dyDescent="0.25">
      <c r="B31" s="77">
        <v>26</v>
      </c>
      <c r="C31" s="75" t="s">
        <v>16</v>
      </c>
      <c r="D31" s="81"/>
      <c r="E31" s="81"/>
      <c r="F31" s="81"/>
      <c r="G31" s="81"/>
      <c r="H31" s="81"/>
      <c r="I31" s="81"/>
      <c r="J31" s="81"/>
      <c r="K31" s="81"/>
      <c r="L31" s="81"/>
      <c r="M31" s="81"/>
      <c r="N31" s="81"/>
      <c r="O31" s="81"/>
      <c r="P31" s="81"/>
      <c r="Q31" s="81"/>
      <c r="R31" s="81"/>
      <c r="S31" s="81"/>
      <c r="T31" s="81"/>
      <c r="U31" s="81"/>
      <c r="V31" s="81"/>
      <c r="W31" s="81"/>
      <c r="X31" s="81"/>
      <c r="Y31" s="81"/>
      <c r="Z31" s="81"/>
      <c r="AA31" s="81"/>
    </row>
    <row r="32" spans="2:27" ht="28.5" x14ac:dyDescent="0.25">
      <c r="B32" s="77">
        <v>27</v>
      </c>
      <c r="C32" s="75" t="s">
        <v>17</v>
      </c>
      <c r="D32" s="82" t="s">
        <v>192</v>
      </c>
      <c r="E32" s="81"/>
      <c r="F32" s="81"/>
      <c r="G32" s="81"/>
      <c r="H32" s="81"/>
      <c r="I32" s="81"/>
      <c r="J32" s="81"/>
      <c r="K32" s="81"/>
      <c r="L32" s="81"/>
      <c r="M32" s="81"/>
      <c r="N32" s="81"/>
      <c r="O32" s="81"/>
      <c r="P32" s="81"/>
      <c r="Q32" s="81"/>
      <c r="R32" s="81"/>
      <c r="S32" s="81"/>
      <c r="T32" s="81"/>
      <c r="U32" s="81"/>
      <c r="V32" s="81"/>
      <c r="W32" s="81"/>
      <c r="X32" s="81"/>
      <c r="Y32" s="81"/>
      <c r="Z32" s="81"/>
      <c r="AA32" s="81"/>
    </row>
    <row r="33" spans="2:27" ht="42.75" x14ac:dyDescent="0.25">
      <c r="B33" s="77">
        <v>29</v>
      </c>
      <c r="C33" s="75" t="s">
        <v>18</v>
      </c>
      <c r="D33" s="80" t="s">
        <v>100</v>
      </c>
      <c r="E33" s="81"/>
      <c r="F33" s="81"/>
      <c r="G33" s="81"/>
      <c r="H33" s="81"/>
      <c r="I33" s="81"/>
      <c r="J33" s="81"/>
      <c r="K33" s="81"/>
      <c r="L33" s="81"/>
      <c r="M33" s="81"/>
      <c r="N33" s="81"/>
      <c r="O33" s="81"/>
      <c r="P33" s="81"/>
      <c r="Q33" s="81"/>
      <c r="R33" s="81"/>
      <c r="S33" s="81"/>
      <c r="T33" s="81"/>
      <c r="U33" s="81"/>
      <c r="V33" s="81"/>
      <c r="W33" s="81"/>
      <c r="X33" s="81"/>
      <c r="Y33" s="81"/>
      <c r="Z33" s="81"/>
      <c r="AA33" s="81"/>
    </row>
    <row r="34" spans="2:27" ht="195.75" x14ac:dyDescent="0.25">
      <c r="B34" s="78">
        <v>30</v>
      </c>
      <c r="C34" s="75" t="s">
        <v>19</v>
      </c>
      <c r="D34" s="85" t="s">
        <v>128</v>
      </c>
      <c r="E34" s="81"/>
      <c r="F34" s="81"/>
      <c r="G34" s="81"/>
      <c r="H34" s="81"/>
      <c r="I34" s="81"/>
      <c r="J34" s="81"/>
      <c r="K34" s="81"/>
      <c r="L34" s="81"/>
      <c r="M34" s="81"/>
      <c r="N34" s="81"/>
      <c r="O34" s="81"/>
      <c r="P34" s="81"/>
      <c r="Q34" s="81"/>
      <c r="R34" s="81"/>
      <c r="S34" s="81"/>
      <c r="T34" s="81"/>
      <c r="U34" s="81"/>
      <c r="V34" s="81"/>
      <c r="W34" s="81"/>
      <c r="X34" s="81"/>
      <c r="Y34" s="81"/>
      <c r="Z34" s="81"/>
      <c r="AA34" s="81"/>
    </row>
    <row r="35" spans="2:27" ht="136.5" x14ac:dyDescent="0.25">
      <c r="B35" s="78">
        <v>30</v>
      </c>
      <c r="C35" s="75" t="s">
        <v>20</v>
      </c>
      <c r="D35" s="85" t="s">
        <v>126</v>
      </c>
      <c r="E35" s="81"/>
      <c r="F35" s="81"/>
      <c r="G35" s="81"/>
      <c r="H35" s="81"/>
      <c r="I35" s="81"/>
      <c r="J35" s="81"/>
      <c r="K35" s="81"/>
      <c r="L35" s="81"/>
      <c r="M35" s="81"/>
      <c r="N35" s="81"/>
      <c r="O35" s="81"/>
      <c r="P35" s="81"/>
      <c r="Q35" s="81"/>
      <c r="R35" s="81"/>
      <c r="S35" s="81"/>
      <c r="T35" s="81"/>
      <c r="U35" s="81"/>
      <c r="V35" s="81"/>
      <c r="W35" s="81"/>
      <c r="X35" s="81"/>
      <c r="Y35" s="81"/>
      <c r="Z35" s="81"/>
      <c r="AA35" s="81"/>
    </row>
    <row r="36" spans="2:27" ht="214.5" customHeight="1" x14ac:dyDescent="0.25">
      <c r="B36" s="77" t="s">
        <v>37</v>
      </c>
      <c r="C36" s="75" t="s">
        <v>21</v>
      </c>
      <c r="D36" s="85" t="s">
        <v>130</v>
      </c>
      <c r="E36" s="81"/>
      <c r="F36" s="81"/>
      <c r="G36" s="81"/>
      <c r="H36" s="81"/>
      <c r="I36" s="81"/>
      <c r="J36" s="81"/>
      <c r="K36" s="81"/>
      <c r="L36" s="81"/>
      <c r="M36" s="81"/>
      <c r="N36" s="81"/>
      <c r="O36" s="81"/>
      <c r="P36" s="81"/>
      <c r="Q36" s="81"/>
      <c r="R36" s="81"/>
      <c r="S36" s="81"/>
      <c r="T36" s="81"/>
      <c r="U36" s="81"/>
      <c r="V36" s="81"/>
      <c r="W36" s="81"/>
      <c r="X36" s="81"/>
      <c r="Y36" s="81"/>
      <c r="Z36" s="81"/>
      <c r="AA36" s="81"/>
    </row>
    <row r="37" spans="2:27" ht="45.75" x14ac:dyDescent="0.25">
      <c r="B37" s="77" t="s">
        <v>38</v>
      </c>
      <c r="C37" s="75" t="s">
        <v>22</v>
      </c>
      <c r="D37" s="83" t="s">
        <v>127</v>
      </c>
      <c r="E37" s="81"/>
      <c r="F37" s="81"/>
      <c r="G37" s="81"/>
      <c r="H37" s="81"/>
      <c r="I37" s="81"/>
      <c r="J37" s="81"/>
      <c r="K37" s="81"/>
      <c r="L37" s="81"/>
      <c r="M37" s="81"/>
      <c r="N37" s="81"/>
      <c r="O37" s="81"/>
      <c r="P37" s="81"/>
      <c r="Q37" s="81"/>
      <c r="R37" s="81"/>
      <c r="S37" s="81"/>
      <c r="T37" s="81"/>
      <c r="U37" s="81"/>
      <c r="V37" s="81"/>
      <c r="W37" s="81"/>
      <c r="X37" s="81"/>
      <c r="Y37" s="81"/>
      <c r="Z37" s="81"/>
      <c r="AA37" s="81"/>
    </row>
    <row r="38" spans="2:27" ht="57" x14ac:dyDescent="0.25">
      <c r="B38" s="77">
        <v>41</v>
      </c>
      <c r="C38" s="75" t="s">
        <v>23</v>
      </c>
      <c r="D38" s="80" t="s">
        <v>108</v>
      </c>
      <c r="E38" s="81"/>
      <c r="F38" s="81"/>
      <c r="G38" s="81"/>
      <c r="H38" s="81"/>
      <c r="I38" s="81"/>
      <c r="J38" s="81"/>
      <c r="K38" s="81"/>
      <c r="L38" s="81"/>
      <c r="M38" s="81"/>
      <c r="N38" s="81"/>
      <c r="O38" s="81"/>
      <c r="P38" s="81"/>
      <c r="Q38" s="81"/>
      <c r="R38" s="81"/>
      <c r="S38" s="81"/>
      <c r="T38" s="81"/>
      <c r="U38" s="81"/>
      <c r="V38" s="81"/>
      <c r="W38" s="81"/>
      <c r="X38" s="81"/>
      <c r="Y38" s="81"/>
      <c r="Z38" s="81"/>
      <c r="AA38" s="81"/>
    </row>
    <row r="39" spans="2:27" ht="71.25" x14ac:dyDescent="0.25">
      <c r="B39" s="141">
        <v>42</v>
      </c>
      <c r="C39" s="75" t="s">
        <v>24</v>
      </c>
      <c r="D39" s="80" t="s">
        <v>48</v>
      </c>
      <c r="E39" s="81"/>
      <c r="F39" s="81"/>
      <c r="G39" s="81"/>
      <c r="H39" s="81"/>
      <c r="I39" s="81"/>
      <c r="J39" s="81"/>
      <c r="K39" s="81"/>
      <c r="L39" s="81"/>
      <c r="M39" s="81"/>
      <c r="N39" s="81"/>
      <c r="O39" s="81"/>
      <c r="P39" s="81"/>
      <c r="Q39" s="81"/>
      <c r="R39" s="81"/>
      <c r="S39" s="81"/>
      <c r="T39" s="81"/>
      <c r="U39" s="81"/>
      <c r="V39" s="81"/>
      <c r="W39" s="81"/>
      <c r="X39" s="81"/>
      <c r="Y39" s="81"/>
      <c r="Z39" s="81"/>
      <c r="AA39" s="81"/>
    </row>
    <row r="40" spans="2:27" ht="71.25" x14ac:dyDescent="0.25">
      <c r="B40" s="141"/>
      <c r="C40" s="75" t="s">
        <v>25</v>
      </c>
      <c r="D40" s="82" t="s">
        <v>193</v>
      </c>
      <c r="E40" s="81"/>
      <c r="F40" s="81"/>
      <c r="G40" s="81"/>
      <c r="H40" s="81"/>
      <c r="I40" s="81"/>
      <c r="J40" s="81"/>
      <c r="K40" s="81"/>
      <c r="L40" s="81"/>
      <c r="M40" s="81"/>
      <c r="N40" s="81"/>
      <c r="O40" s="81"/>
      <c r="P40" s="81"/>
      <c r="Q40" s="81"/>
      <c r="R40" s="81"/>
      <c r="S40" s="81"/>
      <c r="T40" s="81"/>
      <c r="U40" s="81"/>
      <c r="V40" s="81"/>
      <c r="W40" s="81"/>
      <c r="X40" s="81"/>
      <c r="Y40" s="81"/>
      <c r="Z40" s="81"/>
      <c r="AA40" s="81"/>
    </row>
    <row r="41" spans="2:27" ht="90" x14ac:dyDescent="0.25">
      <c r="B41" s="77">
        <v>45</v>
      </c>
      <c r="C41" s="75" t="s">
        <v>26</v>
      </c>
      <c r="D41" s="80" t="s">
        <v>49</v>
      </c>
      <c r="E41" s="81"/>
      <c r="F41" s="81"/>
      <c r="G41" s="81"/>
      <c r="H41" s="81"/>
      <c r="I41" s="81"/>
      <c r="J41" s="81"/>
      <c r="K41" s="81"/>
      <c r="L41" s="81"/>
      <c r="M41" s="81"/>
      <c r="N41" s="81"/>
      <c r="O41" s="81"/>
      <c r="P41" s="81"/>
      <c r="Q41" s="81"/>
      <c r="R41" s="81"/>
      <c r="S41" s="81"/>
      <c r="T41" s="81"/>
      <c r="U41" s="81"/>
      <c r="V41" s="81"/>
      <c r="W41" s="81"/>
      <c r="X41" s="81"/>
      <c r="Y41" s="81"/>
      <c r="Z41" s="81"/>
      <c r="AA41" s="81"/>
    </row>
    <row r="42" spans="2:27" ht="99.75" x14ac:dyDescent="0.25">
      <c r="B42" s="77">
        <v>48</v>
      </c>
      <c r="C42" s="75" t="s">
        <v>27</v>
      </c>
      <c r="D42" s="80" t="s">
        <v>50</v>
      </c>
      <c r="E42" s="81"/>
      <c r="F42" s="81"/>
      <c r="G42" s="81"/>
      <c r="H42" s="81"/>
      <c r="I42" s="81"/>
      <c r="J42" s="81"/>
      <c r="K42" s="81"/>
      <c r="L42" s="81"/>
      <c r="M42" s="81"/>
      <c r="N42" s="81"/>
      <c r="O42" s="81"/>
      <c r="P42" s="81"/>
      <c r="Q42" s="81"/>
      <c r="R42" s="81"/>
      <c r="S42" s="81"/>
      <c r="T42" s="81"/>
      <c r="U42" s="81"/>
      <c r="V42" s="81"/>
      <c r="W42" s="81"/>
      <c r="X42" s="81"/>
      <c r="Y42" s="81"/>
      <c r="Z42" s="81"/>
      <c r="AA42" s="81"/>
    </row>
    <row r="43" spans="2:27" ht="180" x14ac:dyDescent="0.25">
      <c r="B43" s="77">
        <v>49</v>
      </c>
      <c r="C43" s="75" t="s">
        <v>28</v>
      </c>
      <c r="D43" s="80" t="s">
        <v>118</v>
      </c>
      <c r="E43" s="81"/>
      <c r="F43" s="81"/>
      <c r="G43" s="81"/>
      <c r="H43" s="81"/>
      <c r="I43" s="81"/>
      <c r="J43" s="81"/>
      <c r="K43" s="81"/>
      <c r="L43" s="81"/>
      <c r="M43" s="81"/>
      <c r="N43" s="81"/>
      <c r="O43" s="81"/>
      <c r="P43" s="81"/>
      <c r="Q43" s="81"/>
      <c r="R43" s="81"/>
      <c r="S43" s="81"/>
      <c r="T43" s="81"/>
      <c r="U43" s="81"/>
      <c r="V43" s="81"/>
      <c r="W43" s="81"/>
      <c r="X43" s="81"/>
      <c r="Y43" s="81"/>
      <c r="Z43" s="81"/>
      <c r="AA43" s="81"/>
    </row>
    <row r="44" spans="2:27" ht="85.5" x14ac:dyDescent="0.25">
      <c r="B44" s="77">
        <v>51</v>
      </c>
      <c r="C44" s="75" t="s">
        <v>29</v>
      </c>
      <c r="D44" s="82" t="s">
        <v>194</v>
      </c>
      <c r="E44" s="81"/>
      <c r="F44" s="81"/>
      <c r="G44" s="81"/>
      <c r="H44" s="81"/>
      <c r="I44" s="81"/>
      <c r="J44" s="81"/>
      <c r="K44" s="81"/>
      <c r="L44" s="81"/>
      <c r="M44" s="81"/>
      <c r="N44" s="81"/>
      <c r="O44" s="81"/>
      <c r="P44" s="81"/>
      <c r="Q44" s="81"/>
      <c r="R44" s="81"/>
      <c r="S44" s="81"/>
      <c r="T44" s="81"/>
      <c r="U44" s="81"/>
      <c r="V44" s="81"/>
      <c r="W44" s="81"/>
      <c r="X44" s="81"/>
      <c r="Y44" s="81"/>
      <c r="Z44" s="81"/>
      <c r="AA44" s="81"/>
    </row>
    <row r="45" spans="2:27" ht="142.5" x14ac:dyDescent="0.25">
      <c r="B45" s="77">
        <v>51</v>
      </c>
      <c r="C45" s="75" t="s">
        <v>30</v>
      </c>
      <c r="D45" s="82" t="s">
        <v>195</v>
      </c>
      <c r="E45" s="81"/>
      <c r="F45" s="81"/>
      <c r="G45" s="81"/>
      <c r="H45" s="81"/>
      <c r="I45" s="81"/>
      <c r="J45" s="81"/>
      <c r="K45" s="81"/>
      <c r="L45" s="81"/>
      <c r="M45" s="81"/>
      <c r="N45" s="81"/>
      <c r="O45" s="81"/>
      <c r="P45" s="81"/>
      <c r="Q45" s="81"/>
      <c r="R45" s="81"/>
      <c r="S45" s="81"/>
      <c r="T45" s="81"/>
      <c r="U45" s="81"/>
      <c r="V45" s="81"/>
      <c r="W45" s="81"/>
      <c r="X45" s="81"/>
      <c r="Y45" s="81"/>
      <c r="Z45" s="81"/>
      <c r="AA45" s="81"/>
    </row>
    <row r="46" spans="2:27" ht="71.25" x14ac:dyDescent="0.25">
      <c r="B46" s="77">
        <v>52</v>
      </c>
      <c r="C46" s="75" t="s">
        <v>31</v>
      </c>
      <c r="D46" s="86" t="s">
        <v>111</v>
      </c>
      <c r="E46" s="81"/>
      <c r="F46" s="81"/>
      <c r="G46" s="81"/>
      <c r="H46" s="81"/>
      <c r="I46" s="81"/>
      <c r="J46" s="81"/>
      <c r="K46" s="81"/>
      <c r="L46" s="81"/>
      <c r="M46" s="81"/>
      <c r="N46" s="81"/>
      <c r="O46" s="81"/>
      <c r="P46" s="81"/>
      <c r="Q46" s="81"/>
      <c r="R46" s="81"/>
      <c r="S46" s="81"/>
      <c r="T46" s="81"/>
      <c r="U46" s="81"/>
      <c r="V46" s="81"/>
      <c r="W46" s="81"/>
      <c r="X46" s="81"/>
      <c r="Y46" s="81"/>
      <c r="Z46" s="81"/>
      <c r="AA46" s="81"/>
    </row>
    <row r="47" spans="2:27" ht="71.25" x14ac:dyDescent="0.25">
      <c r="B47" s="77">
        <v>52</v>
      </c>
      <c r="C47" s="75" t="s">
        <v>32</v>
      </c>
      <c r="D47" s="80" t="s">
        <v>112</v>
      </c>
      <c r="E47" s="81"/>
      <c r="F47" s="81"/>
      <c r="G47" s="81"/>
      <c r="H47" s="81"/>
      <c r="I47" s="81"/>
      <c r="J47" s="81"/>
      <c r="K47" s="81"/>
      <c r="L47" s="81"/>
      <c r="M47" s="81"/>
      <c r="N47" s="81"/>
      <c r="O47" s="81"/>
      <c r="P47" s="81"/>
      <c r="Q47" s="81"/>
      <c r="R47" s="81"/>
      <c r="S47" s="81"/>
      <c r="T47" s="81"/>
      <c r="U47" s="81"/>
      <c r="V47" s="81"/>
      <c r="W47" s="81"/>
      <c r="X47" s="81"/>
      <c r="Y47" s="81"/>
      <c r="Z47" s="81"/>
      <c r="AA47" s="81"/>
    </row>
    <row r="48" spans="2:27" ht="252" customHeight="1" x14ac:dyDescent="0.25">
      <c r="B48" s="77">
        <v>52</v>
      </c>
      <c r="C48" s="79" t="s">
        <v>120</v>
      </c>
      <c r="D48" s="80" t="s">
        <v>113</v>
      </c>
      <c r="E48" s="81"/>
      <c r="F48" s="81"/>
      <c r="G48" s="81"/>
      <c r="H48" s="81"/>
      <c r="I48" s="81"/>
      <c r="J48" s="81"/>
      <c r="K48" s="81"/>
      <c r="L48" s="81"/>
      <c r="M48" s="81"/>
      <c r="N48" s="81"/>
      <c r="O48" s="81"/>
      <c r="P48" s="81"/>
      <c r="Q48" s="81"/>
      <c r="R48" s="81"/>
      <c r="S48" s="81"/>
      <c r="T48" s="81"/>
      <c r="U48" s="81"/>
      <c r="V48" s="81"/>
      <c r="W48" s="81"/>
      <c r="X48" s="81"/>
      <c r="Y48" s="81"/>
      <c r="Z48" s="81"/>
      <c r="AA48" s="81"/>
    </row>
    <row r="49" spans="2:27" ht="45" x14ac:dyDescent="0.25">
      <c r="B49" s="78">
        <v>53</v>
      </c>
      <c r="C49" s="75" t="s">
        <v>33</v>
      </c>
      <c r="D49" s="82" t="s">
        <v>202</v>
      </c>
      <c r="E49" s="81"/>
      <c r="F49" s="81"/>
      <c r="G49" s="81"/>
      <c r="H49" s="81"/>
      <c r="I49" s="81"/>
      <c r="J49" s="81"/>
      <c r="K49" s="81"/>
      <c r="L49" s="81"/>
      <c r="M49" s="81"/>
      <c r="N49" s="81"/>
      <c r="O49" s="81"/>
      <c r="P49" s="81"/>
      <c r="Q49" s="81"/>
      <c r="R49" s="81"/>
      <c r="S49" s="81"/>
      <c r="T49" s="81"/>
      <c r="U49" s="81"/>
      <c r="V49" s="81"/>
      <c r="W49" s="81"/>
      <c r="X49" s="81"/>
      <c r="Y49" s="81"/>
      <c r="Z49" s="81"/>
      <c r="AA49" s="81"/>
    </row>
    <row r="50" spans="2:27" ht="42.75" x14ac:dyDescent="0.25">
      <c r="B50" s="77" t="s">
        <v>39</v>
      </c>
      <c r="C50" s="75" t="s">
        <v>34</v>
      </c>
      <c r="D50" s="82" t="s">
        <v>196</v>
      </c>
      <c r="E50" s="81"/>
      <c r="F50" s="81"/>
      <c r="G50" s="81"/>
      <c r="H50" s="81"/>
      <c r="I50" s="81"/>
      <c r="J50" s="81"/>
      <c r="K50" s="81"/>
      <c r="L50" s="81"/>
      <c r="M50" s="81"/>
      <c r="N50" s="81"/>
      <c r="O50" s="81"/>
      <c r="P50" s="81"/>
      <c r="Q50" s="81"/>
      <c r="R50" s="81"/>
      <c r="S50" s="81"/>
      <c r="T50" s="81"/>
      <c r="U50" s="81"/>
      <c r="V50" s="81"/>
      <c r="W50" s="81"/>
      <c r="X50" s="81"/>
      <c r="Y50" s="81"/>
      <c r="Z50" s="81"/>
      <c r="AA50" s="81"/>
    </row>
    <row r="51" spans="2:27" ht="71.25" x14ac:dyDescent="0.25">
      <c r="B51" s="78">
        <v>54</v>
      </c>
      <c r="C51" s="75" t="s">
        <v>35</v>
      </c>
      <c r="D51" s="80" t="s">
        <v>115</v>
      </c>
      <c r="E51" s="81"/>
      <c r="F51" s="81"/>
      <c r="G51" s="81"/>
      <c r="H51" s="81"/>
      <c r="I51" s="81"/>
      <c r="J51" s="81"/>
      <c r="K51" s="81"/>
      <c r="L51" s="81"/>
      <c r="M51" s="81"/>
      <c r="N51" s="81"/>
      <c r="O51" s="81"/>
      <c r="P51" s="81"/>
      <c r="Q51" s="81"/>
      <c r="R51" s="81"/>
      <c r="S51" s="81"/>
      <c r="T51" s="81"/>
      <c r="U51" s="81"/>
      <c r="V51" s="81"/>
      <c r="W51" s="81"/>
      <c r="X51" s="81"/>
      <c r="Y51" s="81"/>
      <c r="Z51" s="81"/>
      <c r="AA51" s="81"/>
    </row>
    <row r="52" spans="2:27" ht="195.75" x14ac:dyDescent="0.25">
      <c r="B52" s="78">
        <v>55</v>
      </c>
      <c r="C52" s="75" t="s">
        <v>36</v>
      </c>
      <c r="D52" s="85" t="s">
        <v>131</v>
      </c>
      <c r="E52" s="81"/>
      <c r="F52" s="81"/>
      <c r="G52" s="81"/>
      <c r="H52" s="81"/>
      <c r="I52" s="81"/>
      <c r="J52" s="81"/>
      <c r="K52" s="81"/>
      <c r="L52" s="81"/>
      <c r="M52" s="81"/>
      <c r="N52" s="81"/>
      <c r="O52" s="81"/>
      <c r="P52" s="81"/>
      <c r="Q52" s="81"/>
      <c r="R52" s="81"/>
      <c r="S52" s="81"/>
      <c r="T52" s="81"/>
      <c r="U52" s="81"/>
      <c r="V52" s="81"/>
      <c r="W52" s="81"/>
      <c r="X52" s="81"/>
      <c r="Y52" s="81"/>
      <c r="Z52" s="81"/>
      <c r="AA52" s="81"/>
    </row>
    <row r="53" spans="2:27" x14ac:dyDescent="0.25">
      <c r="D53" s="76"/>
    </row>
  </sheetData>
  <mergeCells count="7">
    <mergeCell ref="U25:AA25"/>
    <mergeCell ref="C17:C21"/>
    <mergeCell ref="B39:B40"/>
    <mergeCell ref="B2:K3"/>
    <mergeCell ref="D17:D21"/>
    <mergeCell ref="E25:L25"/>
    <mergeCell ref="M25:T2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32" sqref="R32"/>
    </sheetView>
  </sheetViews>
  <sheetFormatPr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G5" sqref="G5"/>
    </sheetView>
  </sheetViews>
  <sheetFormatPr defaultRowHeight="15" x14ac:dyDescent="0.25"/>
  <cols>
    <col min="7" max="7" width="77.7109375" customWidth="1"/>
  </cols>
  <sheetData>
    <row r="1" spans="1:7" x14ac:dyDescent="0.25">
      <c r="A1" s="89"/>
      <c r="B1" s="89"/>
      <c r="C1" s="89"/>
      <c r="D1" s="89"/>
      <c r="E1" s="89"/>
      <c r="F1" s="89"/>
      <c r="G1" s="89"/>
    </row>
    <row r="2" spans="1:7" ht="18.75" x14ac:dyDescent="0.3">
      <c r="A2" s="89"/>
      <c r="B2" s="91" t="s">
        <v>134</v>
      </c>
      <c r="C2" s="90"/>
      <c r="D2" s="90"/>
      <c r="E2" s="90"/>
      <c r="F2" s="90"/>
      <c r="G2" s="90"/>
    </row>
    <row r="3" spans="1:7" ht="15.75" x14ac:dyDescent="0.25">
      <c r="A3" s="89"/>
      <c r="B3" s="90"/>
      <c r="C3" s="93" t="s">
        <v>135</v>
      </c>
      <c r="D3" s="90"/>
      <c r="E3" s="90"/>
      <c r="F3" s="90"/>
      <c r="G3" s="94" t="s">
        <v>45</v>
      </c>
    </row>
    <row r="4" spans="1:7" ht="15.75" x14ac:dyDescent="0.25">
      <c r="A4" s="89"/>
      <c r="B4" s="90"/>
      <c r="C4" s="90"/>
      <c r="D4" s="90"/>
      <c r="E4" s="90"/>
      <c r="F4" s="90"/>
      <c r="G4" s="94"/>
    </row>
    <row r="5" spans="1:7" ht="94.5" customHeight="1" x14ac:dyDescent="0.25">
      <c r="A5" s="89"/>
      <c r="B5" s="90"/>
      <c r="C5" s="93" t="s">
        <v>136</v>
      </c>
      <c r="D5" s="90"/>
      <c r="E5" s="90"/>
      <c r="F5" s="90"/>
      <c r="G5" s="92" t="s">
        <v>200</v>
      </c>
    </row>
    <row r="6" spans="1:7" x14ac:dyDescent="0.25">
      <c r="A6" s="89"/>
      <c r="B6" s="89"/>
      <c r="C6" s="89"/>
      <c r="D6" s="89"/>
      <c r="E6" s="89"/>
      <c r="F6" s="89"/>
      <c r="G6" s="89"/>
    </row>
    <row r="7" spans="1:7" x14ac:dyDescent="0.25">
      <c r="A7" s="89"/>
      <c r="B7" s="89"/>
      <c r="C7" s="89"/>
      <c r="D7" s="89"/>
      <c r="E7" s="89"/>
      <c r="F7" s="89"/>
      <c r="G7" s="89"/>
    </row>
    <row r="8" spans="1:7" ht="15" customHeight="1" x14ac:dyDescent="0.25">
      <c r="A8" s="89"/>
      <c r="B8" s="90"/>
      <c r="C8" s="167" t="s">
        <v>142</v>
      </c>
      <c r="D8" s="167"/>
      <c r="E8" s="167"/>
      <c r="F8" s="90"/>
      <c r="G8" s="90"/>
    </row>
    <row r="9" spans="1:7" ht="52.5" customHeight="1" x14ac:dyDescent="0.25">
      <c r="A9" s="89"/>
      <c r="B9" s="90"/>
      <c r="C9" s="167"/>
      <c r="D9" s="167"/>
      <c r="E9" s="167"/>
      <c r="F9" s="90"/>
      <c r="G9" s="95" t="s">
        <v>198</v>
      </c>
    </row>
    <row r="10" spans="1:7" x14ac:dyDescent="0.25">
      <c r="A10" s="89"/>
      <c r="B10" s="89"/>
      <c r="C10" s="89"/>
      <c r="D10" s="89"/>
      <c r="E10" s="89"/>
      <c r="F10" s="89"/>
      <c r="G10" s="89"/>
    </row>
    <row r="11" spans="1:7" x14ac:dyDescent="0.25">
      <c r="A11" s="89"/>
      <c r="B11" s="89"/>
      <c r="C11" s="89"/>
      <c r="D11" s="89"/>
      <c r="E11" s="89"/>
      <c r="F11" s="89"/>
      <c r="G11" s="89"/>
    </row>
    <row r="12" spans="1:7" ht="15.75" x14ac:dyDescent="0.25">
      <c r="A12" s="89"/>
      <c r="B12" s="90"/>
      <c r="C12" s="93" t="s">
        <v>137</v>
      </c>
      <c r="D12" s="90"/>
      <c r="E12" s="90"/>
      <c r="F12" s="90"/>
      <c r="G12" s="90"/>
    </row>
    <row r="13" spans="1:7" x14ac:dyDescent="0.25">
      <c r="A13" s="89"/>
      <c r="B13" s="89"/>
      <c r="C13" s="89"/>
      <c r="D13" s="89"/>
      <c r="E13" s="89"/>
      <c r="F13" s="89"/>
      <c r="G13" s="89"/>
    </row>
    <row r="14" spans="1:7" x14ac:dyDescent="0.25">
      <c r="A14" s="89"/>
      <c r="B14" s="89"/>
      <c r="C14" s="89"/>
      <c r="D14" s="89"/>
      <c r="E14" s="89"/>
      <c r="F14" s="89"/>
      <c r="G14" s="89"/>
    </row>
    <row r="15" spans="1:7" ht="15" customHeight="1" x14ac:dyDescent="0.25">
      <c r="A15" s="89"/>
      <c r="B15" s="90"/>
      <c r="C15" s="93" t="s">
        <v>143</v>
      </c>
      <c r="D15" s="90"/>
      <c r="E15" s="90"/>
      <c r="F15" s="90"/>
      <c r="G15" s="90"/>
    </row>
    <row r="16" spans="1:7" x14ac:dyDescent="0.25">
      <c r="A16" s="89"/>
      <c r="B16" s="89"/>
      <c r="C16" s="89"/>
      <c r="D16" s="89"/>
      <c r="E16" s="89"/>
      <c r="F16" s="89"/>
      <c r="G16" s="89"/>
    </row>
    <row r="17" spans="1:7" x14ac:dyDescent="0.25">
      <c r="A17" s="89"/>
      <c r="B17" s="89"/>
      <c r="C17" s="89"/>
      <c r="D17" s="89"/>
      <c r="E17" s="89"/>
      <c r="F17" s="89"/>
      <c r="G17" s="89"/>
    </row>
    <row r="18" spans="1:7" ht="15.75" x14ac:dyDescent="0.25">
      <c r="A18" s="89"/>
      <c r="B18" s="89"/>
      <c r="C18" s="93" t="s">
        <v>138</v>
      </c>
      <c r="D18" s="90"/>
      <c r="E18" s="90"/>
      <c r="F18" s="90"/>
      <c r="G18" s="147" t="s">
        <v>144</v>
      </c>
    </row>
    <row r="19" spans="1:7" x14ac:dyDescent="0.25">
      <c r="A19" s="89"/>
      <c r="B19" s="89"/>
      <c r="C19" s="89"/>
      <c r="D19" s="89"/>
      <c r="E19" s="89"/>
      <c r="F19" s="89"/>
      <c r="G19" s="147"/>
    </row>
    <row r="20" spans="1:7" x14ac:dyDescent="0.25">
      <c r="A20" s="89"/>
      <c r="B20" s="89"/>
      <c r="C20" s="89"/>
      <c r="D20" s="89"/>
      <c r="E20" s="89"/>
      <c r="F20" s="89"/>
      <c r="G20" s="89"/>
    </row>
    <row r="21" spans="1:7" ht="15" customHeight="1" x14ac:dyDescent="0.25">
      <c r="A21" s="89"/>
      <c r="B21" s="89"/>
      <c r="C21" s="167" t="s">
        <v>140</v>
      </c>
      <c r="D21" s="167"/>
      <c r="E21" s="167"/>
      <c r="F21" s="90"/>
      <c r="G21" s="147" t="s">
        <v>199</v>
      </c>
    </row>
    <row r="22" spans="1:7" ht="33.75" customHeight="1" x14ac:dyDescent="0.25">
      <c r="A22" s="89"/>
      <c r="B22" s="89"/>
      <c r="C22" s="167"/>
      <c r="D22" s="167"/>
      <c r="E22" s="167"/>
      <c r="F22" s="90"/>
      <c r="G22" s="147"/>
    </row>
    <row r="23" spans="1:7" x14ac:dyDescent="0.25">
      <c r="A23" s="89"/>
      <c r="B23" s="89"/>
      <c r="C23" s="89"/>
      <c r="D23" s="89"/>
      <c r="E23" s="89"/>
      <c r="F23" s="89"/>
      <c r="G23" s="89"/>
    </row>
    <row r="24" spans="1:7" x14ac:dyDescent="0.25">
      <c r="A24" s="89"/>
      <c r="B24" s="89"/>
      <c r="C24" s="89"/>
      <c r="D24" s="89"/>
      <c r="E24" s="89"/>
      <c r="F24" s="89"/>
      <c r="G24" s="89"/>
    </row>
    <row r="25" spans="1:7" ht="15.75" x14ac:dyDescent="0.25">
      <c r="A25" s="89"/>
      <c r="B25" s="89"/>
      <c r="C25" s="93" t="s">
        <v>141</v>
      </c>
      <c r="D25" s="90"/>
      <c r="E25" s="90"/>
      <c r="F25" s="90"/>
      <c r="G25" s="147" t="s">
        <v>145</v>
      </c>
    </row>
    <row r="26" spans="1:7" x14ac:dyDescent="0.25">
      <c r="A26" s="89"/>
      <c r="B26" s="89"/>
      <c r="C26" s="89"/>
      <c r="D26" s="89"/>
      <c r="E26" s="89"/>
      <c r="F26" s="89"/>
      <c r="G26" s="147"/>
    </row>
    <row r="27" spans="1:7" x14ac:dyDescent="0.25">
      <c r="A27" s="89"/>
      <c r="B27" s="89"/>
      <c r="C27" s="89"/>
      <c r="D27" s="89"/>
      <c r="E27" s="89"/>
      <c r="F27" s="89"/>
      <c r="G27" s="89"/>
    </row>
    <row r="28" spans="1:7" ht="15.75" x14ac:dyDescent="0.25">
      <c r="A28" s="89"/>
      <c r="B28" s="89"/>
      <c r="C28" s="93" t="s">
        <v>139</v>
      </c>
      <c r="D28" s="90"/>
      <c r="E28" s="90"/>
      <c r="F28" s="90"/>
      <c r="G28" s="90" t="s">
        <v>146</v>
      </c>
    </row>
  </sheetData>
  <mergeCells count="5">
    <mergeCell ref="G21:G22"/>
    <mergeCell ref="G18:G19"/>
    <mergeCell ref="G25:G26"/>
    <mergeCell ref="C8:E9"/>
    <mergeCell ref="C21:E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topLeftCell="A34" workbookViewId="0">
      <selection activeCell="A55" sqref="A55:I56"/>
    </sheetView>
  </sheetViews>
  <sheetFormatPr defaultRowHeight="15" x14ac:dyDescent="0.25"/>
  <cols>
    <col min="1" max="1" width="51.7109375" style="96" customWidth="1"/>
    <col min="2" max="7" width="9.140625" style="96"/>
    <col min="8" max="8" width="12.7109375" style="96" bestFit="1" customWidth="1"/>
    <col min="9" max="9" width="10.85546875" style="96" bestFit="1" customWidth="1"/>
    <col min="10" max="256" width="9.140625" style="96"/>
    <col min="257" max="257" width="51.7109375" style="96" customWidth="1"/>
    <col min="258" max="263" width="9.140625" style="96"/>
    <col min="264" max="264" width="12.7109375" style="96" bestFit="1" customWidth="1"/>
    <col min="265" max="265" width="10.85546875" style="96" bestFit="1" customWidth="1"/>
    <col min="266" max="512" width="9.140625" style="96"/>
    <col min="513" max="513" width="51.7109375" style="96" customWidth="1"/>
    <col min="514" max="519" width="9.140625" style="96"/>
    <col min="520" max="520" width="12.7109375" style="96" bestFit="1" customWidth="1"/>
    <col min="521" max="521" width="10.85546875" style="96" bestFit="1" customWidth="1"/>
    <col min="522" max="768" width="9.140625" style="96"/>
    <col min="769" max="769" width="51.7109375" style="96" customWidth="1"/>
    <col min="770" max="775" width="9.140625" style="96"/>
    <col min="776" max="776" width="12.7109375" style="96" bestFit="1" customWidth="1"/>
    <col min="777" max="777" width="10.85546875" style="96" bestFit="1" customWidth="1"/>
    <col min="778" max="1024" width="9.140625" style="96"/>
    <col min="1025" max="1025" width="51.7109375" style="96" customWidth="1"/>
    <col min="1026" max="1031" width="9.140625" style="96"/>
    <col min="1032" max="1032" width="12.7109375" style="96" bestFit="1" customWidth="1"/>
    <col min="1033" max="1033" width="10.85546875" style="96" bestFit="1" customWidth="1"/>
    <col min="1034" max="1280" width="9.140625" style="96"/>
    <col min="1281" max="1281" width="51.7109375" style="96" customWidth="1"/>
    <col min="1282" max="1287" width="9.140625" style="96"/>
    <col min="1288" max="1288" width="12.7109375" style="96" bestFit="1" customWidth="1"/>
    <col min="1289" max="1289" width="10.85546875" style="96" bestFit="1" customWidth="1"/>
    <col min="1290" max="1536" width="9.140625" style="96"/>
    <col min="1537" max="1537" width="51.7109375" style="96" customWidth="1"/>
    <col min="1538" max="1543" width="9.140625" style="96"/>
    <col min="1544" max="1544" width="12.7109375" style="96" bestFit="1" customWidth="1"/>
    <col min="1545" max="1545" width="10.85546875" style="96" bestFit="1" customWidth="1"/>
    <col min="1546" max="1792" width="9.140625" style="96"/>
    <col min="1793" max="1793" width="51.7109375" style="96" customWidth="1"/>
    <col min="1794" max="1799" width="9.140625" style="96"/>
    <col min="1800" max="1800" width="12.7109375" style="96" bestFit="1" customWidth="1"/>
    <col min="1801" max="1801" width="10.85546875" style="96" bestFit="1" customWidth="1"/>
    <col min="1802" max="2048" width="9.140625" style="96"/>
    <col min="2049" max="2049" width="51.7109375" style="96" customWidth="1"/>
    <col min="2050" max="2055" width="9.140625" style="96"/>
    <col min="2056" max="2056" width="12.7109375" style="96" bestFit="1" customWidth="1"/>
    <col min="2057" max="2057" width="10.85546875" style="96" bestFit="1" customWidth="1"/>
    <col min="2058" max="2304" width="9.140625" style="96"/>
    <col min="2305" max="2305" width="51.7109375" style="96" customWidth="1"/>
    <col min="2306" max="2311" width="9.140625" style="96"/>
    <col min="2312" max="2312" width="12.7109375" style="96" bestFit="1" customWidth="1"/>
    <col min="2313" max="2313" width="10.85546875" style="96" bestFit="1" customWidth="1"/>
    <col min="2314" max="2560" width="9.140625" style="96"/>
    <col min="2561" max="2561" width="51.7109375" style="96" customWidth="1"/>
    <col min="2562" max="2567" width="9.140625" style="96"/>
    <col min="2568" max="2568" width="12.7109375" style="96" bestFit="1" customWidth="1"/>
    <col min="2569" max="2569" width="10.85546875" style="96" bestFit="1" customWidth="1"/>
    <col min="2570" max="2816" width="9.140625" style="96"/>
    <col min="2817" max="2817" width="51.7109375" style="96" customWidth="1"/>
    <col min="2818" max="2823" width="9.140625" style="96"/>
    <col min="2824" max="2824" width="12.7109375" style="96" bestFit="1" customWidth="1"/>
    <col min="2825" max="2825" width="10.85546875" style="96" bestFit="1" customWidth="1"/>
    <col min="2826" max="3072" width="9.140625" style="96"/>
    <col min="3073" max="3073" width="51.7109375" style="96" customWidth="1"/>
    <col min="3074" max="3079" width="9.140625" style="96"/>
    <col min="3080" max="3080" width="12.7109375" style="96" bestFit="1" customWidth="1"/>
    <col min="3081" max="3081" width="10.85546875" style="96" bestFit="1" customWidth="1"/>
    <col min="3082" max="3328" width="9.140625" style="96"/>
    <col min="3329" max="3329" width="51.7109375" style="96" customWidth="1"/>
    <col min="3330" max="3335" width="9.140625" style="96"/>
    <col min="3336" max="3336" width="12.7109375" style="96" bestFit="1" customWidth="1"/>
    <col min="3337" max="3337" width="10.85546875" style="96" bestFit="1" customWidth="1"/>
    <col min="3338" max="3584" width="9.140625" style="96"/>
    <col min="3585" max="3585" width="51.7109375" style="96" customWidth="1"/>
    <col min="3586" max="3591" width="9.140625" style="96"/>
    <col min="3592" max="3592" width="12.7109375" style="96" bestFit="1" customWidth="1"/>
    <col min="3593" max="3593" width="10.85546875" style="96" bestFit="1" customWidth="1"/>
    <col min="3594" max="3840" width="9.140625" style="96"/>
    <col min="3841" max="3841" width="51.7109375" style="96" customWidth="1"/>
    <col min="3842" max="3847" width="9.140625" style="96"/>
    <col min="3848" max="3848" width="12.7109375" style="96" bestFit="1" customWidth="1"/>
    <col min="3849" max="3849" width="10.85546875" style="96" bestFit="1" customWidth="1"/>
    <col min="3850" max="4096" width="9.140625" style="96"/>
    <col min="4097" max="4097" width="51.7109375" style="96" customWidth="1"/>
    <col min="4098" max="4103" width="9.140625" style="96"/>
    <col min="4104" max="4104" width="12.7109375" style="96" bestFit="1" customWidth="1"/>
    <col min="4105" max="4105" width="10.85546875" style="96" bestFit="1" customWidth="1"/>
    <col min="4106" max="4352" width="9.140625" style="96"/>
    <col min="4353" max="4353" width="51.7109375" style="96" customWidth="1"/>
    <col min="4354" max="4359" width="9.140625" style="96"/>
    <col min="4360" max="4360" width="12.7109375" style="96" bestFit="1" customWidth="1"/>
    <col min="4361" max="4361" width="10.85546875" style="96" bestFit="1" customWidth="1"/>
    <col min="4362" max="4608" width="9.140625" style="96"/>
    <col min="4609" max="4609" width="51.7109375" style="96" customWidth="1"/>
    <col min="4610" max="4615" width="9.140625" style="96"/>
    <col min="4616" max="4616" width="12.7109375" style="96" bestFit="1" customWidth="1"/>
    <col min="4617" max="4617" width="10.85546875" style="96" bestFit="1" customWidth="1"/>
    <col min="4618" max="4864" width="9.140625" style="96"/>
    <col min="4865" max="4865" width="51.7109375" style="96" customWidth="1"/>
    <col min="4866" max="4871" width="9.140625" style="96"/>
    <col min="4872" max="4872" width="12.7109375" style="96" bestFit="1" customWidth="1"/>
    <col min="4873" max="4873" width="10.85546875" style="96" bestFit="1" customWidth="1"/>
    <col min="4874" max="5120" width="9.140625" style="96"/>
    <col min="5121" max="5121" width="51.7109375" style="96" customWidth="1"/>
    <col min="5122" max="5127" width="9.140625" style="96"/>
    <col min="5128" max="5128" width="12.7109375" style="96" bestFit="1" customWidth="1"/>
    <col min="5129" max="5129" width="10.85546875" style="96" bestFit="1" customWidth="1"/>
    <col min="5130" max="5376" width="9.140625" style="96"/>
    <col min="5377" max="5377" width="51.7109375" style="96" customWidth="1"/>
    <col min="5378" max="5383" width="9.140625" style="96"/>
    <col min="5384" max="5384" width="12.7109375" style="96" bestFit="1" customWidth="1"/>
    <col min="5385" max="5385" width="10.85546875" style="96" bestFit="1" customWidth="1"/>
    <col min="5386" max="5632" width="9.140625" style="96"/>
    <col min="5633" max="5633" width="51.7109375" style="96" customWidth="1"/>
    <col min="5634" max="5639" width="9.140625" style="96"/>
    <col min="5640" max="5640" width="12.7109375" style="96" bestFit="1" customWidth="1"/>
    <col min="5641" max="5641" width="10.85546875" style="96" bestFit="1" customWidth="1"/>
    <col min="5642" max="5888" width="9.140625" style="96"/>
    <col min="5889" max="5889" width="51.7109375" style="96" customWidth="1"/>
    <col min="5890" max="5895" width="9.140625" style="96"/>
    <col min="5896" max="5896" width="12.7109375" style="96" bestFit="1" customWidth="1"/>
    <col min="5897" max="5897" width="10.85546875" style="96" bestFit="1" customWidth="1"/>
    <col min="5898" max="6144" width="9.140625" style="96"/>
    <col min="6145" max="6145" width="51.7109375" style="96" customWidth="1"/>
    <col min="6146" max="6151" width="9.140625" style="96"/>
    <col min="6152" max="6152" width="12.7109375" style="96" bestFit="1" customWidth="1"/>
    <col min="6153" max="6153" width="10.85546875" style="96" bestFit="1" customWidth="1"/>
    <col min="6154" max="6400" width="9.140625" style="96"/>
    <col min="6401" max="6401" width="51.7109375" style="96" customWidth="1"/>
    <col min="6402" max="6407" width="9.140625" style="96"/>
    <col min="6408" max="6408" width="12.7109375" style="96" bestFit="1" customWidth="1"/>
    <col min="6409" max="6409" width="10.85546875" style="96" bestFit="1" customWidth="1"/>
    <col min="6410" max="6656" width="9.140625" style="96"/>
    <col min="6657" max="6657" width="51.7109375" style="96" customWidth="1"/>
    <col min="6658" max="6663" width="9.140625" style="96"/>
    <col min="6664" max="6664" width="12.7109375" style="96" bestFit="1" customWidth="1"/>
    <col min="6665" max="6665" width="10.85546875" style="96" bestFit="1" customWidth="1"/>
    <col min="6666" max="6912" width="9.140625" style="96"/>
    <col min="6913" max="6913" width="51.7109375" style="96" customWidth="1"/>
    <col min="6914" max="6919" width="9.140625" style="96"/>
    <col min="6920" max="6920" width="12.7109375" style="96" bestFit="1" customWidth="1"/>
    <col min="6921" max="6921" width="10.85546875" style="96" bestFit="1" customWidth="1"/>
    <col min="6922" max="7168" width="9.140625" style="96"/>
    <col min="7169" max="7169" width="51.7109375" style="96" customWidth="1"/>
    <col min="7170" max="7175" width="9.140625" style="96"/>
    <col min="7176" max="7176" width="12.7109375" style="96" bestFit="1" customWidth="1"/>
    <col min="7177" max="7177" width="10.85546875" style="96" bestFit="1" customWidth="1"/>
    <col min="7178" max="7424" width="9.140625" style="96"/>
    <col min="7425" max="7425" width="51.7109375" style="96" customWidth="1"/>
    <col min="7426" max="7431" width="9.140625" style="96"/>
    <col min="7432" max="7432" width="12.7109375" style="96" bestFit="1" customWidth="1"/>
    <col min="7433" max="7433" width="10.85546875" style="96" bestFit="1" customWidth="1"/>
    <col min="7434" max="7680" width="9.140625" style="96"/>
    <col min="7681" max="7681" width="51.7109375" style="96" customWidth="1"/>
    <col min="7682" max="7687" width="9.140625" style="96"/>
    <col min="7688" max="7688" width="12.7109375" style="96" bestFit="1" customWidth="1"/>
    <col min="7689" max="7689" width="10.85546875" style="96" bestFit="1" customWidth="1"/>
    <col min="7690" max="7936" width="9.140625" style="96"/>
    <col min="7937" max="7937" width="51.7109375" style="96" customWidth="1"/>
    <col min="7938" max="7943" width="9.140625" style="96"/>
    <col min="7944" max="7944" width="12.7109375" style="96" bestFit="1" customWidth="1"/>
    <col min="7945" max="7945" width="10.85546875" style="96" bestFit="1" customWidth="1"/>
    <col min="7946" max="8192" width="9.140625" style="96"/>
    <col min="8193" max="8193" width="51.7109375" style="96" customWidth="1"/>
    <col min="8194" max="8199" width="9.140625" style="96"/>
    <col min="8200" max="8200" width="12.7109375" style="96" bestFit="1" customWidth="1"/>
    <col min="8201" max="8201" width="10.85546875" style="96" bestFit="1" customWidth="1"/>
    <col min="8202" max="8448" width="9.140625" style="96"/>
    <col min="8449" max="8449" width="51.7109375" style="96" customWidth="1"/>
    <col min="8450" max="8455" width="9.140625" style="96"/>
    <col min="8456" max="8456" width="12.7109375" style="96" bestFit="1" customWidth="1"/>
    <col min="8457" max="8457" width="10.85546875" style="96" bestFit="1" customWidth="1"/>
    <col min="8458" max="8704" width="9.140625" style="96"/>
    <col min="8705" max="8705" width="51.7109375" style="96" customWidth="1"/>
    <col min="8706" max="8711" width="9.140625" style="96"/>
    <col min="8712" max="8712" width="12.7109375" style="96" bestFit="1" customWidth="1"/>
    <col min="8713" max="8713" width="10.85546875" style="96" bestFit="1" customWidth="1"/>
    <col min="8714" max="8960" width="9.140625" style="96"/>
    <col min="8961" max="8961" width="51.7109375" style="96" customWidth="1"/>
    <col min="8962" max="8967" width="9.140625" style="96"/>
    <col min="8968" max="8968" width="12.7109375" style="96" bestFit="1" customWidth="1"/>
    <col min="8969" max="8969" width="10.85546875" style="96" bestFit="1" customWidth="1"/>
    <col min="8970" max="9216" width="9.140625" style="96"/>
    <col min="9217" max="9217" width="51.7109375" style="96" customWidth="1"/>
    <col min="9218" max="9223" width="9.140625" style="96"/>
    <col min="9224" max="9224" width="12.7109375" style="96" bestFit="1" customWidth="1"/>
    <col min="9225" max="9225" width="10.85546875" style="96" bestFit="1" customWidth="1"/>
    <col min="9226" max="9472" width="9.140625" style="96"/>
    <col min="9473" max="9473" width="51.7109375" style="96" customWidth="1"/>
    <col min="9474" max="9479" width="9.140625" style="96"/>
    <col min="9480" max="9480" width="12.7109375" style="96" bestFit="1" customWidth="1"/>
    <col min="9481" max="9481" width="10.85546875" style="96" bestFit="1" customWidth="1"/>
    <col min="9482" max="9728" width="9.140625" style="96"/>
    <col min="9729" max="9729" width="51.7109375" style="96" customWidth="1"/>
    <col min="9730" max="9735" width="9.140625" style="96"/>
    <col min="9736" max="9736" width="12.7109375" style="96" bestFit="1" customWidth="1"/>
    <col min="9737" max="9737" width="10.85546875" style="96" bestFit="1" customWidth="1"/>
    <col min="9738" max="9984" width="9.140625" style="96"/>
    <col min="9985" max="9985" width="51.7109375" style="96" customWidth="1"/>
    <col min="9986" max="9991" width="9.140625" style="96"/>
    <col min="9992" max="9992" width="12.7109375" style="96" bestFit="1" customWidth="1"/>
    <col min="9993" max="9993" width="10.85546875" style="96" bestFit="1" customWidth="1"/>
    <col min="9994" max="10240" width="9.140625" style="96"/>
    <col min="10241" max="10241" width="51.7109375" style="96" customWidth="1"/>
    <col min="10242" max="10247" width="9.140625" style="96"/>
    <col min="10248" max="10248" width="12.7109375" style="96" bestFit="1" customWidth="1"/>
    <col min="10249" max="10249" width="10.85546875" style="96" bestFit="1" customWidth="1"/>
    <col min="10250" max="10496" width="9.140625" style="96"/>
    <col min="10497" max="10497" width="51.7109375" style="96" customWidth="1"/>
    <col min="10498" max="10503" width="9.140625" style="96"/>
    <col min="10504" max="10504" width="12.7109375" style="96" bestFit="1" customWidth="1"/>
    <col min="10505" max="10505" width="10.85546875" style="96" bestFit="1" customWidth="1"/>
    <col min="10506" max="10752" width="9.140625" style="96"/>
    <col min="10753" max="10753" width="51.7109375" style="96" customWidth="1"/>
    <col min="10754" max="10759" width="9.140625" style="96"/>
    <col min="10760" max="10760" width="12.7109375" style="96" bestFit="1" customWidth="1"/>
    <col min="10761" max="10761" width="10.85546875" style="96" bestFit="1" customWidth="1"/>
    <col min="10762" max="11008" width="9.140625" style="96"/>
    <col min="11009" max="11009" width="51.7109375" style="96" customWidth="1"/>
    <col min="11010" max="11015" width="9.140625" style="96"/>
    <col min="11016" max="11016" width="12.7109375" style="96" bestFit="1" customWidth="1"/>
    <col min="11017" max="11017" width="10.85546875" style="96" bestFit="1" customWidth="1"/>
    <col min="11018" max="11264" width="9.140625" style="96"/>
    <col min="11265" max="11265" width="51.7109375" style="96" customWidth="1"/>
    <col min="11266" max="11271" width="9.140625" style="96"/>
    <col min="11272" max="11272" width="12.7109375" style="96" bestFit="1" customWidth="1"/>
    <col min="11273" max="11273" width="10.85546875" style="96" bestFit="1" customWidth="1"/>
    <col min="11274" max="11520" width="9.140625" style="96"/>
    <col min="11521" max="11521" width="51.7109375" style="96" customWidth="1"/>
    <col min="11522" max="11527" width="9.140625" style="96"/>
    <col min="11528" max="11528" width="12.7109375" style="96" bestFit="1" customWidth="1"/>
    <col min="11529" max="11529" width="10.85546875" style="96" bestFit="1" customWidth="1"/>
    <col min="11530" max="11776" width="9.140625" style="96"/>
    <col min="11777" max="11777" width="51.7109375" style="96" customWidth="1"/>
    <col min="11778" max="11783" width="9.140625" style="96"/>
    <col min="11784" max="11784" width="12.7109375" style="96" bestFit="1" customWidth="1"/>
    <col min="11785" max="11785" width="10.85546875" style="96" bestFit="1" customWidth="1"/>
    <col min="11786" max="12032" width="9.140625" style="96"/>
    <col min="12033" max="12033" width="51.7109375" style="96" customWidth="1"/>
    <col min="12034" max="12039" width="9.140625" style="96"/>
    <col min="12040" max="12040" width="12.7109375" style="96" bestFit="1" customWidth="1"/>
    <col min="12041" max="12041" width="10.85546875" style="96" bestFit="1" customWidth="1"/>
    <col min="12042" max="12288" width="9.140625" style="96"/>
    <col min="12289" max="12289" width="51.7109375" style="96" customWidth="1"/>
    <col min="12290" max="12295" width="9.140625" style="96"/>
    <col min="12296" max="12296" width="12.7109375" style="96" bestFit="1" customWidth="1"/>
    <col min="12297" max="12297" width="10.85546875" style="96" bestFit="1" customWidth="1"/>
    <col min="12298" max="12544" width="9.140625" style="96"/>
    <col min="12545" max="12545" width="51.7109375" style="96" customWidth="1"/>
    <col min="12546" max="12551" width="9.140625" style="96"/>
    <col min="12552" max="12552" width="12.7109375" style="96" bestFit="1" customWidth="1"/>
    <col min="12553" max="12553" width="10.85546875" style="96" bestFit="1" customWidth="1"/>
    <col min="12554" max="12800" width="9.140625" style="96"/>
    <col min="12801" max="12801" width="51.7109375" style="96" customWidth="1"/>
    <col min="12802" max="12807" width="9.140625" style="96"/>
    <col min="12808" max="12808" width="12.7109375" style="96" bestFit="1" customWidth="1"/>
    <col min="12809" max="12809" width="10.85546875" style="96" bestFit="1" customWidth="1"/>
    <col min="12810" max="13056" width="9.140625" style="96"/>
    <col min="13057" max="13057" width="51.7109375" style="96" customWidth="1"/>
    <col min="13058" max="13063" width="9.140625" style="96"/>
    <col min="13064" max="13064" width="12.7109375" style="96" bestFit="1" customWidth="1"/>
    <col min="13065" max="13065" width="10.85546875" style="96" bestFit="1" customWidth="1"/>
    <col min="13066" max="13312" width="9.140625" style="96"/>
    <col min="13313" max="13313" width="51.7109375" style="96" customWidth="1"/>
    <col min="13314" max="13319" width="9.140625" style="96"/>
    <col min="13320" max="13320" width="12.7109375" style="96" bestFit="1" customWidth="1"/>
    <col min="13321" max="13321" width="10.85546875" style="96" bestFit="1" customWidth="1"/>
    <col min="13322" max="13568" width="9.140625" style="96"/>
    <col min="13569" max="13569" width="51.7109375" style="96" customWidth="1"/>
    <col min="13570" max="13575" width="9.140625" style="96"/>
    <col min="13576" max="13576" width="12.7109375" style="96" bestFit="1" customWidth="1"/>
    <col min="13577" max="13577" width="10.85546875" style="96" bestFit="1" customWidth="1"/>
    <col min="13578" max="13824" width="9.140625" style="96"/>
    <col min="13825" max="13825" width="51.7109375" style="96" customWidth="1"/>
    <col min="13826" max="13831" width="9.140625" style="96"/>
    <col min="13832" max="13832" width="12.7109375" style="96" bestFit="1" customWidth="1"/>
    <col min="13833" max="13833" width="10.85546875" style="96" bestFit="1" customWidth="1"/>
    <col min="13834" max="14080" width="9.140625" style="96"/>
    <col min="14081" max="14081" width="51.7109375" style="96" customWidth="1"/>
    <col min="14082" max="14087" width="9.140625" style="96"/>
    <col min="14088" max="14088" width="12.7109375" style="96" bestFit="1" customWidth="1"/>
    <col min="14089" max="14089" width="10.85546875" style="96" bestFit="1" customWidth="1"/>
    <col min="14090" max="14336" width="9.140625" style="96"/>
    <col min="14337" max="14337" width="51.7109375" style="96" customWidth="1"/>
    <col min="14338" max="14343" width="9.140625" style="96"/>
    <col min="14344" max="14344" width="12.7109375" style="96" bestFit="1" customWidth="1"/>
    <col min="14345" max="14345" width="10.85546875" style="96" bestFit="1" customWidth="1"/>
    <col min="14346" max="14592" width="9.140625" style="96"/>
    <col min="14593" max="14593" width="51.7109375" style="96" customWidth="1"/>
    <col min="14594" max="14599" width="9.140625" style="96"/>
    <col min="14600" max="14600" width="12.7109375" style="96" bestFit="1" customWidth="1"/>
    <col min="14601" max="14601" width="10.85546875" style="96" bestFit="1" customWidth="1"/>
    <col min="14602" max="14848" width="9.140625" style="96"/>
    <col min="14849" max="14849" width="51.7109375" style="96" customWidth="1"/>
    <col min="14850" max="14855" width="9.140625" style="96"/>
    <col min="14856" max="14856" width="12.7109375" style="96" bestFit="1" customWidth="1"/>
    <col min="14857" max="14857" width="10.85546875" style="96" bestFit="1" customWidth="1"/>
    <col min="14858" max="15104" width="9.140625" style="96"/>
    <col min="15105" max="15105" width="51.7109375" style="96" customWidth="1"/>
    <col min="15106" max="15111" width="9.140625" style="96"/>
    <col min="15112" max="15112" width="12.7109375" style="96" bestFit="1" customWidth="1"/>
    <col min="15113" max="15113" width="10.85546875" style="96" bestFit="1" customWidth="1"/>
    <col min="15114" max="15360" width="9.140625" style="96"/>
    <col min="15361" max="15361" width="51.7109375" style="96" customWidth="1"/>
    <col min="15362" max="15367" width="9.140625" style="96"/>
    <col min="15368" max="15368" width="12.7109375" style="96" bestFit="1" customWidth="1"/>
    <col min="15369" max="15369" width="10.85546875" style="96" bestFit="1" customWidth="1"/>
    <col min="15370" max="15616" width="9.140625" style="96"/>
    <col min="15617" max="15617" width="51.7109375" style="96" customWidth="1"/>
    <col min="15618" max="15623" width="9.140625" style="96"/>
    <col min="15624" max="15624" width="12.7109375" style="96" bestFit="1" customWidth="1"/>
    <col min="15625" max="15625" width="10.85546875" style="96" bestFit="1" customWidth="1"/>
    <col min="15626" max="15872" width="9.140625" style="96"/>
    <col min="15873" max="15873" width="51.7109375" style="96" customWidth="1"/>
    <col min="15874" max="15879" width="9.140625" style="96"/>
    <col min="15880" max="15880" width="12.7109375" style="96" bestFit="1" customWidth="1"/>
    <col min="15881" max="15881" width="10.85546875" style="96" bestFit="1" customWidth="1"/>
    <col min="15882" max="16128" width="9.140625" style="96"/>
    <col min="16129" max="16129" width="51.7109375" style="96" customWidth="1"/>
    <col min="16130" max="16135" width="9.140625" style="96"/>
    <col min="16136" max="16136" width="12.7109375" style="96" bestFit="1" customWidth="1"/>
    <col min="16137" max="16137" width="10.85546875" style="96" bestFit="1" customWidth="1"/>
    <col min="16138" max="16384" width="9.140625" style="96"/>
  </cols>
  <sheetData>
    <row r="1" spans="1:10" x14ac:dyDescent="0.25">
      <c r="A1" s="97"/>
      <c r="B1" s="97"/>
      <c r="C1" s="97"/>
      <c r="D1" s="97"/>
      <c r="E1" s="97"/>
      <c r="F1" s="97"/>
      <c r="G1" s="97"/>
      <c r="H1" s="98" t="s">
        <v>66</v>
      </c>
      <c r="I1" s="99" t="str">
        <f>'[2]LDC Info'!$E$18</f>
        <v>EB-2012-0175</v>
      </c>
      <c r="J1" s="100"/>
    </row>
    <row r="2" spans="1:10" x14ac:dyDescent="0.25">
      <c r="A2" s="97"/>
      <c r="B2" s="97"/>
      <c r="C2" s="97"/>
      <c r="D2" s="97"/>
      <c r="E2" s="97"/>
      <c r="F2" s="97"/>
      <c r="G2" s="97"/>
      <c r="H2" s="98" t="s">
        <v>67</v>
      </c>
      <c r="I2" s="101"/>
      <c r="J2" s="100"/>
    </row>
    <row r="3" spans="1:10" x14ac:dyDescent="0.25">
      <c r="A3" s="97"/>
      <c r="B3" s="97"/>
      <c r="C3" s="97"/>
      <c r="D3" s="97"/>
      <c r="E3" s="97"/>
      <c r="F3" s="97"/>
      <c r="G3" s="97"/>
      <c r="H3" s="98" t="s">
        <v>68</v>
      </c>
      <c r="I3" s="101"/>
      <c r="J3" s="100"/>
    </row>
    <row r="4" spans="1:10" x14ac:dyDescent="0.25">
      <c r="A4" s="97"/>
      <c r="B4" s="97"/>
      <c r="C4" s="97"/>
      <c r="D4" s="97"/>
      <c r="E4" s="97"/>
      <c r="F4" s="97"/>
      <c r="G4" s="97"/>
      <c r="H4" s="98" t="s">
        <v>69</v>
      </c>
      <c r="I4" s="101"/>
      <c r="J4" s="100"/>
    </row>
    <row r="5" spans="1:10" x14ac:dyDescent="0.25">
      <c r="A5" s="97"/>
      <c r="B5" s="97"/>
      <c r="C5" s="97"/>
      <c r="D5" s="97"/>
      <c r="E5" s="97"/>
      <c r="F5" s="97"/>
      <c r="G5" s="97"/>
      <c r="H5" s="98" t="s">
        <v>70</v>
      </c>
      <c r="I5" s="102"/>
      <c r="J5" s="100"/>
    </row>
    <row r="6" spans="1:10" x14ac:dyDescent="0.25">
      <c r="A6" s="97"/>
      <c r="B6" s="97"/>
      <c r="C6" s="97"/>
      <c r="D6" s="97"/>
      <c r="E6" s="97"/>
      <c r="F6" s="97"/>
      <c r="G6" s="97"/>
      <c r="H6" s="98"/>
      <c r="I6" s="99"/>
      <c r="J6" s="100"/>
    </row>
    <row r="7" spans="1:10" x14ac:dyDescent="0.25">
      <c r="A7" s="97"/>
      <c r="B7" s="97"/>
      <c r="C7" s="97"/>
      <c r="D7" s="97"/>
      <c r="E7" s="97"/>
      <c r="F7" s="97"/>
      <c r="G7" s="97"/>
      <c r="H7" s="98" t="s">
        <v>71</v>
      </c>
      <c r="I7" s="102"/>
      <c r="J7" s="100"/>
    </row>
    <row r="8" spans="1:10" x14ac:dyDescent="0.25">
      <c r="A8" s="97"/>
      <c r="B8" s="97"/>
      <c r="C8" s="97"/>
      <c r="D8" s="97"/>
      <c r="E8" s="97"/>
      <c r="F8" s="97"/>
      <c r="G8" s="97"/>
      <c r="H8" s="97"/>
      <c r="I8" s="97"/>
      <c r="J8" s="100"/>
    </row>
    <row r="9" spans="1:10" ht="18" x14ac:dyDescent="0.25">
      <c r="A9" s="156" t="s">
        <v>147</v>
      </c>
      <c r="B9" s="169"/>
      <c r="C9" s="169"/>
      <c r="D9" s="169"/>
      <c r="E9" s="169"/>
      <c r="F9" s="169"/>
      <c r="G9" s="169"/>
      <c r="H9" s="169"/>
      <c r="I9" s="169"/>
      <c r="J9" s="100"/>
    </row>
    <row r="10" spans="1:10" ht="18" x14ac:dyDescent="0.25">
      <c r="A10" s="156" t="s">
        <v>148</v>
      </c>
      <c r="B10" s="170"/>
      <c r="C10" s="170"/>
      <c r="D10" s="170"/>
      <c r="E10" s="170"/>
      <c r="F10" s="170"/>
      <c r="G10" s="170"/>
      <c r="H10" s="170"/>
      <c r="I10" s="170"/>
      <c r="J10" s="100"/>
    </row>
    <row r="11" spans="1:10" ht="18" x14ac:dyDescent="0.25">
      <c r="A11" s="156" t="s">
        <v>149</v>
      </c>
      <c r="B11" s="170"/>
      <c r="C11" s="170"/>
      <c r="D11" s="170"/>
      <c r="E11" s="170"/>
      <c r="F11" s="170"/>
      <c r="G11" s="170"/>
      <c r="H11" s="170"/>
      <c r="I11" s="170"/>
      <c r="J11" s="100"/>
    </row>
    <row r="12" spans="1:10" x14ac:dyDescent="0.25">
      <c r="A12" s="97"/>
      <c r="B12" s="97"/>
      <c r="C12" s="97"/>
      <c r="D12" s="97"/>
      <c r="E12" s="97"/>
      <c r="F12" s="97"/>
      <c r="G12" s="97"/>
      <c r="H12" s="97"/>
      <c r="I12" s="97"/>
      <c r="J12" s="100"/>
    </row>
    <row r="13" spans="1:10" x14ac:dyDescent="0.25">
      <c r="A13" s="171" t="s">
        <v>150</v>
      </c>
      <c r="B13" s="171"/>
      <c r="C13" s="171"/>
      <c r="D13" s="171"/>
      <c r="E13" s="171"/>
      <c r="F13" s="171"/>
      <c r="G13" s="171"/>
      <c r="H13" s="171"/>
      <c r="I13" s="171"/>
      <c r="J13" s="103"/>
    </row>
    <row r="14" spans="1:10" x14ac:dyDescent="0.25">
      <c r="A14" s="104"/>
      <c r="B14" s="104"/>
      <c r="C14" s="104"/>
      <c r="D14" s="104"/>
      <c r="E14" s="104"/>
      <c r="F14" s="104"/>
      <c r="G14" s="104"/>
      <c r="H14" s="104"/>
      <c r="I14" s="104"/>
      <c r="J14" s="105"/>
    </row>
    <row r="15" spans="1:10" x14ac:dyDescent="0.25">
      <c r="A15" s="171" t="s">
        <v>151</v>
      </c>
      <c r="B15" s="171"/>
      <c r="C15" s="171"/>
      <c r="D15" s="171"/>
      <c r="E15" s="171"/>
      <c r="F15" s="171"/>
      <c r="G15" s="171"/>
      <c r="H15" s="171"/>
      <c r="I15" s="171"/>
      <c r="J15" s="105"/>
    </row>
    <row r="16" spans="1:10" x14ac:dyDescent="0.25">
      <c r="A16" s="104"/>
      <c r="B16" s="104"/>
      <c r="C16" s="104"/>
      <c r="D16" s="104"/>
      <c r="E16" s="104"/>
      <c r="F16" s="104"/>
      <c r="G16" s="104"/>
      <c r="H16" s="104"/>
      <c r="I16" s="104"/>
      <c r="J16" s="105"/>
    </row>
    <row r="17" spans="1:10" ht="39" x14ac:dyDescent="0.25">
      <c r="A17" s="104"/>
      <c r="B17" s="106" t="s">
        <v>152</v>
      </c>
      <c r="C17" s="106">
        <v>2010</v>
      </c>
      <c r="D17" s="106">
        <v>2011</v>
      </c>
      <c r="E17" s="106">
        <v>2012</v>
      </c>
      <c r="F17" s="106" t="s">
        <v>153</v>
      </c>
      <c r="G17" s="106">
        <v>2014</v>
      </c>
      <c r="H17" s="106">
        <v>2015</v>
      </c>
      <c r="I17" s="106">
        <v>2016</v>
      </c>
      <c r="J17" s="105"/>
    </row>
    <row r="18" spans="1:10" x14ac:dyDescent="0.25">
      <c r="A18" s="107" t="s">
        <v>154</v>
      </c>
      <c r="B18" s="108" t="s">
        <v>155</v>
      </c>
      <c r="C18" s="108" t="s">
        <v>156</v>
      </c>
      <c r="D18" s="108" t="s">
        <v>156</v>
      </c>
      <c r="E18" s="108" t="s">
        <v>156</v>
      </c>
      <c r="F18" s="108" t="s">
        <v>157</v>
      </c>
      <c r="G18" s="108" t="s">
        <v>156</v>
      </c>
      <c r="H18" s="108" t="s">
        <v>156</v>
      </c>
      <c r="I18" s="108" t="s">
        <v>156</v>
      </c>
      <c r="J18" s="105"/>
    </row>
    <row r="19" spans="1:10" x14ac:dyDescent="0.25">
      <c r="A19" s="107" t="s">
        <v>158</v>
      </c>
      <c r="B19" s="108" t="s">
        <v>159</v>
      </c>
      <c r="C19" s="108" t="s">
        <v>160</v>
      </c>
      <c r="D19" s="108" t="s">
        <v>160</v>
      </c>
      <c r="E19" s="108" t="s">
        <v>159</v>
      </c>
      <c r="F19" s="108" t="s">
        <v>159</v>
      </c>
      <c r="G19" s="108"/>
      <c r="H19" s="108"/>
      <c r="I19" s="108"/>
      <c r="J19" s="105"/>
    </row>
    <row r="20" spans="1:10" x14ac:dyDescent="0.25">
      <c r="A20" s="104"/>
      <c r="B20" s="109"/>
      <c r="C20" s="109"/>
      <c r="D20" s="110" t="s">
        <v>161</v>
      </c>
      <c r="E20" s="110" t="s">
        <v>161</v>
      </c>
      <c r="F20" s="110" t="s">
        <v>161</v>
      </c>
      <c r="G20" s="110" t="s">
        <v>161</v>
      </c>
      <c r="H20" s="110" t="s">
        <v>161</v>
      </c>
      <c r="I20" s="110" t="s">
        <v>161</v>
      </c>
      <c r="J20" s="105"/>
    </row>
    <row r="21" spans="1:10" x14ac:dyDescent="0.25">
      <c r="A21" s="107" t="s">
        <v>162</v>
      </c>
      <c r="B21" s="172"/>
      <c r="C21" s="173"/>
      <c r="D21" s="173"/>
      <c r="E21" s="173"/>
      <c r="F21" s="173"/>
      <c r="G21" s="173"/>
      <c r="H21" s="173"/>
      <c r="I21" s="174"/>
      <c r="J21" s="105"/>
    </row>
    <row r="22" spans="1:10" x14ac:dyDescent="0.25">
      <c r="A22" s="109" t="s">
        <v>163</v>
      </c>
      <c r="B22" s="111"/>
      <c r="C22" s="111"/>
      <c r="D22" s="112"/>
      <c r="E22" s="113">
        <v>5185594</v>
      </c>
      <c r="F22" s="111"/>
      <c r="G22" s="111"/>
      <c r="H22" s="111"/>
      <c r="I22" s="111"/>
      <c r="J22" s="105"/>
    </row>
    <row r="23" spans="1:10" x14ac:dyDescent="0.25">
      <c r="A23" s="109" t="s">
        <v>164</v>
      </c>
      <c r="B23" s="111"/>
      <c r="C23" s="111"/>
      <c r="D23" s="112"/>
      <c r="E23" s="113">
        <v>3015000</v>
      </c>
      <c r="F23" s="111"/>
      <c r="G23" s="111"/>
      <c r="H23" s="111"/>
      <c r="I23" s="111"/>
      <c r="J23" s="105"/>
    </row>
    <row r="24" spans="1:10" x14ac:dyDescent="0.25">
      <c r="A24" s="109" t="s">
        <v>165</v>
      </c>
      <c r="B24" s="111"/>
      <c r="C24" s="111"/>
      <c r="D24" s="112"/>
      <c r="E24" s="113">
        <v>-466116</v>
      </c>
      <c r="F24" s="111"/>
      <c r="G24" s="111"/>
      <c r="H24" s="111"/>
      <c r="I24" s="111"/>
      <c r="J24" s="105"/>
    </row>
    <row r="25" spans="1:10" x14ac:dyDescent="0.25">
      <c r="A25" s="114" t="s">
        <v>166</v>
      </c>
      <c r="B25" s="111"/>
      <c r="C25" s="111"/>
      <c r="D25" s="112"/>
      <c r="E25" s="115">
        <f>SUM(E22:E24)</f>
        <v>7734478</v>
      </c>
      <c r="F25" s="111"/>
      <c r="G25" s="111"/>
      <c r="H25" s="111"/>
      <c r="I25" s="111"/>
      <c r="J25" s="105"/>
    </row>
    <row r="26" spans="1:10" x14ac:dyDescent="0.25">
      <c r="A26" s="104"/>
      <c r="B26" s="104"/>
      <c r="C26" s="104"/>
      <c r="D26" s="116"/>
      <c r="E26" s="104"/>
      <c r="F26" s="104"/>
      <c r="G26" s="104"/>
      <c r="H26" s="104"/>
      <c r="I26" s="104"/>
      <c r="J26" s="105"/>
    </row>
    <row r="27" spans="1:10" ht="115.5" customHeight="1" x14ac:dyDescent="0.25">
      <c r="A27" s="117" t="s">
        <v>167</v>
      </c>
      <c r="B27" s="104"/>
      <c r="C27" s="104"/>
      <c r="D27" s="116"/>
      <c r="E27" s="104"/>
      <c r="F27" s="104"/>
      <c r="G27" s="104"/>
      <c r="H27" s="104"/>
      <c r="I27" s="104"/>
      <c r="J27" s="105"/>
    </row>
    <row r="28" spans="1:10" x14ac:dyDescent="0.25">
      <c r="A28" s="109" t="s">
        <v>168</v>
      </c>
      <c r="B28" s="111"/>
      <c r="C28" s="111"/>
      <c r="D28" s="112"/>
      <c r="E28" s="113">
        <v>5185594</v>
      </c>
      <c r="F28" s="111"/>
      <c r="G28" s="111"/>
      <c r="H28" s="111"/>
      <c r="I28" s="111"/>
      <c r="J28" s="105"/>
    </row>
    <row r="29" spans="1:10" x14ac:dyDescent="0.25">
      <c r="A29" s="109" t="s">
        <v>164</v>
      </c>
      <c r="B29" s="111"/>
      <c r="C29" s="111"/>
      <c r="D29" s="112"/>
      <c r="E29" s="113">
        <v>3015000</v>
      </c>
      <c r="F29" s="111"/>
      <c r="G29" s="111"/>
      <c r="H29" s="111"/>
      <c r="I29" s="111"/>
      <c r="J29" s="105"/>
    </row>
    <row r="30" spans="1:10" x14ac:dyDescent="0.25">
      <c r="A30" s="109" t="s">
        <v>165</v>
      </c>
      <c r="B30" s="111"/>
      <c r="C30" s="111"/>
      <c r="D30" s="112"/>
      <c r="E30" s="113">
        <v>-258383</v>
      </c>
      <c r="F30" s="111"/>
      <c r="G30" s="111"/>
      <c r="H30" s="111"/>
      <c r="I30" s="111"/>
      <c r="J30" s="105"/>
    </row>
    <row r="31" spans="1:10" x14ac:dyDescent="0.25">
      <c r="A31" s="114" t="s">
        <v>169</v>
      </c>
      <c r="B31" s="111"/>
      <c r="C31" s="111"/>
      <c r="D31" s="112"/>
      <c r="E31" s="115">
        <f>SUM(E28:E30)</f>
        <v>7942211</v>
      </c>
      <c r="F31" s="111"/>
      <c r="G31" s="111"/>
      <c r="H31" s="111"/>
      <c r="I31" s="111"/>
      <c r="J31" s="105"/>
    </row>
    <row r="32" spans="1:10" x14ac:dyDescent="0.25">
      <c r="A32" s="104"/>
      <c r="B32" s="104"/>
      <c r="C32" s="104"/>
      <c r="D32" s="104"/>
      <c r="E32" s="104"/>
      <c r="F32" s="104"/>
      <c r="G32" s="104"/>
      <c r="H32" s="104"/>
      <c r="I32" s="104"/>
      <c r="J32" s="105"/>
    </row>
    <row r="33" spans="1:10" ht="204.75" customHeight="1" x14ac:dyDescent="0.25">
      <c r="A33" s="118" t="s">
        <v>170</v>
      </c>
      <c r="B33" s="111"/>
      <c r="C33" s="111"/>
      <c r="D33" s="119"/>
      <c r="E33" s="120">
        <f>E25-E31</f>
        <v>-207733</v>
      </c>
      <c r="F33" s="111"/>
      <c r="G33" s="111"/>
      <c r="H33" s="111"/>
      <c r="I33" s="111"/>
      <c r="J33" s="105"/>
    </row>
    <row r="34" spans="1:10" x14ac:dyDescent="0.25">
      <c r="A34" s="104"/>
      <c r="B34" s="104"/>
      <c r="C34" s="104"/>
      <c r="D34" s="104"/>
      <c r="E34" s="104"/>
      <c r="F34" s="104"/>
      <c r="G34" s="104"/>
      <c r="H34" s="104"/>
      <c r="I34" s="104"/>
      <c r="J34" s="105"/>
    </row>
    <row r="35" spans="1:10" x14ac:dyDescent="0.25">
      <c r="A35" s="107" t="s">
        <v>171</v>
      </c>
      <c r="B35" s="104"/>
      <c r="C35" s="104"/>
      <c r="D35" s="104"/>
      <c r="E35" s="104"/>
      <c r="F35" s="104"/>
      <c r="G35" s="104"/>
      <c r="H35" s="104"/>
      <c r="I35" s="104"/>
      <c r="J35" s="105"/>
    </row>
    <row r="36" spans="1:10" x14ac:dyDescent="0.25">
      <c r="A36" s="109" t="s">
        <v>172</v>
      </c>
      <c r="B36" s="111"/>
      <c r="C36" s="111"/>
      <c r="D36" s="121"/>
      <c r="E36" s="122">
        <f>D40</f>
        <v>0</v>
      </c>
      <c r="F36" s="122">
        <f>E40</f>
        <v>-207733</v>
      </c>
      <c r="G36" s="122">
        <f>F40</f>
        <v>-155799.75</v>
      </c>
      <c r="H36" s="122">
        <f>G40</f>
        <v>-103866.5</v>
      </c>
      <c r="I36" s="122">
        <f>H40</f>
        <v>-51933.25</v>
      </c>
      <c r="J36" s="105"/>
    </row>
    <row r="37" spans="1:10" x14ac:dyDescent="0.25">
      <c r="A37" s="109" t="s">
        <v>173</v>
      </c>
      <c r="B37" s="111"/>
      <c r="C37" s="111"/>
      <c r="D37" s="121"/>
      <c r="E37" s="122">
        <f>E33-D33</f>
        <v>-207733</v>
      </c>
      <c r="F37" s="111"/>
      <c r="G37" s="111"/>
      <c r="H37" s="111"/>
      <c r="I37" s="111"/>
      <c r="J37" s="105"/>
    </row>
    <row r="38" spans="1:10" x14ac:dyDescent="0.25">
      <c r="A38" s="123" t="s">
        <v>174</v>
      </c>
      <c r="B38" s="111"/>
      <c r="C38" s="111"/>
      <c r="D38" s="121"/>
      <c r="E38" s="122">
        <f>E36+E37</f>
        <v>-207733</v>
      </c>
      <c r="F38" s="122">
        <f>F36+F37</f>
        <v>-207733</v>
      </c>
      <c r="G38" s="122">
        <f>G36+G37</f>
        <v>-155799.75</v>
      </c>
      <c r="H38" s="122">
        <f>H36+H37</f>
        <v>-103866.5</v>
      </c>
      <c r="I38" s="122">
        <f>I36+I37</f>
        <v>-51933.25</v>
      </c>
      <c r="J38" s="105"/>
    </row>
    <row r="39" spans="1:10" ht="27.75" customHeight="1" x14ac:dyDescent="0.25">
      <c r="A39" s="124" t="s">
        <v>175</v>
      </c>
      <c r="B39" s="111"/>
      <c r="C39" s="111"/>
      <c r="D39" s="121"/>
      <c r="E39" s="111"/>
      <c r="F39" s="122">
        <f>IF(ISERROR(-E33/I44), 0, -E33/I44)</f>
        <v>51933.25</v>
      </c>
      <c r="G39" s="122">
        <f>+F39</f>
        <v>51933.25</v>
      </c>
      <c r="H39" s="122">
        <f>+F39</f>
        <v>51933.25</v>
      </c>
      <c r="I39" s="122">
        <f>+F39</f>
        <v>51933.25</v>
      </c>
      <c r="J39" s="105"/>
    </row>
    <row r="40" spans="1:10" x14ac:dyDescent="0.25">
      <c r="A40" s="114" t="s">
        <v>176</v>
      </c>
      <c r="B40" s="111"/>
      <c r="C40" s="111"/>
      <c r="D40" s="121"/>
      <c r="E40" s="122">
        <f>E38+E39</f>
        <v>-207733</v>
      </c>
      <c r="F40" s="122">
        <f>IF(ISERROR(F38+F39), 0, F38+F39)</f>
        <v>-155799.75</v>
      </c>
      <c r="G40" s="122">
        <f>G38+G39</f>
        <v>-103866.5</v>
      </c>
      <c r="H40" s="122">
        <f>H38+H39</f>
        <v>-51933.25</v>
      </c>
      <c r="I40" s="122">
        <f>I38+I39</f>
        <v>0</v>
      </c>
      <c r="J40" s="105"/>
    </row>
    <row r="41" spans="1:10" x14ac:dyDescent="0.25">
      <c r="A41" s="107"/>
      <c r="B41" s="104"/>
      <c r="C41" s="104"/>
      <c r="D41" s="125"/>
      <c r="E41" s="125"/>
      <c r="F41" s="125"/>
      <c r="G41" s="125"/>
      <c r="H41" s="125"/>
      <c r="I41" s="104"/>
      <c r="J41" s="105"/>
    </row>
    <row r="42" spans="1:10" x14ac:dyDescent="0.25">
      <c r="A42" s="107" t="s">
        <v>177</v>
      </c>
      <c r="B42" s="104"/>
      <c r="C42" s="104"/>
      <c r="D42" s="125"/>
      <c r="E42" s="125"/>
      <c r="F42" s="125"/>
      <c r="G42" s="125"/>
      <c r="H42" s="125"/>
      <c r="I42" s="104"/>
      <c r="J42" s="105"/>
    </row>
    <row r="43" spans="1:10" ht="90" customHeight="1" x14ac:dyDescent="0.25">
      <c r="A43" s="126" t="s">
        <v>178</v>
      </c>
      <c r="B43" s="127"/>
      <c r="C43" s="127"/>
      <c r="D43" s="127"/>
      <c r="E43" s="127"/>
      <c r="F43" s="128">
        <f>IF(ISERROR(E33/I44), 0, E33/I44)</f>
        <v>-51933.25</v>
      </c>
      <c r="G43" s="104"/>
      <c r="H43" s="129" t="s">
        <v>179</v>
      </c>
      <c r="I43" s="130">
        <v>6.0199999999999997E-2</v>
      </c>
      <c r="J43" s="105"/>
    </row>
    <row r="44" spans="1:10" ht="50.25" customHeight="1" x14ac:dyDescent="0.25">
      <c r="A44" s="131" t="s">
        <v>180</v>
      </c>
      <c r="B44" s="132"/>
      <c r="C44" s="132"/>
      <c r="D44" s="132"/>
      <c r="E44" s="132"/>
      <c r="F44" s="133">
        <f>E33*I43</f>
        <v>-12505.526599999999</v>
      </c>
      <c r="G44" s="104"/>
      <c r="H44" s="117" t="s">
        <v>181</v>
      </c>
      <c r="I44" s="134">
        <v>4</v>
      </c>
      <c r="J44" s="135" t="s">
        <v>182</v>
      </c>
    </row>
    <row r="45" spans="1:10" x14ac:dyDescent="0.25">
      <c r="A45" s="136" t="s">
        <v>183</v>
      </c>
      <c r="B45" s="132"/>
      <c r="C45" s="132"/>
      <c r="D45" s="132"/>
      <c r="E45" s="132"/>
      <c r="F45" s="133">
        <f>F43+F44</f>
        <v>-64438.776599999997</v>
      </c>
      <c r="G45" s="104"/>
      <c r="H45" s="104"/>
      <c r="I45" s="104"/>
      <c r="J45" s="105"/>
    </row>
    <row r="46" spans="1:10" x14ac:dyDescent="0.25">
      <c r="A46" s="107"/>
      <c r="B46" s="104"/>
      <c r="C46" s="104"/>
      <c r="D46" s="104"/>
      <c r="E46" s="104"/>
      <c r="F46" s="104"/>
      <c r="G46" s="104"/>
      <c r="H46" s="104"/>
      <c r="I46" s="104"/>
      <c r="J46" s="105"/>
    </row>
    <row r="47" spans="1:10" x14ac:dyDescent="0.25">
      <c r="A47" s="107" t="s">
        <v>184</v>
      </c>
      <c r="B47" s="104"/>
      <c r="C47" s="104"/>
      <c r="D47" s="104"/>
      <c r="E47" s="104"/>
      <c r="F47" s="104"/>
      <c r="G47" s="104"/>
      <c r="H47" s="104"/>
      <c r="I47" s="104"/>
      <c r="J47" s="105"/>
    </row>
    <row r="48" spans="1:10" x14ac:dyDescent="0.25">
      <c r="A48" s="104" t="s">
        <v>185</v>
      </c>
      <c r="B48" s="104"/>
      <c r="C48" s="104"/>
      <c r="D48" s="104"/>
      <c r="E48" s="104"/>
      <c r="F48" s="104"/>
      <c r="G48" s="104"/>
      <c r="H48" s="104"/>
      <c r="I48" s="104"/>
      <c r="J48" s="105"/>
    </row>
    <row r="49" spans="1:10" x14ac:dyDescent="0.25">
      <c r="A49" s="104" t="s">
        <v>186</v>
      </c>
      <c r="B49" s="104"/>
      <c r="C49" s="104"/>
      <c r="D49" s="104"/>
      <c r="E49" s="104"/>
      <c r="F49" s="104"/>
      <c r="G49" s="104"/>
      <c r="H49" s="104"/>
      <c r="I49" s="104"/>
      <c r="J49" s="105"/>
    </row>
    <row r="50" spans="1:10" x14ac:dyDescent="0.25">
      <c r="A50" s="104" t="s">
        <v>187</v>
      </c>
      <c r="B50" s="104"/>
      <c r="C50" s="104"/>
      <c r="D50" s="104"/>
      <c r="E50" s="104"/>
      <c r="F50" s="104"/>
      <c r="G50" s="104"/>
      <c r="H50" s="104"/>
      <c r="I50" s="104"/>
      <c r="J50" s="105"/>
    </row>
    <row r="51" spans="1:10" x14ac:dyDescent="0.25">
      <c r="A51" s="104" t="s">
        <v>188</v>
      </c>
      <c r="B51" s="104"/>
      <c r="C51" s="104"/>
      <c r="D51" s="104"/>
      <c r="E51" s="104"/>
      <c r="F51" s="104"/>
      <c r="G51" s="104"/>
      <c r="H51" s="104"/>
      <c r="I51" s="104"/>
      <c r="J51" s="105"/>
    </row>
    <row r="52" spans="1:10" x14ac:dyDescent="0.25">
      <c r="A52" s="104" t="s">
        <v>189</v>
      </c>
      <c r="B52" s="104"/>
      <c r="C52" s="104"/>
      <c r="D52" s="104"/>
      <c r="E52" s="104"/>
      <c r="F52" s="104"/>
      <c r="G52" s="104"/>
      <c r="H52" s="104"/>
      <c r="I52" s="104"/>
      <c r="J52" s="105"/>
    </row>
    <row r="53" spans="1:10" x14ac:dyDescent="0.25">
      <c r="A53" s="104" t="s">
        <v>190</v>
      </c>
      <c r="B53" s="104"/>
      <c r="C53" s="104"/>
      <c r="D53" s="104"/>
      <c r="E53" s="104"/>
      <c r="F53" s="104"/>
      <c r="G53" s="104"/>
      <c r="H53" s="104"/>
      <c r="I53" s="104"/>
      <c r="J53" s="105"/>
    </row>
    <row r="54" spans="1:10" ht="18" customHeight="1" x14ac:dyDescent="0.25">
      <c r="A54" s="104" t="s">
        <v>191</v>
      </c>
      <c r="B54" s="104"/>
      <c r="C54" s="104"/>
      <c r="D54" s="104"/>
      <c r="E54" s="104"/>
      <c r="F54" s="104"/>
      <c r="G54" s="104"/>
      <c r="H54" s="104"/>
      <c r="I54" s="104"/>
      <c r="J54" s="105"/>
    </row>
    <row r="55" spans="1:10" ht="21.75" customHeight="1" x14ac:dyDescent="0.25">
      <c r="A55" s="168" t="s">
        <v>204</v>
      </c>
      <c r="B55" s="168"/>
      <c r="C55" s="168"/>
      <c r="D55" s="168"/>
      <c r="E55" s="168"/>
      <c r="F55" s="168"/>
      <c r="G55" s="168"/>
      <c r="H55" s="168"/>
      <c r="I55" s="168"/>
      <c r="J55" s="105"/>
    </row>
    <row r="56" spans="1:10" x14ac:dyDescent="0.25">
      <c r="A56" s="168"/>
      <c r="B56" s="168"/>
      <c r="C56" s="168"/>
      <c r="D56" s="168"/>
      <c r="E56" s="168"/>
      <c r="F56" s="168"/>
      <c r="G56" s="168"/>
      <c r="H56" s="168"/>
      <c r="I56" s="168"/>
      <c r="J56" s="100"/>
    </row>
  </sheetData>
  <mergeCells count="7">
    <mergeCell ref="A55:I56"/>
    <mergeCell ref="A9:I9"/>
    <mergeCell ref="A10:I10"/>
    <mergeCell ref="A11:I11"/>
    <mergeCell ref="A13:I13"/>
    <mergeCell ref="A15:I15"/>
    <mergeCell ref="B21:I2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70"/>
  <sheetViews>
    <sheetView workbookViewId="0">
      <selection activeCell="N17" sqref="N17"/>
    </sheetView>
  </sheetViews>
  <sheetFormatPr defaultRowHeight="15" x14ac:dyDescent="0.25"/>
  <sheetData>
    <row r="2" spans="2:12" x14ac:dyDescent="0.25">
      <c r="B2" s="146" t="s">
        <v>101</v>
      </c>
      <c r="C2" s="147"/>
      <c r="D2" s="147"/>
      <c r="E2" s="147"/>
      <c r="F2" s="147"/>
      <c r="G2" s="147"/>
      <c r="H2" s="147"/>
      <c r="I2" s="147"/>
      <c r="J2" s="147"/>
      <c r="K2" s="147"/>
      <c r="L2" s="147"/>
    </row>
    <row r="3" spans="2:12" x14ac:dyDescent="0.25">
      <c r="B3" s="147"/>
      <c r="C3" s="147"/>
      <c r="D3" s="147"/>
      <c r="E3" s="147"/>
      <c r="F3" s="147"/>
      <c r="G3" s="147"/>
      <c r="H3" s="147"/>
      <c r="I3" s="147"/>
      <c r="J3" s="147"/>
      <c r="K3" s="147"/>
      <c r="L3" s="147"/>
    </row>
    <row r="4" spans="2:12" x14ac:dyDescent="0.25">
      <c r="B4" s="1"/>
      <c r="C4" s="1"/>
      <c r="D4" s="1"/>
      <c r="E4" s="1"/>
      <c r="F4" s="1"/>
      <c r="G4" s="1"/>
      <c r="H4" s="1"/>
      <c r="I4" s="1"/>
      <c r="J4" s="1"/>
      <c r="K4" s="1"/>
      <c r="L4" s="1"/>
    </row>
    <row r="27" spans="2:12" x14ac:dyDescent="0.25">
      <c r="B27" s="67" t="s">
        <v>102</v>
      </c>
    </row>
    <row r="28" spans="2:12" x14ac:dyDescent="0.25">
      <c r="B28" s="146" t="s">
        <v>103</v>
      </c>
      <c r="C28" s="147"/>
      <c r="D28" s="147"/>
      <c r="E28" s="147"/>
      <c r="F28" s="147"/>
      <c r="G28" s="147"/>
      <c r="H28" s="147"/>
      <c r="I28" s="147"/>
      <c r="J28" s="147"/>
      <c r="K28" s="147"/>
      <c r="L28" s="147"/>
    </row>
    <row r="29" spans="2:12" x14ac:dyDescent="0.25">
      <c r="B29" s="147"/>
      <c r="C29" s="147"/>
      <c r="D29" s="147"/>
      <c r="E29" s="147"/>
      <c r="F29" s="147"/>
      <c r="G29" s="147"/>
      <c r="H29" s="147"/>
      <c r="I29" s="147"/>
      <c r="J29" s="147"/>
      <c r="K29" s="147"/>
      <c r="L29" s="147"/>
    </row>
    <row r="30" spans="2:12" ht="35.25" customHeight="1" x14ac:dyDescent="0.25">
      <c r="B30" s="147"/>
      <c r="C30" s="147"/>
      <c r="D30" s="147"/>
      <c r="E30" s="147"/>
      <c r="F30" s="147"/>
      <c r="G30" s="147"/>
      <c r="H30" s="147"/>
      <c r="I30" s="147"/>
      <c r="J30" s="147"/>
      <c r="K30" s="147"/>
      <c r="L30" s="147"/>
    </row>
    <row r="39" spans="2:12" x14ac:dyDescent="0.25">
      <c r="B39" s="146" t="s">
        <v>104</v>
      </c>
      <c r="C39" s="147"/>
      <c r="D39" s="147"/>
      <c r="E39" s="147"/>
      <c r="F39" s="147"/>
      <c r="G39" s="147"/>
      <c r="H39" s="147"/>
      <c r="I39" s="147"/>
      <c r="J39" s="147"/>
      <c r="K39" s="147"/>
      <c r="L39" s="147"/>
    </row>
    <row r="40" spans="2:12" ht="81" customHeight="1" x14ac:dyDescent="0.25">
      <c r="B40" s="147"/>
      <c r="C40" s="147"/>
      <c r="D40" s="147"/>
      <c r="E40" s="147"/>
      <c r="F40" s="147"/>
      <c r="G40" s="147"/>
      <c r="H40" s="147"/>
      <c r="I40" s="147"/>
      <c r="J40" s="147"/>
      <c r="K40" s="147"/>
      <c r="L40" s="147"/>
    </row>
    <row r="67" spans="2:12" ht="34.5" customHeight="1" x14ac:dyDescent="0.25">
      <c r="B67" s="146" t="s">
        <v>105</v>
      </c>
      <c r="C67" s="147"/>
      <c r="D67" s="147"/>
      <c r="E67" s="147"/>
      <c r="F67" s="147"/>
      <c r="G67" s="147"/>
      <c r="H67" s="147"/>
      <c r="I67" s="147"/>
      <c r="J67" s="147"/>
      <c r="K67" s="147"/>
      <c r="L67" s="147"/>
    </row>
    <row r="68" spans="2:12" x14ac:dyDescent="0.25">
      <c r="B68" s="67" t="s">
        <v>106</v>
      </c>
    </row>
    <row r="69" spans="2:12" x14ac:dyDescent="0.25">
      <c r="B69" s="146" t="s">
        <v>107</v>
      </c>
      <c r="C69" s="147"/>
      <c r="D69" s="147"/>
      <c r="E69" s="147"/>
      <c r="F69" s="147"/>
      <c r="G69" s="147"/>
      <c r="H69" s="147"/>
      <c r="I69" s="147"/>
      <c r="J69" s="147"/>
      <c r="K69" s="147"/>
      <c r="L69" s="147"/>
    </row>
    <row r="70" spans="2:12" ht="55.5" customHeight="1" x14ac:dyDescent="0.25">
      <c r="B70" s="147"/>
      <c r="C70" s="147"/>
      <c r="D70" s="147"/>
      <c r="E70" s="147"/>
      <c r="F70" s="147"/>
      <c r="G70" s="147"/>
      <c r="H70" s="147"/>
      <c r="I70" s="147"/>
      <c r="J70" s="147"/>
      <c r="K70" s="147"/>
      <c r="L70" s="147"/>
    </row>
  </sheetData>
  <mergeCells count="5">
    <mergeCell ref="B39:L40"/>
    <mergeCell ref="B67:L67"/>
    <mergeCell ref="B69:L70"/>
    <mergeCell ref="B28:L30"/>
    <mergeCell ref="B2:L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1"/>
  <sheetViews>
    <sheetView workbookViewId="0">
      <selection activeCell="K23" sqref="K23"/>
    </sheetView>
  </sheetViews>
  <sheetFormatPr defaultRowHeight="15" x14ac:dyDescent="0.25"/>
  <cols>
    <col min="1" max="1" width="3" customWidth="1"/>
    <col min="2" max="2" width="25" bestFit="1" customWidth="1"/>
    <col min="3" max="3" width="9.85546875" bestFit="1" customWidth="1"/>
    <col min="4" max="4" width="16.7109375" bestFit="1" customWidth="1"/>
    <col min="5" max="5" width="8.7109375" bestFit="1" customWidth="1"/>
    <col min="6" max="6" width="9.7109375" bestFit="1" customWidth="1"/>
    <col min="7" max="7" width="16.140625" bestFit="1" customWidth="1"/>
    <col min="8" max="8" width="8.7109375" bestFit="1" customWidth="1"/>
  </cols>
  <sheetData>
    <row r="1" spans="2:8" ht="15.75" thickBot="1" x14ac:dyDescent="0.3"/>
    <row r="2" spans="2:8" x14ac:dyDescent="0.25">
      <c r="B2" s="2"/>
      <c r="C2" s="3"/>
      <c r="D2" s="4" t="s">
        <v>51</v>
      </c>
      <c r="E2" s="5"/>
      <c r="F2" s="148" t="s">
        <v>52</v>
      </c>
      <c r="G2" s="149"/>
      <c r="H2" s="150"/>
    </row>
    <row r="3" spans="2:8" ht="26.25" x14ac:dyDescent="0.25">
      <c r="B3" s="6" t="s">
        <v>53</v>
      </c>
      <c r="C3" s="7" t="s">
        <v>54</v>
      </c>
      <c r="D3" s="8" t="s">
        <v>55</v>
      </c>
      <c r="E3" s="9" t="s">
        <v>56</v>
      </c>
      <c r="F3" s="10" t="s">
        <v>57</v>
      </c>
      <c r="G3" s="8" t="s">
        <v>55</v>
      </c>
      <c r="H3" s="9" t="s">
        <v>56</v>
      </c>
    </row>
    <row r="4" spans="2:8" x14ac:dyDescent="0.25">
      <c r="B4" s="11" t="s">
        <v>58</v>
      </c>
      <c r="C4" s="12">
        <v>14.2</v>
      </c>
      <c r="D4" s="13">
        <v>0.52892397550388215</v>
      </c>
      <c r="E4" s="14">
        <v>0.47107602449611785</v>
      </c>
      <c r="F4" s="15">
        <v>17.67050315507819</v>
      </c>
      <c r="G4" s="13">
        <v>0.52892397550388215</v>
      </c>
      <c r="H4" s="14">
        <v>0.47107602449611785</v>
      </c>
    </row>
    <row r="5" spans="2:8" x14ac:dyDescent="0.25">
      <c r="B5" s="11" t="s">
        <v>59</v>
      </c>
      <c r="C5" s="12">
        <v>33.72</v>
      </c>
      <c r="D5" s="13">
        <v>0.52576391031339464</v>
      </c>
      <c r="E5" s="14">
        <v>0.47423608968660536</v>
      </c>
      <c r="F5" s="15">
        <v>37.003125515910334</v>
      </c>
      <c r="G5" s="13">
        <v>0.49863537686231474</v>
      </c>
      <c r="H5" s="14">
        <v>0.50136462313768526</v>
      </c>
    </row>
    <row r="6" spans="2:8" x14ac:dyDescent="0.25">
      <c r="B6" s="11" t="s">
        <v>60</v>
      </c>
      <c r="C6" s="12">
        <v>396.04</v>
      </c>
      <c r="D6" s="13">
        <v>0.68929201091238512</v>
      </c>
      <c r="E6" s="14">
        <v>0.31070798908761488</v>
      </c>
      <c r="F6" s="15">
        <v>396.0394679437307</v>
      </c>
      <c r="G6" s="13">
        <v>0.68929201091238512</v>
      </c>
      <c r="H6" s="16">
        <v>0.31070798908761488</v>
      </c>
    </row>
    <row r="7" spans="2:8" x14ac:dyDescent="0.25">
      <c r="B7" s="11" t="s">
        <v>61</v>
      </c>
      <c r="C7" s="12">
        <v>2974.29</v>
      </c>
      <c r="D7" s="13">
        <v>0.78474417853129474</v>
      </c>
      <c r="E7" s="14">
        <v>0.21525582146870526</v>
      </c>
      <c r="F7" s="15">
        <v>2974.2894288806256</v>
      </c>
      <c r="G7" s="13">
        <v>0.78474417853129486</v>
      </c>
      <c r="H7" s="16">
        <v>0.21525582146870514</v>
      </c>
    </row>
    <row r="8" spans="2:8" x14ac:dyDescent="0.25">
      <c r="B8" s="11" t="s">
        <v>62</v>
      </c>
      <c r="C8" s="12">
        <v>9509.57</v>
      </c>
      <c r="D8" s="13">
        <v>0.53105930913071053</v>
      </c>
      <c r="E8" s="14">
        <v>0.46894069086928947</v>
      </c>
      <c r="F8" s="15">
        <v>9509.57</v>
      </c>
      <c r="G8" s="13">
        <v>0.31923482445151685</v>
      </c>
      <c r="H8" s="14">
        <v>0.68076517554848315</v>
      </c>
    </row>
    <row r="9" spans="2:8" x14ac:dyDescent="0.25">
      <c r="B9" s="11" t="s">
        <v>63</v>
      </c>
      <c r="C9" s="12">
        <v>1.97</v>
      </c>
      <c r="D9" s="13">
        <v>0.52156741302055254</v>
      </c>
      <c r="E9" s="14">
        <v>0.47843258697944746</v>
      </c>
      <c r="F9" s="15">
        <v>3.9855665593255378</v>
      </c>
      <c r="G9" s="13">
        <v>0.52156741302055254</v>
      </c>
      <c r="H9" s="14">
        <v>0.47843258697944746</v>
      </c>
    </row>
    <row r="10" spans="2:8" x14ac:dyDescent="0.25">
      <c r="B10" s="11" t="s">
        <v>64</v>
      </c>
      <c r="C10" s="12">
        <v>5.69</v>
      </c>
      <c r="D10" s="13">
        <v>1</v>
      </c>
      <c r="E10" s="14">
        <v>0</v>
      </c>
      <c r="F10" s="15">
        <v>30.155125946548338</v>
      </c>
      <c r="G10" s="13">
        <v>1</v>
      </c>
      <c r="H10" s="14">
        <v>0</v>
      </c>
    </row>
    <row r="11" spans="2:8" ht="15.75" thickBot="1" x14ac:dyDescent="0.3">
      <c r="B11" s="17" t="s">
        <v>65</v>
      </c>
      <c r="C11" s="18">
        <v>33.729999999999997</v>
      </c>
      <c r="D11" s="19">
        <v>0.80656924706653177</v>
      </c>
      <c r="E11" s="20">
        <v>0.19343075293346823</v>
      </c>
      <c r="F11" s="21">
        <v>23.031568765154542</v>
      </c>
      <c r="G11" s="19">
        <v>0.80656924706653188</v>
      </c>
      <c r="H11" s="20">
        <v>0.19343075293346812</v>
      </c>
    </row>
  </sheetData>
  <mergeCells count="1">
    <mergeCell ref="F2:H2"/>
  </mergeCells>
  <dataValidations count="2">
    <dataValidation type="decimal" allowBlank="1" showInputMessage="1" showErrorMessage="1" errorTitle="Invalid Fixed Rate" error="Input value must be positive numeric" sqref="F4:F11">
      <formula1>0</formula1>
      <formula2>999999999</formula2>
    </dataValidation>
    <dataValidation showInputMessage="1" showErrorMessage="1" sqref="B3:B1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workbookViewId="0">
      <selection activeCell="A21" sqref="A21"/>
    </sheetView>
  </sheetViews>
  <sheetFormatPr defaultRowHeight="12.75" x14ac:dyDescent="0.2"/>
  <cols>
    <col min="1" max="1" width="23.85546875" style="22" customWidth="1"/>
    <col min="2" max="2" width="12.7109375" style="22" customWidth="1"/>
    <col min="3" max="4" width="11.7109375" style="22" customWidth="1"/>
    <col min="5" max="5" width="13.7109375" style="22" customWidth="1"/>
    <col min="6" max="7" width="12.7109375" style="22" customWidth="1"/>
    <col min="8" max="10" width="10.7109375" style="22" customWidth="1"/>
    <col min="11" max="11" width="15.5703125" style="22" customWidth="1"/>
    <col min="12" max="12" width="0.85546875" style="22" customWidth="1"/>
    <col min="13" max="16" width="13.5703125" style="22" customWidth="1"/>
    <col min="17" max="16384" width="9.140625" style="22"/>
  </cols>
  <sheetData>
    <row r="1" spans="1:16" x14ac:dyDescent="0.2">
      <c r="O1" s="23" t="s">
        <v>66</v>
      </c>
      <c r="P1" s="24" t="e">
        <f>'[1]LDC Info'!$E$18</f>
        <v>#REF!</v>
      </c>
    </row>
    <row r="2" spans="1:16" x14ac:dyDescent="0.2">
      <c r="O2" s="23" t="s">
        <v>67</v>
      </c>
      <c r="P2" s="25"/>
    </row>
    <row r="3" spans="1:16" x14ac:dyDescent="0.2">
      <c r="O3" s="23" t="s">
        <v>68</v>
      </c>
      <c r="P3" s="25"/>
    </row>
    <row r="4" spans="1:16" x14ac:dyDescent="0.2">
      <c r="O4" s="23" t="s">
        <v>69</v>
      </c>
      <c r="P4" s="25"/>
    </row>
    <row r="5" spans="1:16" x14ac:dyDescent="0.2">
      <c r="O5" s="23" t="s">
        <v>70</v>
      </c>
      <c r="P5" s="26"/>
    </row>
    <row r="6" spans="1:16" x14ac:dyDescent="0.2">
      <c r="O6" s="23"/>
      <c r="P6" s="24"/>
    </row>
    <row r="7" spans="1:16" x14ac:dyDescent="0.2">
      <c r="O7" s="23" t="s">
        <v>71</v>
      </c>
      <c r="P7" s="26"/>
    </row>
    <row r="9" spans="1:16" ht="18" x14ac:dyDescent="0.25">
      <c r="A9" s="156" t="s">
        <v>72</v>
      </c>
      <c r="B9" s="156"/>
      <c r="C9" s="156"/>
      <c r="D9" s="156"/>
      <c r="E9" s="156"/>
      <c r="F9" s="156"/>
      <c r="G9" s="156"/>
      <c r="H9" s="156"/>
      <c r="I9" s="156"/>
      <c r="J9" s="156"/>
      <c r="K9" s="156"/>
      <c r="L9" s="156"/>
      <c r="M9" s="156"/>
      <c r="N9" s="156"/>
      <c r="O9" s="156"/>
      <c r="P9" s="156"/>
    </row>
    <row r="10" spans="1:16" ht="18" x14ac:dyDescent="0.25">
      <c r="A10" s="156" t="s">
        <v>73</v>
      </c>
      <c r="B10" s="156"/>
      <c r="C10" s="156"/>
      <c r="D10" s="156"/>
      <c r="E10" s="156"/>
      <c r="F10" s="156"/>
      <c r="G10" s="156"/>
      <c r="H10" s="156"/>
      <c r="I10" s="156"/>
      <c r="J10" s="156"/>
      <c r="K10" s="156"/>
      <c r="L10" s="156"/>
      <c r="M10" s="156"/>
      <c r="N10" s="156"/>
      <c r="O10" s="156"/>
      <c r="P10" s="156"/>
    </row>
    <row r="11" spans="1:16" ht="13.5" thickBot="1" x14ac:dyDescent="0.25"/>
    <row r="12" spans="1:16" ht="13.5" thickBot="1" x14ac:dyDescent="0.25">
      <c r="A12" s="27" t="s">
        <v>74</v>
      </c>
      <c r="B12" s="157" t="s">
        <v>75</v>
      </c>
      <c r="C12" s="159" t="s">
        <v>76</v>
      </c>
      <c r="D12" s="160"/>
      <c r="E12" s="161"/>
      <c r="F12" s="162" t="s">
        <v>77</v>
      </c>
      <c r="G12" s="163"/>
      <c r="H12" s="164" t="s">
        <v>78</v>
      </c>
      <c r="I12" s="162"/>
      <c r="J12" s="163"/>
      <c r="K12" s="157" t="s">
        <v>79</v>
      </c>
      <c r="L12" s="28"/>
      <c r="M12" s="157" t="s">
        <v>80</v>
      </c>
      <c r="N12" s="157" t="s">
        <v>81</v>
      </c>
      <c r="O12" s="157" t="s">
        <v>82</v>
      </c>
      <c r="P12" s="151" t="s">
        <v>83</v>
      </c>
    </row>
    <row r="13" spans="1:16" ht="39" thickBot="1" x14ac:dyDescent="0.25">
      <c r="A13" s="29"/>
      <c r="B13" s="158"/>
      <c r="C13" s="30" t="s">
        <v>84</v>
      </c>
      <c r="D13" s="30" t="s">
        <v>85</v>
      </c>
      <c r="E13" s="31" t="s">
        <v>86</v>
      </c>
      <c r="F13" s="31" t="s">
        <v>87</v>
      </c>
      <c r="G13" s="32" t="s">
        <v>88</v>
      </c>
      <c r="H13" s="30" t="s">
        <v>89</v>
      </c>
      <c r="I13" s="153" t="s">
        <v>90</v>
      </c>
      <c r="J13" s="154"/>
      <c r="K13" s="158"/>
      <c r="L13" s="33"/>
      <c r="M13" s="158"/>
      <c r="N13" s="158"/>
      <c r="O13" s="158"/>
      <c r="P13" s="152"/>
    </row>
    <row r="14" spans="1:16" x14ac:dyDescent="0.2">
      <c r="A14" s="34"/>
      <c r="B14" s="34"/>
      <c r="C14" s="34"/>
      <c r="D14" s="34"/>
      <c r="E14" s="34"/>
      <c r="F14" s="34"/>
      <c r="G14" s="35"/>
      <c r="H14" s="34"/>
      <c r="I14" s="36" t="s">
        <v>87</v>
      </c>
      <c r="J14" s="36" t="s">
        <v>88</v>
      </c>
      <c r="K14" s="37"/>
      <c r="L14" s="38"/>
      <c r="M14" s="37"/>
      <c r="N14" s="37"/>
      <c r="O14" s="37"/>
      <c r="P14" s="35"/>
    </row>
    <row r="15" spans="1:16" x14ac:dyDescent="0.2">
      <c r="A15" s="34"/>
      <c r="B15" s="34"/>
      <c r="C15" s="34"/>
      <c r="D15" s="34"/>
      <c r="E15" s="34"/>
      <c r="F15" s="34"/>
      <c r="G15" s="35"/>
      <c r="H15" s="34"/>
      <c r="I15" s="34"/>
      <c r="J15" s="34"/>
      <c r="K15" s="34"/>
      <c r="L15" s="38"/>
      <c r="M15" s="34"/>
      <c r="N15" s="34"/>
      <c r="O15" s="34"/>
      <c r="P15" s="35"/>
    </row>
    <row r="16" spans="1:16" x14ac:dyDescent="0.2">
      <c r="A16" s="39" t="s">
        <v>58</v>
      </c>
      <c r="B16" s="40" t="s">
        <v>91</v>
      </c>
      <c r="C16" s="41">
        <v>3234</v>
      </c>
      <c r="D16" s="41"/>
      <c r="E16" s="42">
        <f t="shared" ref="E16:E28" si="0">IF(SUM(C16:D16)=0,0,AVERAGE(C16:D16))</f>
        <v>3234</v>
      </c>
      <c r="F16" s="43">
        <v>26674085</v>
      </c>
      <c r="G16" s="44"/>
      <c r="H16" s="45">
        <v>17.670000000000002</v>
      </c>
      <c r="I16" s="46">
        <v>2.29E-2</v>
      </c>
      <c r="J16" s="46"/>
      <c r="K16" s="47">
        <f t="shared" ref="K16:K28" si="1">H16*E16*12+I16*F16+J16*G16</f>
        <v>1296573.9065</v>
      </c>
      <c r="L16" s="38"/>
      <c r="M16" s="48">
        <v>1388370.7985647474</v>
      </c>
      <c r="N16" s="48"/>
      <c r="O16" s="49">
        <f t="shared" ref="O16:O28" si="2">SUM(M16:N16)</f>
        <v>1388370.7985647474</v>
      </c>
      <c r="P16" s="50">
        <f t="shared" ref="P16:P28" si="3">O16-K16</f>
        <v>91796.892064747401</v>
      </c>
    </row>
    <row r="17" spans="1:16" x14ac:dyDescent="0.2">
      <c r="A17" s="39" t="s">
        <v>92</v>
      </c>
      <c r="B17" s="51" t="s">
        <v>91</v>
      </c>
      <c r="C17" s="41">
        <v>461</v>
      </c>
      <c r="D17" s="41"/>
      <c r="E17" s="42">
        <f t="shared" si="0"/>
        <v>461</v>
      </c>
      <c r="F17" s="43">
        <v>14504928</v>
      </c>
      <c r="G17" s="44"/>
      <c r="H17" s="45">
        <v>37</v>
      </c>
      <c r="I17" s="46">
        <v>1.4200000000000001E-2</v>
      </c>
      <c r="J17" s="46"/>
      <c r="K17" s="47">
        <f t="shared" si="1"/>
        <v>410653.97759999998</v>
      </c>
      <c r="L17" s="38"/>
      <c r="M17" s="48">
        <v>339665.30963300692</v>
      </c>
      <c r="N17" s="48"/>
      <c r="O17" s="49">
        <f t="shared" si="2"/>
        <v>339665.30963300692</v>
      </c>
      <c r="P17" s="50">
        <f t="shared" si="3"/>
        <v>-70988.66796699306</v>
      </c>
    </row>
    <row r="18" spans="1:16" x14ac:dyDescent="0.2">
      <c r="A18" s="52" t="s">
        <v>93</v>
      </c>
      <c r="B18" s="51" t="s">
        <v>91</v>
      </c>
      <c r="C18" s="41">
        <v>46</v>
      </c>
      <c r="D18" s="41"/>
      <c r="E18" s="42">
        <f t="shared" si="0"/>
        <v>46</v>
      </c>
      <c r="F18" s="43">
        <v>21358141</v>
      </c>
      <c r="G18" s="44">
        <v>68831</v>
      </c>
      <c r="H18" s="45">
        <v>396.04</v>
      </c>
      <c r="I18" s="46"/>
      <c r="J18" s="46">
        <v>1.7548999999999999</v>
      </c>
      <c r="K18" s="47">
        <f t="shared" si="1"/>
        <v>339405.60190000001</v>
      </c>
      <c r="L18" s="38"/>
      <c r="M18" s="48">
        <v>215926.56713926792</v>
      </c>
      <c r="N18" s="48">
        <v>22248.175817793879</v>
      </c>
      <c r="O18" s="49">
        <f t="shared" si="2"/>
        <v>238174.7429570618</v>
      </c>
      <c r="P18" s="50">
        <f t="shared" si="3"/>
        <v>-101230.85894293821</v>
      </c>
    </row>
    <row r="19" spans="1:16" x14ac:dyDescent="0.2">
      <c r="A19" s="52" t="s">
        <v>94</v>
      </c>
      <c r="B19" s="51" t="s">
        <v>91</v>
      </c>
      <c r="C19" s="41">
        <v>3</v>
      </c>
      <c r="D19" s="41"/>
      <c r="E19" s="42">
        <f t="shared" si="0"/>
        <v>3</v>
      </c>
      <c r="F19" s="43">
        <v>13606879</v>
      </c>
      <c r="G19" s="44">
        <v>32194</v>
      </c>
      <c r="H19" s="45">
        <v>2974.29</v>
      </c>
      <c r="I19" s="46"/>
      <c r="J19" s="46">
        <v>1.5123</v>
      </c>
      <c r="K19" s="47">
        <f t="shared" si="1"/>
        <v>155761.42619999999</v>
      </c>
      <c r="L19" s="38"/>
      <c r="M19" s="48">
        <v>75001.107561821103</v>
      </c>
      <c r="N19" s="48">
        <v>19316.399999999998</v>
      </c>
      <c r="O19" s="49">
        <f t="shared" si="2"/>
        <v>94317.507561821098</v>
      </c>
      <c r="P19" s="50">
        <f t="shared" si="3"/>
        <v>-61443.91863817889</v>
      </c>
    </row>
    <row r="20" spans="1:16" x14ac:dyDescent="0.2">
      <c r="A20" s="39" t="s">
        <v>95</v>
      </c>
      <c r="B20" s="51" t="s">
        <v>91</v>
      </c>
      <c r="C20" s="41">
        <v>1</v>
      </c>
      <c r="D20" s="41"/>
      <c r="E20" s="42">
        <f t="shared" si="0"/>
        <v>1</v>
      </c>
      <c r="F20" s="43">
        <v>72207033</v>
      </c>
      <c r="G20" s="44">
        <v>156689</v>
      </c>
      <c r="H20" s="45">
        <v>9509.57</v>
      </c>
      <c r="I20" s="46"/>
      <c r="J20" s="46">
        <v>2.1530999999999998</v>
      </c>
      <c r="K20" s="47">
        <f t="shared" si="1"/>
        <v>451481.92589999991</v>
      </c>
      <c r="L20" s="38"/>
      <c r="M20" s="48">
        <v>442646.70666092803</v>
      </c>
      <c r="N20" s="48">
        <v>94013.4</v>
      </c>
      <c r="O20" s="49">
        <f t="shared" si="2"/>
        <v>536660.106660928</v>
      </c>
      <c r="P20" s="50">
        <f t="shared" si="3"/>
        <v>85178.18076092808</v>
      </c>
    </row>
    <row r="21" spans="1:16" x14ac:dyDescent="0.2">
      <c r="A21" s="39" t="s">
        <v>201</v>
      </c>
      <c r="B21" s="51" t="s">
        <v>96</v>
      </c>
      <c r="C21" s="41">
        <v>1298</v>
      </c>
      <c r="D21" s="41"/>
      <c r="E21" s="42">
        <f t="shared" si="0"/>
        <v>1298</v>
      </c>
      <c r="F21" s="43">
        <v>942000</v>
      </c>
      <c r="G21" s="44">
        <v>2610</v>
      </c>
      <c r="H21" s="45">
        <v>3.99</v>
      </c>
      <c r="I21" s="46"/>
      <c r="J21" s="46">
        <v>21.818000000000001</v>
      </c>
      <c r="K21" s="47">
        <f t="shared" si="1"/>
        <v>119093.22</v>
      </c>
      <c r="L21" s="38"/>
      <c r="M21" s="48">
        <v>172351.51924292272</v>
      </c>
      <c r="N21" s="48"/>
      <c r="O21" s="49">
        <f t="shared" si="2"/>
        <v>172351.51924292272</v>
      </c>
      <c r="P21" s="50">
        <f t="shared" si="3"/>
        <v>53258.299242922716</v>
      </c>
    </row>
    <row r="22" spans="1:16" x14ac:dyDescent="0.2">
      <c r="A22" s="39" t="s">
        <v>97</v>
      </c>
      <c r="B22" s="51" t="s">
        <v>91</v>
      </c>
      <c r="C22" s="41">
        <v>8</v>
      </c>
      <c r="D22" s="41"/>
      <c r="E22" s="42">
        <f t="shared" si="0"/>
        <v>8</v>
      </c>
      <c r="F22" s="43">
        <v>15251</v>
      </c>
      <c r="G22" s="44"/>
      <c r="H22" s="45">
        <v>30.16</v>
      </c>
      <c r="I22" s="46"/>
      <c r="J22" s="46"/>
      <c r="K22" s="47">
        <f t="shared" si="1"/>
        <v>2895.36</v>
      </c>
      <c r="L22" s="38"/>
      <c r="M22" s="48">
        <v>3666.759113853162</v>
      </c>
      <c r="N22" s="48"/>
      <c r="O22" s="49">
        <f t="shared" si="2"/>
        <v>3666.759113853162</v>
      </c>
      <c r="P22" s="50">
        <f t="shared" si="3"/>
        <v>771.39911385316191</v>
      </c>
    </row>
    <row r="23" spans="1:16" x14ac:dyDescent="0.2">
      <c r="A23" s="39" t="s">
        <v>65</v>
      </c>
      <c r="B23" s="51" t="s">
        <v>96</v>
      </c>
      <c r="C23" s="41">
        <v>26</v>
      </c>
      <c r="D23" s="41"/>
      <c r="E23" s="42">
        <f t="shared" si="0"/>
        <v>26</v>
      </c>
      <c r="F23" s="43">
        <v>84408</v>
      </c>
      <c r="G23" s="44"/>
      <c r="H23" s="45">
        <v>23.03</v>
      </c>
      <c r="I23" s="46">
        <v>2.0400000000000001E-2</v>
      </c>
      <c r="J23" s="46"/>
      <c r="K23" s="47">
        <f t="shared" si="1"/>
        <v>8907.2831999999999</v>
      </c>
      <c r="L23" s="38"/>
      <c r="M23" s="48">
        <v>11301.331603453062</v>
      </c>
      <c r="N23" s="48"/>
      <c r="O23" s="49">
        <f t="shared" si="2"/>
        <v>11301.331603453062</v>
      </c>
      <c r="P23" s="50">
        <f t="shared" si="3"/>
        <v>2394.0484034530618</v>
      </c>
    </row>
    <row r="24" spans="1:16" x14ac:dyDescent="0.2">
      <c r="A24" s="39"/>
      <c r="B24" s="51"/>
      <c r="C24" s="41"/>
      <c r="D24" s="41"/>
      <c r="E24" s="42">
        <f t="shared" si="0"/>
        <v>0</v>
      </c>
      <c r="F24" s="43"/>
      <c r="G24" s="44"/>
      <c r="H24" s="45"/>
      <c r="I24" s="46"/>
      <c r="J24" s="46"/>
      <c r="K24" s="47">
        <f t="shared" si="1"/>
        <v>0</v>
      </c>
      <c r="L24" s="38"/>
      <c r="M24" s="48"/>
      <c r="N24" s="48"/>
      <c r="O24" s="49">
        <f t="shared" si="2"/>
        <v>0</v>
      </c>
      <c r="P24" s="50">
        <f t="shared" si="3"/>
        <v>0</v>
      </c>
    </row>
    <row r="25" spans="1:16" x14ac:dyDescent="0.2">
      <c r="A25" s="39"/>
      <c r="B25" s="40"/>
      <c r="C25" s="41"/>
      <c r="D25" s="41"/>
      <c r="E25" s="42">
        <f t="shared" si="0"/>
        <v>0</v>
      </c>
      <c r="F25" s="43"/>
      <c r="G25" s="44"/>
      <c r="H25" s="45"/>
      <c r="I25" s="46"/>
      <c r="J25" s="46"/>
      <c r="K25" s="47">
        <f t="shared" si="1"/>
        <v>0</v>
      </c>
      <c r="L25" s="38"/>
      <c r="M25" s="48"/>
      <c r="N25" s="48"/>
      <c r="O25" s="49">
        <f t="shared" si="2"/>
        <v>0</v>
      </c>
      <c r="P25" s="50">
        <f t="shared" si="3"/>
        <v>0</v>
      </c>
    </row>
    <row r="26" spans="1:16" x14ac:dyDescent="0.2">
      <c r="A26" s="39"/>
      <c r="B26" s="40"/>
      <c r="C26" s="41"/>
      <c r="D26" s="41"/>
      <c r="E26" s="42">
        <f t="shared" si="0"/>
        <v>0</v>
      </c>
      <c r="F26" s="43"/>
      <c r="G26" s="44"/>
      <c r="H26" s="45"/>
      <c r="I26" s="46"/>
      <c r="J26" s="46"/>
      <c r="K26" s="47">
        <f t="shared" si="1"/>
        <v>0</v>
      </c>
      <c r="L26" s="38"/>
      <c r="M26" s="48"/>
      <c r="N26" s="48"/>
      <c r="O26" s="49">
        <f t="shared" si="2"/>
        <v>0</v>
      </c>
      <c r="P26" s="50">
        <f t="shared" si="3"/>
        <v>0</v>
      </c>
    </row>
    <row r="27" spans="1:16" x14ac:dyDescent="0.2">
      <c r="A27" s="39"/>
      <c r="B27" s="40"/>
      <c r="C27" s="41"/>
      <c r="D27" s="41"/>
      <c r="E27" s="42">
        <f t="shared" si="0"/>
        <v>0</v>
      </c>
      <c r="F27" s="43"/>
      <c r="G27" s="44"/>
      <c r="H27" s="45"/>
      <c r="I27" s="46"/>
      <c r="J27" s="46"/>
      <c r="K27" s="47">
        <f t="shared" si="1"/>
        <v>0</v>
      </c>
      <c r="L27" s="38"/>
      <c r="M27" s="48"/>
      <c r="N27" s="48"/>
      <c r="O27" s="49">
        <f t="shared" si="2"/>
        <v>0</v>
      </c>
      <c r="P27" s="50">
        <f t="shared" si="3"/>
        <v>0</v>
      </c>
    </row>
    <row r="28" spans="1:16" ht="13.5" thickBot="1" x14ac:dyDescent="0.25">
      <c r="A28" s="39"/>
      <c r="B28" s="40"/>
      <c r="C28" s="41"/>
      <c r="D28" s="41"/>
      <c r="E28" s="42">
        <f t="shared" si="0"/>
        <v>0</v>
      </c>
      <c r="F28" s="43"/>
      <c r="G28" s="44"/>
      <c r="H28" s="45"/>
      <c r="I28" s="46"/>
      <c r="J28" s="46"/>
      <c r="K28" s="53">
        <f t="shared" si="1"/>
        <v>0</v>
      </c>
      <c r="L28" s="38"/>
      <c r="M28" s="48"/>
      <c r="N28" s="48"/>
      <c r="O28" s="54">
        <f t="shared" si="2"/>
        <v>0</v>
      </c>
      <c r="P28" s="54">
        <f t="shared" si="3"/>
        <v>0</v>
      </c>
    </row>
    <row r="29" spans="1:16" ht="13.5" thickTop="1" x14ac:dyDescent="0.2">
      <c r="A29" s="34"/>
      <c r="B29" s="34"/>
      <c r="C29" s="34"/>
      <c r="D29" s="34"/>
      <c r="E29" s="34"/>
      <c r="F29" s="34"/>
      <c r="G29" s="35"/>
      <c r="H29" s="34"/>
      <c r="I29" s="34"/>
      <c r="J29" s="34"/>
      <c r="K29" s="55"/>
      <c r="L29" s="38"/>
      <c r="M29" s="56"/>
      <c r="N29" s="56"/>
      <c r="O29" s="34"/>
      <c r="P29" s="35"/>
    </row>
    <row r="30" spans="1:16" ht="13.5" thickBot="1" x14ac:dyDescent="0.25">
      <c r="A30" s="57" t="s">
        <v>82</v>
      </c>
      <c r="B30" s="58"/>
      <c r="C30" s="58"/>
      <c r="D30" s="58"/>
      <c r="E30" s="58"/>
      <c r="F30" s="58"/>
      <c r="G30" s="59"/>
      <c r="H30" s="58"/>
      <c r="I30" s="58"/>
      <c r="J30" s="58"/>
      <c r="K30" s="60">
        <f>SUM(K16:K28)</f>
        <v>2784772.7013000003</v>
      </c>
      <c r="L30" s="61"/>
      <c r="M30" s="62">
        <f>SUM(M16:M28)</f>
        <v>2648930.0995200006</v>
      </c>
      <c r="N30" s="62">
        <f>SUM(N16:N28)</f>
        <v>135577.97581779386</v>
      </c>
      <c r="O30" s="62">
        <f>M30+N30</f>
        <v>2784508.0753377946</v>
      </c>
      <c r="P30" s="63">
        <f>O30-K30</f>
        <v>-264.62596220569685</v>
      </c>
    </row>
    <row r="32" spans="1:16" x14ac:dyDescent="0.2">
      <c r="A32" s="64" t="s">
        <v>98</v>
      </c>
      <c r="B32" s="65"/>
      <c r="C32" s="65"/>
      <c r="D32" s="65"/>
      <c r="E32" s="65"/>
      <c r="F32" s="65"/>
      <c r="G32" s="65"/>
      <c r="H32" s="65"/>
      <c r="I32" s="65"/>
      <c r="J32" s="65"/>
      <c r="K32" s="65"/>
    </row>
    <row r="33" spans="1:14" x14ac:dyDescent="0.2">
      <c r="A33" s="65"/>
      <c r="B33" s="65"/>
      <c r="C33" s="65"/>
      <c r="D33" s="65"/>
      <c r="E33" s="65"/>
      <c r="F33" s="65"/>
      <c r="G33" s="65"/>
      <c r="H33" s="65"/>
      <c r="I33" s="65"/>
      <c r="J33" s="65"/>
      <c r="K33" s="65"/>
    </row>
    <row r="34" spans="1:14" x14ac:dyDescent="0.2">
      <c r="A34" s="155" t="s">
        <v>99</v>
      </c>
      <c r="B34" s="155"/>
      <c r="C34" s="155"/>
      <c r="D34" s="155"/>
      <c r="E34" s="155"/>
      <c r="F34" s="155"/>
      <c r="G34" s="155"/>
      <c r="H34" s="155"/>
      <c r="I34" s="155"/>
      <c r="J34" s="155"/>
      <c r="K34" s="155"/>
      <c r="L34" s="155"/>
      <c r="M34" s="155"/>
      <c r="N34" s="155"/>
    </row>
    <row r="35" spans="1:14" x14ac:dyDescent="0.2">
      <c r="A35" s="155"/>
      <c r="B35" s="155"/>
      <c r="C35" s="155"/>
      <c r="D35" s="155"/>
      <c r="E35" s="155"/>
      <c r="F35" s="155"/>
      <c r="G35" s="155"/>
      <c r="H35" s="155"/>
      <c r="I35" s="155"/>
      <c r="J35" s="155"/>
      <c r="K35" s="155"/>
      <c r="L35" s="155"/>
      <c r="M35" s="155"/>
      <c r="N35" s="155"/>
    </row>
  </sheetData>
  <mergeCells count="13">
    <mergeCell ref="P12:P13"/>
    <mergeCell ref="I13:J13"/>
    <mergeCell ref="A34:N35"/>
    <mergeCell ref="A9:P9"/>
    <mergeCell ref="A10:P10"/>
    <mergeCell ref="B12:B13"/>
    <mergeCell ref="C12:E12"/>
    <mergeCell ref="F12:G12"/>
    <mergeCell ref="H12:J12"/>
    <mergeCell ref="K12:K13"/>
    <mergeCell ref="M12:M13"/>
    <mergeCell ref="N12:N13"/>
    <mergeCell ref="O12:O13"/>
  </mergeCells>
  <dataValidations count="1">
    <dataValidation type="list" allowBlank="1" showInputMessage="1" showErrorMessage="1" sqref="B16:B28">
      <formula1>"Customers, Connections"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workbookViewId="0">
      <selection activeCell="A21" sqref="A21"/>
    </sheetView>
  </sheetViews>
  <sheetFormatPr defaultRowHeight="12.75" x14ac:dyDescent="0.2"/>
  <cols>
    <col min="1" max="1" width="23.85546875" style="22" customWidth="1"/>
    <col min="2" max="2" width="12.7109375" style="22" customWidth="1"/>
    <col min="3" max="4" width="11.7109375" style="22" customWidth="1"/>
    <col min="5" max="5" width="13.7109375" style="22" customWidth="1"/>
    <col min="6" max="7" width="12.7109375" style="22" customWidth="1"/>
    <col min="8" max="10" width="10.7109375" style="22" customWidth="1"/>
    <col min="11" max="11" width="15.5703125" style="22" customWidth="1"/>
    <col min="12" max="12" width="0.85546875" style="22" customWidth="1"/>
    <col min="13" max="16" width="13.5703125" style="22" customWidth="1"/>
    <col min="17" max="16384" width="9.140625" style="22"/>
  </cols>
  <sheetData>
    <row r="1" spans="1:16" x14ac:dyDescent="0.2">
      <c r="O1" s="23" t="s">
        <v>66</v>
      </c>
      <c r="P1" s="24" t="e">
        <f>'[1]LDC Info'!$E$18</f>
        <v>#REF!</v>
      </c>
    </row>
    <row r="2" spans="1:16" x14ac:dyDescent="0.2">
      <c r="O2" s="23" t="s">
        <v>67</v>
      </c>
      <c r="P2" s="25"/>
    </row>
    <row r="3" spans="1:16" x14ac:dyDescent="0.2">
      <c r="O3" s="23" t="s">
        <v>68</v>
      </c>
      <c r="P3" s="25"/>
    </row>
    <row r="4" spans="1:16" x14ac:dyDescent="0.2">
      <c r="O4" s="23" t="s">
        <v>69</v>
      </c>
      <c r="P4" s="25"/>
    </row>
    <row r="5" spans="1:16" x14ac:dyDescent="0.2">
      <c r="O5" s="23" t="s">
        <v>70</v>
      </c>
      <c r="P5" s="26"/>
    </row>
    <row r="6" spans="1:16" x14ac:dyDescent="0.2">
      <c r="O6" s="23"/>
      <c r="P6" s="24"/>
    </row>
    <row r="7" spans="1:16" x14ac:dyDescent="0.2">
      <c r="O7" s="23" t="s">
        <v>71</v>
      </c>
      <c r="P7" s="26"/>
    </row>
    <row r="9" spans="1:16" ht="18" x14ac:dyDescent="0.25">
      <c r="A9" s="156" t="s">
        <v>72</v>
      </c>
      <c r="B9" s="156"/>
      <c r="C9" s="156"/>
      <c r="D9" s="156"/>
      <c r="E9" s="156"/>
      <c r="F9" s="156"/>
      <c r="G9" s="156"/>
      <c r="H9" s="156"/>
      <c r="I9" s="156"/>
      <c r="J9" s="156"/>
      <c r="K9" s="156"/>
      <c r="L9" s="156"/>
      <c r="M9" s="156"/>
      <c r="N9" s="156"/>
      <c r="O9" s="156"/>
      <c r="P9" s="156"/>
    </row>
    <row r="10" spans="1:16" ht="18" x14ac:dyDescent="0.25">
      <c r="A10" s="156" t="s">
        <v>73</v>
      </c>
      <c r="B10" s="156"/>
      <c r="C10" s="156"/>
      <c r="D10" s="156"/>
      <c r="E10" s="156"/>
      <c r="F10" s="156"/>
      <c r="G10" s="156"/>
      <c r="H10" s="156"/>
      <c r="I10" s="156"/>
      <c r="J10" s="156"/>
      <c r="K10" s="156"/>
      <c r="L10" s="156"/>
      <c r="M10" s="156"/>
      <c r="N10" s="156"/>
      <c r="O10" s="156"/>
      <c r="P10" s="156"/>
    </row>
    <row r="11" spans="1:16" ht="13.5" thickBot="1" x14ac:dyDescent="0.25"/>
    <row r="12" spans="1:16" ht="13.5" thickBot="1" x14ac:dyDescent="0.25">
      <c r="A12" s="27" t="s">
        <v>74</v>
      </c>
      <c r="B12" s="157" t="s">
        <v>75</v>
      </c>
      <c r="C12" s="159" t="s">
        <v>76</v>
      </c>
      <c r="D12" s="160"/>
      <c r="E12" s="161"/>
      <c r="F12" s="162" t="s">
        <v>77</v>
      </c>
      <c r="G12" s="163"/>
      <c r="H12" s="164" t="s">
        <v>78</v>
      </c>
      <c r="I12" s="162"/>
      <c r="J12" s="163"/>
      <c r="K12" s="157" t="s">
        <v>79</v>
      </c>
      <c r="L12" s="28"/>
      <c r="M12" s="157" t="s">
        <v>80</v>
      </c>
      <c r="N12" s="157" t="s">
        <v>81</v>
      </c>
      <c r="O12" s="157" t="s">
        <v>82</v>
      </c>
      <c r="P12" s="151" t="s">
        <v>83</v>
      </c>
    </row>
    <row r="13" spans="1:16" ht="39" thickBot="1" x14ac:dyDescent="0.25">
      <c r="A13" s="29"/>
      <c r="B13" s="158"/>
      <c r="C13" s="30" t="s">
        <v>84</v>
      </c>
      <c r="D13" s="30" t="s">
        <v>85</v>
      </c>
      <c r="E13" s="31" t="s">
        <v>86</v>
      </c>
      <c r="F13" s="31" t="s">
        <v>87</v>
      </c>
      <c r="G13" s="32" t="s">
        <v>88</v>
      </c>
      <c r="H13" s="30" t="s">
        <v>89</v>
      </c>
      <c r="I13" s="153" t="s">
        <v>90</v>
      </c>
      <c r="J13" s="154"/>
      <c r="K13" s="158"/>
      <c r="L13" s="33"/>
      <c r="M13" s="158"/>
      <c r="N13" s="158"/>
      <c r="O13" s="158"/>
      <c r="P13" s="152"/>
    </row>
    <row r="14" spans="1:16" x14ac:dyDescent="0.2">
      <c r="A14" s="34"/>
      <c r="B14" s="34"/>
      <c r="C14" s="34"/>
      <c r="D14" s="34"/>
      <c r="E14" s="34"/>
      <c r="F14" s="34"/>
      <c r="G14" s="35"/>
      <c r="H14" s="34"/>
      <c r="I14" s="36" t="s">
        <v>87</v>
      </c>
      <c r="J14" s="36" t="s">
        <v>88</v>
      </c>
      <c r="K14" s="37"/>
      <c r="L14" s="38"/>
      <c r="M14" s="37"/>
      <c r="N14" s="37"/>
      <c r="O14" s="37"/>
      <c r="P14" s="35"/>
    </row>
    <row r="15" spans="1:16" x14ac:dyDescent="0.2">
      <c r="A15" s="34"/>
      <c r="B15" s="34"/>
      <c r="C15" s="34"/>
      <c r="D15" s="34"/>
      <c r="E15" s="34"/>
      <c r="F15" s="34"/>
      <c r="G15" s="35"/>
      <c r="H15" s="34"/>
      <c r="I15" s="34"/>
      <c r="J15" s="34"/>
      <c r="K15" s="34"/>
      <c r="L15" s="38"/>
      <c r="M15" s="34"/>
      <c r="N15" s="34"/>
      <c r="O15" s="34"/>
      <c r="P15" s="35"/>
    </row>
    <row r="16" spans="1:16" x14ac:dyDescent="0.2">
      <c r="A16" s="39" t="s">
        <v>58</v>
      </c>
      <c r="B16" s="40" t="s">
        <v>91</v>
      </c>
      <c r="C16" s="41">
        <v>3234</v>
      </c>
      <c r="D16" s="41"/>
      <c r="E16" s="42">
        <f t="shared" ref="E16:E28" si="0">IF(SUM(C16:D16)=0,0,AVERAGE(C16:D16))</f>
        <v>3234</v>
      </c>
      <c r="F16" s="43">
        <v>26674085</v>
      </c>
      <c r="G16" s="44"/>
      <c r="H16" s="45">
        <v>14.2</v>
      </c>
      <c r="I16" s="46">
        <v>1.84E-2</v>
      </c>
      <c r="J16" s="46"/>
      <c r="K16" s="47">
        <f t="shared" ref="K16:K28" si="1">H16*E16*12+I16*F16+J16*G16</f>
        <v>1041876.764</v>
      </c>
      <c r="L16" s="38"/>
      <c r="M16" s="48">
        <v>1388370.7985647474</v>
      </c>
      <c r="N16" s="48"/>
      <c r="O16" s="49">
        <f t="shared" ref="O16:O28" si="2">SUM(M16:N16)</f>
        <v>1388370.7985647474</v>
      </c>
      <c r="P16" s="50">
        <f t="shared" ref="P16:P28" si="3">O16-K16</f>
        <v>346494.03456474748</v>
      </c>
    </row>
    <row r="17" spans="1:16" x14ac:dyDescent="0.2">
      <c r="A17" s="39" t="s">
        <v>92</v>
      </c>
      <c r="B17" s="51" t="s">
        <v>91</v>
      </c>
      <c r="C17" s="41">
        <v>461</v>
      </c>
      <c r="D17" s="41"/>
      <c r="E17" s="42">
        <f t="shared" si="0"/>
        <v>461</v>
      </c>
      <c r="F17" s="43">
        <v>14504928</v>
      </c>
      <c r="G17" s="44"/>
      <c r="H17" s="45">
        <v>33.72</v>
      </c>
      <c r="I17" s="46">
        <v>1.1599999999999999E-2</v>
      </c>
      <c r="J17" s="46"/>
      <c r="K17" s="47">
        <f t="shared" si="1"/>
        <v>354796.20480000001</v>
      </c>
      <c r="L17" s="38"/>
      <c r="M17" s="48">
        <v>339665.30963300692</v>
      </c>
      <c r="N17" s="48"/>
      <c r="O17" s="49">
        <f t="shared" si="2"/>
        <v>339665.30963300692</v>
      </c>
      <c r="P17" s="50">
        <f t="shared" si="3"/>
        <v>-15130.895166993083</v>
      </c>
    </row>
    <row r="18" spans="1:16" x14ac:dyDescent="0.2">
      <c r="A18" s="52" t="s">
        <v>93</v>
      </c>
      <c r="B18" s="51" t="s">
        <v>91</v>
      </c>
      <c r="C18" s="41">
        <v>46</v>
      </c>
      <c r="D18" s="41"/>
      <c r="E18" s="42">
        <f t="shared" si="0"/>
        <v>46</v>
      </c>
      <c r="F18" s="43">
        <v>21358141</v>
      </c>
      <c r="G18" s="44">
        <v>68831</v>
      </c>
      <c r="H18" s="45">
        <v>396.04</v>
      </c>
      <c r="I18" s="46"/>
      <c r="J18" s="46">
        <v>1.7548999999999999</v>
      </c>
      <c r="K18" s="47">
        <f t="shared" si="1"/>
        <v>339405.60190000001</v>
      </c>
      <c r="L18" s="38"/>
      <c r="M18" s="48">
        <v>215926.56713926792</v>
      </c>
      <c r="N18" s="48">
        <v>22248.175817793879</v>
      </c>
      <c r="O18" s="49">
        <f t="shared" si="2"/>
        <v>238174.7429570618</v>
      </c>
      <c r="P18" s="50">
        <f t="shared" si="3"/>
        <v>-101230.85894293821</v>
      </c>
    </row>
    <row r="19" spans="1:16" x14ac:dyDescent="0.2">
      <c r="A19" s="52" t="s">
        <v>94</v>
      </c>
      <c r="B19" s="51" t="s">
        <v>91</v>
      </c>
      <c r="C19" s="41">
        <v>3</v>
      </c>
      <c r="D19" s="41"/>
      <c r="E19" s="42">
        <f t="shared" si="0"/>
        <v>3</v>
      </c>
      <c r="F19" s="43">
        <v>13606879</v>
      </c>
      <c r="G19" s="44">
        <v>32194</v>
      </c>
      <c r="H19" s="45">
        <v>2974.29</v>
      </c>
      <c r="I19" s="46"/>
      <c r="J19" s="46">
        <v>1.5123</v>
      </c>
      <c r="K19" s="47">
        <f t="shared" si="1"/>
        <v>155761.42619999999</v>
      </c>
      <c r="L19" s="38"/>
      <c r="M19" s="48">
        <v>75001.107561821103</v>
      </c>
      <c r="N19" s="48">
        <v>19316.399999999998</v>
      </c>
      <c r="O19" s="49">
        <f t="shared" si="2"/>
        <v>94317.507561821098</v>
      </c>
      <c r="P19" s="50">
        <f t="shared" si="3"/>
        <v>-61443.91863817889</v>
      </c>
    </row>
    <row r="20" spans="1:16" x14ac:dyDescent="0.2">
      <c r="A20" s="39" t="s">
        <v>95</v>
      </c>
      <c r="B20" s="51" t="s">
        <v>91</v>
      </c>
      <c r="C20" s="41">
        <v>1</v>
      </c>
      <c r="D20" s="41"/>
      <c r="E20" s="42">
        <f t="shared" si="0"/>
        <v>1</v>
      </c>
      <c r="F20" s="43">
        <v>72207033</v>
      </c>
      <c r="G20" s="44">
        <v>156689</v>
      </c>
      <c r="H20" s="45">
        <v>9509.57</v>
      </c>
      <c r="I20" s="46"/>
      <c r="J20" s="46">
        <v>1.2431000000000001</v>
      </c>
      <c r="K20" s="47">
        <f t="shared" si="1"/>
        <v>308894.93590000004</v>
      </c>
      <c r="L20" s="38"/>
      <c r="M20" s="48">
        <v>442646.70666092803</v>
      </c>
      <c r="N20" s="48">
        <v>94013.4</v>
      </c>
      <c r="O20" s="49">
        <f t="shared" si="2"/>
        <v>536660.106660928</v>
      </c>
      <c r="P20" s="50">
        <f t="shared" si="3"/>
        <v>227765.17076092795</v>
      </c>
    </row>
    <row r="21" spans="1:16" x14ac:dyDescent="0.2">
      <c r="A21" s="39" t="s">
        <v>201</v>
      </c>
      <c r="B21" s="51" t="s">
        <v>96</v>
      </c>
      <c r="C21" s="41">
        <v>1298</v>
      </c>
      <c r="D21" s="41"/>
      <c r="E21" s="42">
        <f t="shared" si="0"/>
        <v>1298</v>
      </c>
      <c r="F21" s="43">
        <v>942000</v>
      </c>
      <c r="G21" s="44">
        <v>2610</v>
      </c>
      <c r="H21" s="45">
        <v>1.97</v>
      </c>
      <c r="I21" s="46"/>
      <c r="J21" s="46">
        <v>10.7843</v>
      </c>
      <c r="K21" s="47">
        <f t="shared" si="1"/>
        <v>58831.743000000002</v>
      </c>
      <c r="L21" s="38"/>
      <c r="M21" s="48">
        <v>172351.51924292272</v>
      </c>
      <c r="N21" s="48"/>
      <c r="O21" s="49">
        <f t="shared" si="2"/>
        <v>172351.51924292272</v>
      </c>
      <c r="P21" s="50">
        <f t="shared" si="3"/>
        <v>113519.77624292272</v>
      </c>
    </row>
    <row r="22" spans="1:16" x14ac:dyDescent="0.2">
      <c r="A22" s="39" t="s">
        <v>97</v>
      </c>
      <c r="B22" s="51" t="s">
        <v>91</v>
      </c>
      <c r="C22" s="41">
        <v>8</v>
      </c>
      <c r="D22" s="41"/>
      <c r="E22" s="42">
        <f t="shared" si="0"/>
        <v>8</v>
      </c>
      <c r="F22" s="43">
        <v>15251</v>
      </c>
      <c r="G22" s="44"/>
      <c r="H22" s="45">
        <v>5.69</v>
      </c>
      <c r="I22" s="46"/>
      <c r="J22" s="46">
        <v>10.838699999999999</v>
      </c>
      <c r="K22" s="47">
        <f t="shared" si="1"/>
        <v>546.24</v>
      </c>
      <c r="L22" s="38"/>
      <c r="M22" s="48">
        <v>3666.759113853162</v>
      </c>
      <c r="N22" s="48"/>
      <c r="O22" s="49">
        <f t="shared" si="2"/>
        <v>3666.759113853162</v>
      </c>
      <c r="P22" s="50">
        <f t="shared" si="3"/>
        <v>3120.5191138531618</v>
      </c>
    </row>
    <row r="23" spans="1:16" x14ac:dyDescent="0.2">
      <c r="A23" s="39" t="s">
        <v>65</v>
      </c>
      <c r="B23" s="51" t="s">
        <v>96</v>
      </c>
      <c r="C23" s="41">
        <v>26</v>
      </c>
      <c r="D23" s="41"/>
      <c r="E23" s="42">
        <f t="shared" si="0"/>
        <v>26</v>
      </c>
      <c r="F23" s="43">
        <v>84408</v>
      </c>
      <c r="G23" s="44"/>
      <c r="H23" s="45">
        <v>33.729999999999997</v>
      </c>
      <c r="I23" s="46">
        <v>2.9899999999999999E-2</v>
      </c>
      <c r="J23" s="46"/>
      <c r="K23" s="47">
        <f t="shared" si="1"/>
        <v>13047.559199999998</v>
      </c>
      <c r="L23" s="38"/>
      <c r="M23" s="48">
        <v>11301.331603453062</v>
      </c>
      <c r="N23" s="48"/>
      <c r="O23" s="49">
        <f t="shared" si="2"/>
        <v>11301.331603453062</v>
      </c>
      <c r="P23" s="50">
        <f t="shared" si="3"/>
        <v>-1746.2275965469362</v>
      </c>
    </row>
    <row r="24" spans="1:16" x14ac:dyDescent="0.2">
      <c r="A24" s="39"/>
      <c r="B24" s="51"/>
      <c r="C24" s="41"/>
      <c r="D24" s="41"/>
      <c r="E24" s="42">
        <f t="shared" si="0"/>
        <v>0</v>
      </c>
      <c r="F24" s="43"/>
      <c r="G24" s="44"/>
      <c r="H24" s="45"/>
      <c r="I24" s="46"/>
      <c r="J24" s="46"/>
      <c r="K24" s="47">
        <f t="shared" si="1"/>
        <v>0</v>
      </c>
      <c r="L24" s="38"/>
      <c r="M24" s="48"/>
      <c r="N24" s="48"/>
      <c r="O24" s="49">
        <f t="shared" si="2"/>
        <v>0</v>
      </c>
      <c r="P24" s="50">
        <f t="shared" si="3"/>
        <v>0</v>
      </c>
    </row>
    <row r="25" spans="1:16" x14ac:dyDescent="0.2">
      <c r="A25" s="39"/>
      <c r="B25" s="40"/>
      <c r="C25" s="41"/>
      <c r="D25" s="41"/>
      <c r="E25" s="42">
        <f t="shared" si="0"/>
        <v>0</v>
      </c>
      <c r="F25" s="43"/>
      <c r="G25" s="44"/>
      <c r="H25" s="45"/>
      <c r="I25" s="46"/>
      <c r="J25" s="46"/>
      <c r="K25" s="47">
        <f t="shared" si="1"/>
        <v>0</v>
      </c>
      <c r="L25" s="38"/>
      <c r="M25" s="48"/>
      <c r="N25" s="48"/>
      <c r="O25" s="49">
        <f t="shared" si="2"/>
        <v>0</v>
      </c>
      <c r="P25" s="50">
        <f t="shared" si="3"/>
        <v>0</v>
      </c>
    </row>
    <row r="26" spans="1:16" x14ac:dyDescent="0.2">
      <c r="A26" s="39"/>
      <c r="B26" s="40"/>
      <c r="C26" s="41"/>
      <c r="D26" s="41"/>
      <c r="E26" s="42">
        <f t="shared" si="0"/>
        <v>0</v>
      </c>
      <c r="F26" s="43"/>
      <c r="G26" s="44"/>
      <c r="H26" s="45"/>
      <c r="I26" s="46"/>
      <c r="J26" s="46"/>
      <c r="K26" s="47">
        <f t="shared" si="1"/>
        <v>0</v>
      </c>
      <c r="L26" s="38"/>
      <c r="M26" s="48"/>
      <c r="N26" s="48"/>
      <c r="O26" s="49">
        <f t="shared" si="2"/>
        <v>0</v>
      </c>
      <c r="P26" s="50">
        <f t="shared" si="3"/>
        <v>0</v>
      </c>
    </row>
    <row r="27" spans="1:16" x14ac:dyDescent="0.2">
      <c r="A27" s="39"/>
      <c r="B27" s="40"/>
      <c r="C27" s="41"/>
      <c r="D27" s="41"/>
      <c r="E27" s="42">
        <f t="shared" si="0"/>
        <v>0</v>
      </c>
      <c r="F27" s="43"/>
      <c r="G27" s="44"/>
      <c r="H27" s="45"/>
      <c r="I27" s="46"/>
      <c r="J27" s="46"/>
      <c r="K27" s="47">
        <f t="shared" si="1"/>
        <v>0</v>
      </c>
      <c r="L27" s="38"/>
      <c r="M27" s="48"/>
      <c r="N27" s="48"/>
      <c r="O27" s="49">
        <f t="shared" si="2"/>
        <v>0</v>
      </c>
      <c r="P27" s="50">
        <f t="shared" si="3"/>
        <v>0</v>
      </c>
    </row>
    <row r="28" spans="1:16" ht="13.5" thickBot="1" x14ac:dyDescent="0.25">
      <c r="A28" s="39"/>
      <c r="B28" s="40"/>
      <c r="C28" s="41"/>
      <c r="D28" s="41"/>
      <c r="E28" s="42">
        <f t="shared" si="0"/>
        <v>0</v>
      </c>
      <c r="F28" s="43"/>
      <c r="G28" s="44"/>
      <c r="H28" s="45"/>
      <c r="I28" s="46"/>
      <c r="J28" s="46"/>
      <c r="K28" s="53">
        <f t="shared" si="1"/>
        <v>0</v>
      </c>
      <c r="L28" s="38"/>
      <c r="M28" s="48"/>
      <c r="N28" s="48"/>
      <c r="O28" s="54">
        <f t="shared" si="2"/>
        <v>0</v>
      </c>
      <c r="P28" s="54">
        <f t="shared" si="3"/>
        <v>0</v>
      </c>
    </row>
    <row r="29" spans="1:16" ht="13.5" thickTop="1" x14ac:dyDescent="0.2">
      <c r="A29" s="34"/>
      <c r="B29" s="34"/>
      <c r="C29" s="34"/>
      <c r="D29" s="34"/>
      <c r="E29" s="34"/>
      <c r="F29" s="34"/>
      <c r="G29" s="35"/>
      <c r="H29" s="34"/>
      <c r="I29" s="34"/>
      <c r="J29" s="34"/>
      <c r="K29" s="55"/>
      <c r="L29" s="38"/>
      <c r="M29" s="56"/>
      <c r="N29" s="56"/>
      <c r="O29" s="34"/>
      <c r="P29" s="35"/>
    </row>
    <row r="30" spans="1:16" ht="13.5" thickBot="1" x14ac:dyDescent="0.25">
      <c r="A30" s="57" t="s">
        <v>82</v>
      </c>
      <c r="B30" s="58"/>
      <c r="C30" s="58"/>
      <c r="D30" s="58"/>
      <c r="E30" s="58"/>
      <c r="F30" s="58"/>
      <c r="G30" s="59"/>
      <c r="H30" s="58"/>
      <c r="I30" s="58"/>
      <c r="J30" s="58"/>
      <c r="K30" s="60">
        <f>SUM(K16:K28)</f>
        <v>2273160.4750000001</v>
      </c>
      <c r="L30" s="61"/>
      <c r="M30" s="62">
        <f>SUM(M16:M28)</f>
        <v>2648930.0995200006</v>
      </c>
      <c r="N30" s="62">
        <f>SUM(N16:N28)</f>
        <v>135577.97581779386</v>
      </c>
      <c r="O30" s="62">
        <f>M30+N30</f>
        <v>2784508.0753377946</v>
      </c>
      <c r="P30" s="63">
        <f>O30-K30</f>
        <v>511347.60033779452</v>
      </c>
    </row>
    <row r="32" spans="1:16" x14ac:dyDescent="0.2">
      <c r="A32" s="64" t="s">
        <v>98</v>
      </c>
      <c r="B32" s="65"/>
      <c r="C32" s="65"/>
      <c r="D32" s="65"/>
      <c r="E32" s="65"/>
      <c r="F32" s="65"/>
      <c r="G32" s="65"/>
      <c r="H32" s="65"/>
      <c r="I32" s="65"/>
      <c r="J32" s="65"/>
      <c r="K32" s="65"/>
    </row>
    <row r="33" spans="1:14" x14ac:dyDescent="0.2">
      <c r="A33" s="65"/>
      <c r="B33" s="65"/>
      <c r="C33" s="65"/>
      <c r="D33" s="65"/>
      <c r="E33" s="65"/>
      <c r="F33" s="65"/>
      <c r="G33" s="65"/>
      <c r="H33" s="65"/>
      <c r="I33" s="65"/>
      <c r="J33" s="65"/>
      <c r="K33" s="65"/>
    </row>
    <row r="34" spans="1:14" x14ac:dyDescent="0.2">
      <c r="A34" s="155" t="s">
        <v>99</v>
      </c>
      <c r="B34" s="155"/>
      <c r="C34" s="155"/>
      <c r="D34" s="155"/>
      <c r="E34" s="155"/>
      <c r="F34" s="155"/>
      <c r="G34" s="155"/>
      <c r="H34" s="155"/>
      <c r="I34" s="155"/>
      <c r="J34" s="155"/>
      <c r="K34" s="155"/>
      <c r="L34" s="155"/>
      <c r="M34" s="155"/>
      <c r="N34" s="155"/>
    </row>
    <row r="35" spans="1:14" x14ac:dyDescent="0.2">
      <c r="A35" s="155"/>
      <c r="B35" s="155"/>
      <c r="C35" s="155"/>
      <c r="D35" s="155"/>
      <c r="E35" s="155"/>
      <c r="F35" s="155"/>
      <c r="G35" s="155"/>
      <c r="H35" s="155"/>
      <c r="I35" s="155"/>
      <c r="J35" s="155"/>
      <c r="K35" s="155"/>
      <c r="L35" s="155"/>
      <c r="M35" s="155"/>
      <c r="N35" s="155"/>
    </row>
  </sheetData>
  <mergeCells count="13">
    <mergeCell ref="P12:P13"/>
    <mergeCell ref="I13:J13"/>
    <mergeCell ref="A34:N35"/>
    <mergeCell ref="A9:P9"/>
    <mergeCell ref="A10:P10"/>
    <mergeCell ref="B12:B13"/>
    <mergeCell ref="C12:E12"/>
    <mergeCell ref="F12:G12"/>
    <mergeCell ref="H12:J12"/>
    <mergeCell ref="K12:K13"/>
    <mergeCell ref="M12:M13"/>
    <mergeCell ref="N12:N13"/>
    <mergeCell ref="O12:O13"/>
  </mergeCells>
  <dataValidations count="1">
    <dataValidation type="list" allowBlank="1" showInputMessage="1" showErrorMessage="1" sqref="B16:B28">
      <formula1>"Customers, Connections"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7:K38"/>
  <sheetViews>
    <sheetView workbookViewId="0">
      <selection activeCell="P17" sqref="P17"/>
    </sheetView>
  </sheetViews>
  <sheetFormatPr defaultRowHeight="15" x14ac:dyDescent="0.25"/>
  <sheetData>
    <row r="37" spans="3:11" x14ac:dyDescent="0.25">
      <c r="C37" s="146" t="s">
        <v>109</v>
      </c>
      <c r="D37" s="147"/>
      <c r="E37" s="147"/>
      <c r="F37" s="147"/>
      <c r="G37" s="147"/>
      <c r="H37" s="147"/>
      <c r="I37" s="147"/>
      <c r="J37" s="147"/>
      <c r="K37" s="147"/>
    </row>
    <row r="38" spans="3:11" x14ac:dyDescent="0.25">
      <c r="C38" s="147"/>
      <c r="D38" s="147"/>
      <c r="E38" s="147"/>
      <c r="F38" s="147"/>
      <c r="G38" s="147"/>
      <c r="H38" s="147"/>
      <c r="I38" s="147"/>
      <c r="J38" s="147"/>
      <c r="K38" s="147"/>
    </row>
  </sheetData>
  <mergeCells count="1">
    <mergeCell ref="C37:K3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1"/>
  <sheetViews>
    <sheetView topLeftCell="A31" workbookViewId="0">
      <selection activeCell="P49" sqref="P49"/>
    </sheetView>
  </sheetViews>
  <sheetFormatPr defaultRowHeight="15" x14ac:dyDescent="0.25"/>
  <sheetData>
    <row r="41" spans="2:2" x14ac:dyDescent="0.25">
      <c r="B41" s="66" t="s">
        <v>110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3:L28"/>
  <sheetViews>
    <sheetView workbookViewId="0">
      <selection activeCell="O14" sqref="O14"/>
    </sheetView>
  </sheetViews>
  <sheetFormatPr defaultRowHeight="15" x14ac:dyDescent="0.25"/>
  <sheetData>
    <row r="23" spans="2:12" x14ac:dyDescent="0.25">
      <c r="B23" s="146" t="s">
        <v>114</v>
      </c>
      <c r="C23" s="147"/>
      <c r="D23" s="147"/>
      <c r="E23" s="147"/>
      <c r="F23" s="147"/>
      <c r="G23" s="147"/>
      <c r="H23" s="147"/>
      <c r="I23" s="147"/>
      <c r="J23" s="147"/>
      <c r="K23" s="147"/>
      <c r="L23" s="147"/>
    </row>
    <row r="24" spans="2:12" x14ac:dyDescent="0.25">
      <c r="B24" s="147"/>
      <c r="C24" s="147"/>
      <c r="D24" s="147"/>
      <c r="E24" s="147"/>
      <c r="F24" s="147"/>
      <c r="G24" s="147"/>
      <c r="H24" s="147"/>
      <c r="I24" s="147"/>
      <c r="J24" s="147"/>
      <c r="K24" s="147"/>
      <c r="L24" s="147"/>
    </row>
    <row r="25" spans="2:12" x14ac:dyDescent="0.25">
      <c r="B25" s="147"/>
      <c r="C25" s="147"/>
      <c r="D25" s="147"/>
      <c r="E25" s="147"/>
      <c r="F25" s="147"/>
      <c r="G25" s="147"/>
      <c r="H25" s="147"/>
      <c r="I25" s="147"/>
      <c r="J25" s="147"/>
      <c r="K25" s="147"/>
      <c r="L25" s="147"/>
    </row>
    <row r="26" spans="2:12" x14ac:dyDescent="0.25">
      <c r="B26" s="147"/>
      <c r="C26" s="147"/>
      <c r="D26" s="147"/>
      <c r="E26" s="147"/>
      <c r="F26" s="147"/>
      <c r="G26" s="147"/>
      <c r="H26" s="147"/>
      <c r="I26" s="147"/>
      <c r="J26" s="147"/>
      <c r="K26" s="147"/>
      <c r="L26" s="147"/>
    </row>
    <row r="27" spans="2:12" x14ac:dyDescent="0.25">
      <c r="B27" s="147"/>
      <c r="C27" s="147"/>
      <c r="D27" s="147"/>
      <c r="E27" s="147"/>
      <c r="F27" s="147"/>
      <c r="G27" s="147"/>
      <c r="H27" s="147"/>
      <c r="I27" s="147"/>
      <c r="J27" s="147"/>
      <c r="K27" s="147"/>
      <c r="L27" s="147"/>
    </row>
    <row r="28" spans="2:12" ht="45" customHeight="1" x14ac:dyDescent="0.25">
      <c r="B28" s="147"/>
      <c r="C28" s="147"/>
      <c r="D28" s="147"/>
      <c r="E28" s="147"/>
      <c r="F28" s="147"/>
      <c r="G28" s="147"/>
      <c r="H28" s="147"/>
      <c r="I28" s="147"/>
      <c r="J28" s="147"/>
      <c r="K28" s="147"/>
      <c r="L28" s="147"/>
    </row>
  </sheetData>
  <mergeCells count="1">
    <mergeCell ref="B23:L2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37"/>
  <sheetViews>
    <sheetView workbookViewId="0">
      <selection activeCell="O17" sqref="O17"/>
    </sheetView>
  </sheetViews>
  <sheetFormatPr defaultRowHeight="15" x14ac:dyDescent="0.25"/>
  <cols>
    <col min="2" max="2" width="9.140625" style="66"/>
  </cols>
  <sheetData>
    <row r="3" spans="2:2" x14ac:dyDescent="0.25">
      <c r="B3"/>
    </row>
    <row r="12" spans="2:2" x14ac:dyDescent="0.25">
      <c r="B12"/>
    </row>
    <row r="28" spans="2:10" ht="2.25" customHeight="1" x14ac:dyDescent="0.25"/>
    <row r="29" spans="2:10" x14ac:dyDescent="0.25">
      <c r="B29" s="165" t="s">
        <v>116</v>
      </c>
      <c r="C29" s="165"/>
      <c r="D29" s="165"/>
      <c r="E29" s="165"/>
      <c r="F29" s="165"/>
      <c r="G29" s="165"/>
      <c r="H29" s="165"/>
      <c r="I29" s="165"/>
      <c r="J29" s="165"/>
    </row>
    <row r="30" spans="2:10" x14ac:dyDescent="0.25">
      <c r="B30" s="165"/>
      <c r="C30" s="165"/>
      <c r="D30" s="165"/>
      <c r="E30" s="165"/>
      <c r="F30" s="165"/>
      <c r="G30" s="165"/>
      <c r="H30" s="165"/>
      <c r="I30" s="165"/>
      <c r="J30" s="165"/>
    </row>
    <row r="31" spans="2:10" ht="36.75" customHeight="1" x14ac:dyDescent="0.25">
      <c r="B31" s="165"/>
      <c r="C31" s="165"/>
      <c r="D31" s="165"/>
      <c r="E31" s="165"/>
      <c r="F31" s="165"/>
      <c r="G31" s="165"/>
      <c r="H31" s="165"/>
      <c r="I31" s="165"/>
      <c r="J31" s="165"/>
    </row>
    <row r="32" spans="2:10" ht="36.75" customHeight="1" x14ac:dyDescent="0.3">
      <c r="B32" s="68"/>
      <c r="C32" s="68"/>
      <c r="D32" s="68"/>
      <c r="E32" s="68"/>
      <c r="F32" s="68"/>
      <c r="G32" s="68"/>
      <c r="H32" s="68"/>
      <c r="I32" s="68"/>
      <c r="J32" s="68"/>
    </row>
    <row r="33" spans="2:11" x14ac:dyDescent="0.25">
      <c r="B33" s="166" t="s">
        <v>117</v>
      </c>
      <c r="C33" s="165"/>
      <c r="D33" s="165"/>
      <c r="E33" s="165"/>
      <c r="F33" s="165"/>
      <c r="G33" s="165"/>
      <c r="H33" s="165"/>
      <c r="I33" s="165"/>
      <c r="J33" s="165"/>
      <c r="K33" s="165"/>
    </row>
    <row r="34" spans="2:11" x14ac:dyDescent="0.25">
      <c r="B34" s="165"/>
      <c r="C34" s="165"/>
      <c r="D34" s="165"/>
      <c r="E34" s="165"/>
      <c r="F34" s="165"/>
      <c r="G34" s="165"/>
      <c r="H34" s="165"/>
      <c r="I34" s="165"/>
      <c r="J34" s="165"/>
      <c r="K34" s="165"/>
    </row>
    <row r="35" spans="2:11" x14ac:dyDescent="0.25">
      <c r="B35" s="165"/>
      <c r="C35" s="165"/>
      <c r="D35" s="165"/>
      <c r="E35" s="165"/>
      <c r="F35" s="165"/>
      <c r="G35" s="165"/>
      <c r="H35" s="165"/>
      <c r="I35" s="165"/>
      <c r="J35" s="165"/>
      <c r="K35" s="165"/>
    </row>
    <row r="36" spans="2:11" x14ac:dyDescent="0.25">
      <c r="B36" s="165"/>
      <c r="C36" s="165"/>
      <c r="D36" s="165"/>
      <c r="E36" s="165"/>
      <c r="F36" s="165"/>
      <c r="G36" s="165"/>
      <c r="H36" s="165"/>
      <c r="I36" s="165"/>
      <c r="J36" s="165"/>
      <c r="K36" s="165"/>
    </row>
    <row r="37" spans="2:11" ht="70.5" customHeight="1" x14ac:dyDescent="0.25">
      <c r="B37" s="165"/>
      <c r="C37" s="165"/>
      <c r="D37" s="165"/>
      <c r="E37" s="165"/>
      <c r="F37" s="165"/>
      <c r="G37" s="165"/>
      <c r="H37" s="165"/>
      <c r="I37" s="165"/>
      <c r="J37" s="165"/>
      <c r="K37" s="165"/>
    </row>
  </sheetData>
  <mergeCells count="2">
    <mergeCell ref="B29:J31"/>
    <mergeCell ref="B33:K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OEB Response</vt:lpstr>
      <vt:lpstr>Filing ref 41</vt:lpstr>
      <vt:lpstr>requirement 45</vt:lpstr>
      <vt:lpstr>Requirement 48 Part 1</vt:lpstr>
      <vt:lpstr>Requirement 48 Part 2</vt:lpstr>
      <vt:lpstr>EDDVAR </vt:lpstr>
      <vt:lpstr>Cost of Power</vt:lpstr>
      <vt:lpstr>ITC 1592</vt:lpstr>
      <vt:lpstr>Smart Metering </vt:lpstr>
      <vt:lpstr>Appendix 2-EB</vt:lpstr>
      <vt:lpstr>Managers summary</vt:lpstr>
      <vt:lpstr>IFRS CGAAP</vt:lpstr>
      <vt:lpstr>DVA </vt:lpstr>
      <vt:lpstr>Sheet4</vt:lpstr>
      <vt:lpstr>'OEB Response'!OLE_LINK2</vt:lpstr>
      <vt:lpstr>'OEB Response'!OLE_LINK6</vt:lpstr>
      <vt:lpstr>'OEB Response'!OLE_LINK8</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Wally Curry</dc:creator>
  <cp:lastModifiedBy>Wally Curry</cp:lastModifiedBy>
  <dcterms:created xsi:type="dcterms:W3CDTF">2013-01-28T19:19:29Z</dcterms:created>
  <dcterms:modified xsi:type="dcterms:W3CDTF">2013-02-14T18:34:26Z</dcterms:modified>
</cp:coreProperties>
</file>