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120" yWindow="270" windowWidth="19440" windowHeight="10365" tabRatio="720"/>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M7" i="5" l="1"/>
  <c r="K7" i="5"/>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<sst xmlns="http://schemas.openxmlformats.org/spreadsheetml/2006/main" count="1145" uniqueCount="189">
  <si>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</si>
  <si>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</si>
  <si>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</si>
  <si>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</si>
  <si>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</si>
  <si>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</si>
  <si>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</si>
  <si>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</si>
  <si>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</si>
  <si>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</si>
  <si>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</si>
  <si>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</si>
  <si>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</si>
  <si>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</si>
  <si>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</si>
  <si>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</si>
  <si>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</si>
  <si>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</si>
  <si>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</si>
  <si>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</si>
  <si>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</si>
  <si>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</si>
  <si>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</si>
  <si>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</si>
  <si>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</si>
  <si>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</si>
  <si>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</si>
  <si>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</si>
  <si>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</si>
  <si>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</si>
  <si>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</si>
  <si>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</si>
  <si>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</si>
  <si>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</si>
  <si>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</si>
  <si>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</si>
  <si>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</si>
  <si>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</si>
  <si>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</si>
  <si>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</si>
  <si>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</si>
  <si>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</si>
  <si>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</si>
  <si>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</si>
  <si>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</si>
  <si>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</si>
  <si>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</si>
  <si>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</si>
  <si>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</si>
  <si>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</si>
  <si>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</si>
  <si>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</si>
  <si>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</si>
  <si>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</si>
  <si>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</si>
  <si>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</si>
  <si>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</si>
  <si>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</si>
  <si>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</si>
  <si>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</si>
  <si>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</si>
  <si>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</si>
  <si>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</si>
  <si>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</si>
  <si>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</si>
  <si>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</si>
  <si>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</si>
  <si>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</si>
  <si>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</si>
  <si>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</si>
  <si>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</si>
  <si>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</si>
  <si>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</si>
  <si>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</si>
  <si>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</si>
  <si>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</si>
  <si>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</si>
  <si>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</si>
  <si>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</si>
  <si>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</si>
  <si>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</si>
  <si>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</si>
  <si>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</si>
  <si>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</si>
  <si>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</si>
  <si>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</si>
  <si>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</si>
  <si>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</si>
  <si>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</si>
  <si>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</si>
  <si>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</si>
  <si>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</si>
  <si>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</si>
  <si>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</si>
  <si>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</si>
  <si>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</si>
  <si>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</si>
  <si>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</si>
  <si>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</si>
  <si>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</si>
  <si>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</si>
  <si>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</si>
  <si>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</si>
  <si>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</si>
  <si>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</si>
  <si>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</si>
  <si>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</si>
  <si>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</si>
  <si>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</si>
  <si>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</si>
  <si>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</si>
  <si>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</si>
  <si>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</si>
  <si>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</si>
  <si>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</si>
  <si>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</si>
  <si>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</si>
  <si>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</si>
  <si>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</si>
  <si>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</si>
  <si>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</si>
  <si>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</si>
  <si>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</si>
  <si>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</si>
  <si>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</si>
  <si>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</si>
  <si>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</si>
  <si>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</si>
  <si>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</si>
  <si>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</si>
  <si>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</si>
  <si>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</si>
  <si>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</si>
  <si>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</si>
  <si>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</si>
  <si>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</si>
  <si>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</si>
  <si>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</si>
  <si>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</si>
  <si>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</si>
  <si>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</si>
  <si>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</si>
  <si>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</si>
  <si>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</si>
  <si>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</si>
  <si>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</si>
  <si>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</si>
  <si>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</si>
  <si>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</si>
  <si>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</si>
  <si>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</si>
  <si>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</si>
  <si>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</si>
  <si>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</si>
  <si>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</si>
  <si>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</si>
  <si>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</si>
  <si>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</si>
  <si>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</si>
  <si>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</si>
  <si>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</si>
  <si>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</si>
  <si>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</si>
  <si>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</si>
  <si>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</si>
  <si>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</si>
  <si>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</si>
  <si>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</si>
  <si>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</si>
  <si>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</si>
  <si>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</si>
  <si>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</si>
  <si>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</si>
  <si>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</si>
  <si>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</si>
  <si>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</si>
  <si>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</si>
  <si>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</si>
  <si>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</si>
  <si>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</si>
  <si>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</si>
  <si>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</si>
  <si>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</si>
  <si>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</si>
  <si>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Yes. September 27,2012</t>
  </si>
  <si>
    <t>EB-2011-0139</t>
  </si>
  <si>
    <t>Finance Officer</t>
  </si>
  <si>
    <t>705 869 0378 ex 210</t>
  </si>
  <si>
    <t>nhembruff@erhydro.com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</si>
</sst>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quot;$&quot;#,##0_);\(&quot;$&quot;#,##0\)"/>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409]mmmm\ d\,\ yyyy;@"/>
    <numFmt numFmtId="176" formatCode="_-* #,##0_-;\-* #,##0_-;_-* &quot;-&quot;??_-;_-@_-"/>
    <numFmt numFmtId="177" formatCode="_-* #,##0_-;[Red]\-* #,##0_-;_-* &quot;-&quot;??_-;_-@_-"/>
    <numFmt numFmtId="178"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164" fontId="1" fillId="0" borderId="0" applyFont="0" applyFill="0" applyBorder="0" applyAlignment="0" applyProtection="0"/>
    <xf numFmtId="168" fontId="8" fillId="0" borderId="0"/>
    <xf numFmtId="169" fontId="8" fillId="0" borderId="0"/>
    <xf numFmtId="168" fontId="8" fillId="0" borderId="0"/>
    <xf numFmtId="168" fontId="8" fillId="0" borderId="0"/>
    <xf numFmtId="168" fontId="8" fillId="0" borderId="0"/>
    <xf numFmtId="168" fontId="8" fillId="0" borderId="0"/>
    <xf numFmtId="170" fontId="8" fillId="0" borderId="0"/>
    <xf numFmtId="171" fontId="8" fillId="0" borderId="0"/>
    <xf numFmtId="170" fontId="8" fillId="0" borderId="0"/>
    <xf numFmtId="3" fontId="8"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2" fontId="8" fillId="0" borderId="0"/>
    <xf numFmtId="173" fontId="8" fillId="0" borderId="0"/>
    <xf numFmtId="172" fontId="8" fillId="0" borderId="0"/>
    <xf numFmtId="172" fontId="8" fillId="0" borderId="0"/>
    <xf numFmtId="172" fontId="8" fillId="0" borderId="0"/>
    <xf numFmtId="172" fontId="8" fillId="0" borderId="0"/>
    <xf numFmtId="174" fontId="8" fillId="0" borderId="0"/>
    <xf numFmtId="0" fontId="8" fillId="0" borderId="0"/>
    <xf numFmtId="10" fontId="8" fillId="0" borderId="0" applyFont="0" applyFill="0" applyBorder="0" applyAlignment="0" applyProtection="0"/>
    <xf numFmtId="165" fontId="1" fillId="0" borderId="0" applyFont="0" applyFill="0" applyBorder="0" applyAlignment="0" applyProtection="0"/>
  </cellStyleXfs>
  <cellXfs count="178">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6"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5" fontId="4" fillId="2" borderId="28" xfId="0" applyNumberFormat="1" applyFont="1" applyFill="1" applyBorder="1" applyAlignment="1" applyProtection="1">
      <alignment horizontal="center" wrapText="1"/>
    </xf>
    <xf numFmtId="167" fontId="4" fillId="2" borderId="28" xfId="0" applyNumberFormat="1" applyFont="1" applyFill="1" applyBorder="1" applyAlignment="1" applyProtection="1">
      <alignment horizontal="center" wrapText="1"/>
    </xf>
    <xf numFmtId="175"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16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16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16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16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164" fontId="0" fillId="0" borderId="33" xfId="1" applyFont="1" applyFill="1" applyBorder="1" applyProtection="1"/>
    <xf numFmtId="164" fontId="0" fillId="0" borderId="24" xfId="1" applyFont="1" applyBorder="1" applyProtection="1"/>
    <xf numFmtId="16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6" fontId="0" fillId="2" borderId="18" xfId="26" applyNumberFormat="1" applyFont="1" applyFill="1" applyBorder="1" applyProtection="1"/>
    <xf numFmtId="176" fontId="0" fillId="2" borderId="33" xfId="26" applyNumberFormat="1" applyFont="1" applyFill="1" applyBorder="1" applyProtection="1"/>
    <xf numFmtId="176" fontId="0" fillId="2" borderId="20" xfId="26" applyNumberFormat="1" applyFont="1" applyFill="1" applyBorder="1" applyProtection="1"/>
    <xf numFmtId="176" fontId="0" fillId="2" borderId="24" xfId="26" applyNumberFormat="1" applyFont="1" applyFill="1" applyBorder="1" applyProtection="1"/>
    <xf numFmtId="176" fontId="0" fillId="2" borderId="21" xfId="26" applyNumberFormat="1" applyFont="1" applyFill="1" applyBorder="1" applyProtection="1"/>
    <xf numFmtId="176" fontId="0" fillId="2" borderId="30" xfId="26" applyNumberFormat="1" applyFont="1" applyFill="1" applyBorder="1" applyProtection="1"/>
    <xf numFmtId="176" fontId="4" fillId="2" borderId="20" xfId="26" applyNumberFormat="1" applyFont="1" applyFill="1" applyBorder="1" applyProtection="1"/>
    <xf numFmtId="176" fontId="4" fillId="2" borderId="24" xfId="26" applyNumberFormat="1" applyFont="1" applyFill="1" applyBorder="1" applyProtection="1"/>
    <xf numFmtId="176" fontId="4" fillId="2" borderId="26" xfId="26" applyNumberFormat="1" applyFont="1" applyFill="1" applyBorder="1" applyProtection="1"/>
    <xf numFmtId="176" fontId="4" fillId="2" borderId="34" xfId="26" applyNumberFormat="1" applyFont="1" applyFill="1" applyBorder="1" applyProtection="1"/>
    <xf numFmtId="0" fontId="0" fillId="2" borderId="10" xfId="0" applyFont="1" applyFill="1" applyBorder="1" applyAlignment="1" applyProtection="1">
      <alignment horizontal="center"/>
    </xf>
    <xf numFmtId="176" fontId="1" fillId="2" borderId="10" xfId="26" applyNumberFormat="1" applyFont="1" applyFill="1" applyBorder="1" applyProtection="1"/>
    <xf numFmtId="0" fontId="0" fillId="2" borderId="9" xfId="0" applyFont="1" applyFill="1" applyBorder="1" applyProtection="1"/>
    <xf numFmtId="177" fontId="0" fillId="4" borderId="18" xfId="26" applyNumberFormat="1" applyFont="1" applyFill="1" applyBorder="1" applyProtection="1">
      <protection locked="0"/>
    </xf>
    <xf numFmtId="177" fontId="0" fillId="4" borderId="20" xfId="26" applyNumberFormat="1" applyFont="1" applyFill="1" applyBorder="1" applyProtection="1">
      <protection locked="0"/>
    </xf>
    <xf numFmtId="177" fontId="0" fillId="4" borderId="21" xfId="26" applyNumberFormat="1" applyFont="1" applyFill="1" applyBorder="1" applyProtection="1">
      <protection locked="0"/>
    </xf>
    <xf numFmtId="177" fontId="4" fillId="2" borderId="20" xfId="26" applyNumberFormat="1" applyFont="1" applyFill="1" applyBorder="1" applyProtection="1"/>
    <xf numFmtId="177"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5" fontId="4" fillId="0" borderId="40" xfId="0" applyNumberFormat="1" applyFont="1" applyFill="1" applyBorder="1" applyAlignment="1" applyProtection="1">
      <alignment horizontal="center" wrapText="1"/>
    </xf>
    <xf numFmtId="175" fontId="11" fillId="0" borderId="40" xfId="0" applyNumberFormat="1" applyFont="1" applyFill="1" applyBorder="1" applyAlignment="1" applyProtection="1">
      <alignment horizontal="center" wrapText="1"/>
    </xf>
    <xf numFmtId="175"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6" fontId="0" fillId="0" borderId="42" xfId="26" applyNumberFormat="1" applyFont="1" applyFill="1" applyBorder="1" applyProtection="1">
      <protection locked="0"/>
    </xf>
    <xf numFmtId="176" fontId="0" fillId="0" borderId="39" xfId="26" applyNumberFormat="1" applyFont="1" applyFill="1" applyBorder="1" applyProtection="1">
      <protection locked="0"/>
    </xf>
    <xf numFmtId="178" fontId="0" fillId="0" borderId="20" xfId="1" applyNumberFormat="1" applyFont="1" applyFill="1" applyBorder="1" applyProtection="1">
      <protection locked="0"/>
    </xf>
    <xf numFmtId="178" fontId="0" fillId="0" borderId="24" xfId="1" applyNumberFormat="1" applyFont="1" applyFill="1" applyBorder="1" applyProtection="1">
      <protection locked="0"/>
    </xf>
    <xf numFmtId="0" fontId="4" fillId="0" borderId="0" xfId="0" applyFont="1"/>
    <xf numFmtId="176" fontId="0" fillId="0" borderId="0" xfId="26" applyNumberFormat="1" applyFont="1"/>
    <xf numFmtId="176"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6" fontId="4" fillId="7" borderId="0" xfId="26" applyNumberFormat="1" applyFont="1" applyFill="1"/>
    <xf numFmtId="0" fontId="0" fillId="7" borderId="0" xfId="0" applyFill="1"/>
    <xf numFmtId="176"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6"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tabSelected="1" topLeftCell="A3" zoomScale="115" zoomScaleNormal="115" workbookViewId="0">
      <selection activeCell="F20" sqref="F20:J20"/>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35</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186</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187</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188</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zoomScale="85" zoomScaleNormal="85" zoomScaleSheetLayoutView="100" workbookViewId="0">
      <pane xSplit="3" ySplit="4" topLeftCell="O5" activePane="bottomRight" state="frozen"/>
      <selection pane="topRight" activeCell="D1" sqref="D1"/>
      <selection pane="bottomLeft" activeCell="A4" sqref="A4"/>
      <selection pane="bottomRight" activeCell="Q7" sqref="Q7"/>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Espanola Regional Hydro Distribution Corporation</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0</v>
      </c>
      <c r="F5" s="90">
        <f>D5+E5</f>
        <v>0</v>
      </c>
      <c r="G5" s="103">
        <v>0</v>
      </c>
      <c r="H5" s="90">
        <f>F5+G5</f>
        <v>0</v>
      </c>
      <c r="I5" s="103">
        <v>0</v>
      </c>
      <c r="J5" s="90">
        <f>H5+I5</f>
        <v>0</v>
      </c>
      <c r="K5" s="103">
        <v>2944</v>
      </c>
      <c r="L5" s="90">
        <f>J5+K5</f>
        <v>2944</v>
      </c>
      <c r="M5" s="103">
        <v>322</v>
      </c>
      <c r="N5" s="90">
        <f>L5+M5</f>
        <v>3266</v>
      </c>
      <c r="O5" s="103">
        <v>17</v>
      </c>
      <c r="P5" s="90">
        <f>N5+O5</f>
        <v>3283</v>
      </c>
      <c r="Q5" s="103">
        <v>10</v>
      </c>
      <c r="R5" s="91">
        <f>P5+Q5</f>
        <v>3293</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0</v>
      </c>
      <c r="F7" s="92">
        <f t="shared" ref="F7:F12" si="0">D7+E7</f>
        <v>0</v>
      </c>
      <c r="G7" s="104">
        <v>9828</v>
      </c>
      <c r="H7" s="92">
        <f t="shared" ref="H7:H12" si="1">F7+G7</f>
        <v>9828</v>
      </c>
      <c r="I7" s="104">
        <v>9538</v>
      </c>
      <c r="J7" s="92">
        <f t="shared" ref="J7:J12" si="2">H7+I7</f>
        <v>19366</v>
      </c>
      <c r="K7" s="104">
        <f>502489-16483</f>
        <v>486006</v>
      </c>
      <c r="L7" s="92">
        <f t="shared" ref="L7:L12" si="3">J7+K7</f>
        <v>505372</v>
      </c>
      <c r="M7" s="104">
        <f>114932-3516</f>
        <v>111416</v>
      </c>
      <c r="N7" s="92">
        <f t="shared" ref="N7:N12" si="4">L7+M7</f>
        <v>616788</v>
      </c>
      <c r="O7" s="104">
        <v>49109</v>
      </c>
      <c r="P7" s="92">
        <f t="shared" ref="P7:P12" si="5">N7+O7</f>
        <v>665897</v>
      </c>
      <c r="Q7" s="104">
        <v>16215</v>
      </c>
      <c r="R7" s="93">
        <f t="shared" ref="R7:R12" si="6">P7+Q7</f>
        <v>682112</v>
      </c>
    </row>
    <row r="8" spans="2:19" x14ac:dyDescent="0.25">
      <c r="B8" s="29" t="s">
        <v>126</v>
      </c>
      <c r="C8" s="57">
        <v>1865</v>
      </c>
      <c r="D8" s="104">
        <v>0</v>
      </c>
      <c r="E8" s="104">
        <v>0</v>
      </c>
      <c r="F8" s="92">
        <f t="shared" si="0"/>
        <v>0</v>
      </c>
      <c r="G8" s="104">
        <v>0</v>
      </c>
      <c r="H8" s="92">
        <f t="shared" si="1"/>
        <v>0</v>
      </c>
      <c r="I8" s="104">
        <v>0</v>
      </c>
      <c r="J8" s="92">
        <f t="shared" si="2"/>
        <v>0</v>
      </c>
      <c r="K8" s="104">
        <v>0</v>
      </c>
      <c r="L8" s="92">
        <f t="shared" si="3"/>
        <v>0</v>
      </c>
      <c r="M8" s="104">
        <v>0</v>
      </c>
      <c r="N8" s="92">
        <f t="shared" si="4"/>
        <v>0</v>
      </c>
      <c r="O8" s="104">
        <v>0</v>
      </c>
      <c r="P8" s="92">
        <f t="shared" si="5"/>
        <v>0</v>
      </c>
      <c r="Q8" s="104">
        <v>0</v>
      </c>
      <c r="R8" s="93">
        <f t="shared" si="6"/>
        <v>0</v>
      </c>
    </row>
    <row r="9" spans="2:19" x14ac:dyDescent="0.25">
      <c r="B9" s="29" t="s">
        <v>127</v>
      </c>
      <c r="C9" s="57">
        <v>1920</v>
      </c>
      <c r="D9" s="104">
        <v>0</v>
      </c>
      <c r="E9" s="104">
        <v>0</v>
      </c>
      <c r="F9" s="92">
        <f t="shared" si="0"/>
        <v>0</v>
      </c>
      <c r="G9" s="104">
        <v>0</v>
      </c>
      <c r="H9" s="92">
        <f t="shared" si="1"/>
        <v>0</v>
      </c>
      <c r="I9" s="104">
        <v>0</v>
      </c>
      <c r="J9" s="92">
        <f t="shared" si="2"/>
        <v>0</v>
      </c>
      <c r="K9" s="104">
        <v>16483</v>
      </c>
      <c r="L9" s="92">
        <f t="shared" si="3"/>
        <v>16483</v>
      </c>
      <c r="M9" s="104">
        <v>3516</v>
      </c>
      <c r="N9" s="92">
        <f t="shared" si="4"/>
        <v>19999</v>
      </c>
      <c r="O9" s="104">
        <v>0</v>
      </c>
      <c r="P9" s="92">
        <f t="shared" si="5"/>
        <v>19999</v>
      </c>
      <c r="Q9" s="104">
        <v>0</v>
      </c>
      <c r="R9" s="93">
        <f t="shared" si="6"/>
        <v>19999</v>
      </c>
    </row>
    <row r="10" spans="2:19" x14ac:dyDescent="0.25">
      <c r="B10" s="29" t="s">
        <v>128</v>
      </c>
      <c r="C10" s="57">
        <v>1925</v>
      </c>
      <c r="D10" s="104">
        <v>0</v>
      </c>
      <c r="E10" s="104">
        <v>0</v>
      </c>
      <c r="F10" s="92">
        <f t="shared" si="0"/>
        <v>0</v>
      </c>
      <c r="G10" s="104">
        <v>0</v>
      </c>
      <c r="H10" s="92">
        <f t="shared" si="1"/>
        <v>0</v>
      </c>
      <c r="I10" s="104">
        <v>0</v>
      </c>
      <c r="J10" s="92">
        <f t="shared" si="2"/>
        <v>0</v>
      </c>
      <c r="K10" s="104">
        <v>0</v>
      </c>
      <c r="L10" s="92">
        <f t="shared" si="3"/>
        <v>0</v>
      </c>
      <c r="M10" s="104">
        <v>0</v>
      </c>
      <c r="N10" s="92">
        <f t="shared" si="4"/>
        <v>0</v>
      </c>
      <c r="O10" s="104">
        <v>0</v>
      </c>
      <c r="P10" s="92">
        <f t="shared" si="5"/>
        <v>0</v>
      </c>
      <c r="Q10" s="104">
        <v>0</v>
      </c>
      <c r="R10" s="93">
        <f t="shared" si="6"/>
        <v>0</v>
      </c>
    </row>
    <row r="11" spans="2:19"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x14ac:dyDescent="0.25">
      <c r="B12" s="29" t="s">
        <v>129</v>
      </c>
      <c r="C12" s="89"/>
      <c r="D12" s="105">
        <v>0</v>
      </c>
      <c r="E12" s="105">
        <v>0</v>
      </c>
      <c r="F12" s="94">
        <f t="shared" si="0"/>
        <v>0</v>
      </c>
      <c r="G12" s="105">
        <v>0</v>
      </c>
      <c r="H12" s="94">
        <f t="shared" si="1"/>
        <v>0</v>
      </c>
      <c r="I12" s="105">
        <v>0</v>
      </c>
      <c r="J12" s="94">
        <f t="shared" si="2"/>
        <v>0</v>
      </c>
      <c r="K12" s="105">
        <v>0</v>
      </c>
      <c r="L12" s="94">
        <f t="shared" si="3"/>
        <v>0</v>
      </c>
      <c r="M12" s="105">
        <v>0</v>
      </c>
      <c r="N12" s="94">
        <f t="shared" si="4"/>
        <v>0</v>
      </c>
      <c r="O12" s="105">
        <v>0</v>
      </c>
      <c r="P12" s="94">
        <f t="shared" si="5"/>
        <v>0</v>
      </c>
      <c r="Q12" s="105">
        <v>0</v>
      </c>
      <c r="R12" s="95">
        <f t="shared" si="6"/>
        <v>0</v>
      </c>
    </row>
    <row r="13" spans="2:19" s="31" customFormat="1" x14ac:dyDescent="0.25">
      <c r="B13" s="30" t="s">
        <v>130</v>
      </c>
      <c r="C13" s="58"/>
      <c r="D13" s="106">
        <f t="shared" ref="D13:R13" si="7">SUM(D7:D12)</f>
        <v>0</v>
      </c>
      <c r="E13" s="106">
        <f t="shared" si="7"/>
        <v>0</v>
      </c>
      <c r="F13" s="96">
        <f t="shared" si="7"/>
        <v>0</v>
      </c>
      <c r="G13" s="106">
        <f t="shared" si="7"/>
        <v>9828</v>
      </c>
      <c r="H13" s="96">
        <f t="shared" si="7"/>
        <v>9828</v>
      </c>
      <c r="I13" s="106">
        <f t="shared" si="7"/>
        <v>9538</v>
      </c>
      <c r="J13" s="96">
        <f t="shared" si="7"/>
        <v>19366</v>
      </c>
      <c r="K13" s="106">
        <f t="shared" si="7"/>
        <v>502489</v>
      </c>
      <c r="L13" s="96">
        <f t="shared" si="7"/>
        <v>521855</v>
      </c>
      <c r="M13" s="106">
        <f t="shared" si="7"/>
        <v>114932</v>
      </c>
      <c r="N13" s="96">
        <f t="shared" si="7"/>
        <v>636787</v>
      </c>
      <c r="O13" s="106">
        <f t="shared" si="7"/>
        <v>49109</v>
      </c>
      <c r="P13" s="96">
        <f t="shared" si="7"/>
        <v>685896</v>
      </c>
      <c r="Q13" s="106">
        <f t="shared" si="7"/>
        <v>16215</v>
      </c>
      <c r="R13" s="97">
        <f t="shared" si="7"/>
        <v>702111</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0</v>
      </c>
      <c r="F15" s="92">
        <f>D15+E15</f>
        <v>0</v>
      </c>
      <c r="G15" s="104">
        <v>-328</v>
      </c>
      <c r="H15" s="92">
        <f>F15+G15</f>
        <v>-328</v>
      </c>
      <c r="I15" s="104">
        <v>-973</v>
      </c>
      <c r="J15" s="92">
        <f>H15+I15</f>
        <v>-1301</v>
      </c>
      <c r="K15" s="104">
        <v>-19139</v>
      </c>
      <c r="L15" s="92">
        <f>J15+K15</f>
        <v>-20440</v>
      </c>
      <c r="M15" s="104">
        <v>-41053</v>
      </c>
      <c r="N15" s="92">
        <f>L15+M15</f>
        <v>-61493</v>
      </c>
      <c r="O15" s="104">
        <v>-46423</v>
      </c>
      <c r="P15" s="92">
        <f>N15+O15</f>
        <v>-107916</v>
      </c>
      <c r="Q15" s="104">
        <v>-47727</v>
      </c>
      <c r="R15" s="93">
        <f>P15+Q15</f>
        <v>-155643</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0</v>
      </c>
      <c r="F19" s="96">
        <f t="shared" si="8"/>
        <v>0</v>
      </c>
      <c r="G19" s="106">
        <f t="shared" si="8"/>
        <v>-328</v>
      </c>
      <c r="H19" s="96">
        <f t="shared" si="8"/>
        <v>-328</v>
      </c>
      <c r="I19" s="106">
        <f t="shared" si="8"/>
        <v>-973</v>
      </c>
      <c r="J19" s="96">
        <f t="shared" si="8"/>
        <v>-1301</v>
      </c>
      <c r="K19" s="106">
        <f t="shared" si="8"/>
        <v>-19139</v>
      </c>
      <c r="L19" s="96">
        <f t="shared" si="8"/>
        <v>-20440</v>
      </c>
      <c r="M19" s="106">
        <f t="shared" si="8"/>
        <v>-41053</v>
      </c>
      <c r="N19" s="96">
        <f t="shared" si="8"/>
        <v>-61493</v>
      </c>
      <c r="O19" s="106">
        <f t="shared" si="8"/>
        <v>-46423</v>
      </c>
      <c r="P19" s="96">
        <f t="shared" si="8"/>
        <v>-107916</v>
      </c>
      <c r="Q19" s="106">
        <f t="shared" si="8"/>
        <v>-47727</v>
      </c>
      <c r="R19" s="97">
        <f t="shared" si="8"/>
        <v>-155643</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0</v>
      </c>
      <c r="F21" s="98">
        <f t="shared" si="9"/>
        <v>0</v>
      </c>
      <c r="G21" s="107">
        <f t="shared" si="9"/>
        <v>9500</v>
      </c>
      <c r="H21" s="98">
        <f t="shared" si="9"/>
        <v>9500</v>
      </c>
      <c r="I21" s="107">
        <f t="shared" si="9"/>
        <v>8565</v>
      </c>
      <c r="J21" s="98">
        <f t="shared" si="9"/>
        <v>18065</v>
      </c>
      <c r="K21" s="107">
        <f t="shared" si="9"/>
        <v>483350</v>
      </c>
      <c r="L21" s="98">
        <f t="shared" si="9"/>
        <v>501415</v>
      </c>
      <c r="M21" s="107">
        <f t="shared" si="9"/>
        <v>73879</v>
      </c>
      <c r="N21" s="98">
        <f t="shared" si="9"/>
        <v>575294</v>
      </c>
      <c r="O21" s="107">
        <f t="shared" si="9"/>
        <v>2686</v>
      </c>
      <c r="P21" s="98">
        <f t="shared" si="9"/>
        <v>577980</v>
      </c>
      <c r="Q21" s="107">
        <f t="shared" si="9"/>
        <v>-31512</v>
      </c>
      <c r="R21" s="99">
        <f t="shared" si="9"/>
        <v>546468</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61" t="s">
        <v>184</v>
      </c>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1" t="s">
        <v>185</v>
      </c>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xWindow="901" yWindow="470" count="1">
    <dataValidation type="whole" operator="lessThanOrEqual" allowBlank="1" showInputMessage="1" showErrorMessage="1" prompt="Please enter as negative number (or zero)" sqref="D15:E16 G15:G16 I15:I16 K15:K16 M15:M16 O15:O16 Q15:Q16">
      <formula1>0</formula1>
    </dataValidation>
  </dataValidations>
  <pageMargins left="0.25" right="0.25" top="0.75" bottom="0.75" header="0.3" footer="0.3"/>
  <pageSetup paperSize="5" scale="71"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Espanola Regional Hydro Distribution Corporation</v>
      </c>
    </row>
    <row r="2" spans="1:13" x14ac:dyDescent="0.25">
      <c r="A2" s="36"/>
      <c r="B2" s="39"/>
      <c r="C2" s="40"/>
      <c r="D2" s="168"/>
      <c r="E2" s="168"/>
      <c r="F2" s="168"/>
      <c r="G2" s="168" t="s">
        <v>134</v>
      </c>
      <c r="H2" s="168"/>
      <c r="I2" s="168"/>
      <c r="J2" s="168"/>
      <c r="K2" s="168"/>
      <c r="L2" s="168"/>
      <c r="M2" s="169"/>
    </row>
    <row r="3" spans="1:13" ht="15.75" thickBot="1" x14ac:dyDescent="0.3">
      <c r="A3" s="36"/>
      <c r="B3" s="41"/>
      <c r="C3" s="42"/>
      <c r="D3" s="170"/>
      <c r="E3" s="170"/>
      <c r="F3" s="170"/>
      <c r="G3" s="170"/>
      <c r="H3" s="170"/>
      <c r="I3" s="170"/>
      <c r="J3" s="170"/>
      <c r="K3" s="170"/>
      <c r="L3" s="170"/>
      <c r="M3" s="171"/>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0</v>
      </c>
      <c r="E5" s="126">
        <f>IF(ISERR(DGET(BALANCES_IN_1815_TABLE,TS_Primary_Above_50,BALANCE2003)),0,DGET(BALANCES_IN_1815_TABLE,TS_Primary_Above_50,BALANCE2003))</f>
        <v>0</v>
      </c>
      <c r="F5" s="126">
        <f>IF(ISERR(DGET(BALANCES_IN_1815_TABLE,TS_Primary_Above_50,BALANCE2004)),0,DGET(BALANCES_IN_1815_TABLE,TS_Primary_Above_50,BALANCE2004))</f>
        <v>0</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39">
        <f>IF(ISERR(DGET(BALANCES_IN_1815_TABLE,TS_Primary_Above_50,BALANCE2011)),0,DGET(BALANCES_IN_1815_TABLE,TS_Primary_Above_50,BALANCE2011))</f>
        <v>0</v>
      </c>
    </row>
    <row r="6" spans="1:13" s="44" customFormat="1" ht="45" x14ac:dyDescent="0.25">
      <c r="A6" s="36"/>
      <c r="B6" s="115" t="s">
        <v>182</v>
      </c>
      <c r="C6" s="116"/>
      <c r="D6" s="117"/>
      <c r="E6" s="117"/>
      <c r="F6" s="117"/>
      <c r="G6" s="117"/>
      <c r="H6" s="117"/>
      <c r="I6" s="117"/>
      <c r="J6" s="117"/>
      <c r="K6" s="117"/>
      <c r="L6" s="117"/>
      <c r="M6" s="118"/>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2"/>
      <c r="C10" s="172"/>
      <c r="D10" s="48"/>
      <c r="E10" s="42"/>
      <c r="F10" s="42"/>
      <c r="G10" s="42"/>
      <c r="H10" s="42"/>
      <c r="I10" s="42"/>
      <c r="J10" s="42"/>
      <c r="K10" s="42"/>
      <c r="L10" s="42"/>
      <c r="M10" s="42"/>
    </row>
    <row r="11" spans="1:13" x14ac:dyDescent="0.25">
      <c r="B11" s="167"/>
      <c r="C11" s="167"/>
      <c r="D11" s="167"/>
    </row>
    <row r="12" spans="1:13" x14ac:dyDescent="0.25">
      <c r="B12" s="167"/>
      <c r="C12" s="167"/>
      <c r="D12" s="167"/>
    </row>
    <row r="13" spans="1:13" x14ac:dyDescent="0.25">
      <c r="B13" s="167"/>
      <c r="C13" s="167"/>
      <c r="D13" s="167"/>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8"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J5" activePane="bottomRight" state="frozen"/>
      <selection pane="topRight" activeCell="D1" sqref="D1"/>
      <selection pane="bottomLeft" activeCell="A5" sqref="A5"/>
      <selection pane="bottomRight" activeCell="J6" sqref="J6"/>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Espanola Regional Hydro Distribution Corporation</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3" t="s">
        <v>141</v>
      </c>
      <c r="E3" s="174"/>
      <c r="F3" s="174"/>
      <c r="G3" s="175"/>
      <c r="H3" s="173" t="s">
        <v>141</v>
      </c>
      <c r="I3" s="174"/>
      <c r="J3" s="174"/>
      <c r="K3" s="174"/>
      <c r="L3" s="174"/>
      <c r="M3" s="174"/>
      <c r="N3" s="176"/>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Please see NOTES, below.  No Data Entry Required</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
      </c>
      <c r="C6" s="73" t="str">
        <f>IF(LEN($B$6)=0,"","Distribution Charge Amounts (for LV Services)")</f>
        <v/>
      </c>
      <c r="D6" s="122">
        <v>0</v>
      </c>
      <c r="E6" s="122">
        <v>0</v>
      </c>
      <c r="F6" s="122">
        <v>0</v>
      </c>
      <c r="G6" s="122">
        <v>0</v>
      </c>
      <c r="H6" s="122">
        <v>0</v>
      </c>
      <c r="I6" s="122">
        <v>0</v>
      </c>
      <c r="J6" s="122">
        <v>0</v>
      </c>
      <c r="K6" s="122">
        <v>0</v>
      </c>
      <c r="L6" s="122">
        <v>0</v>
      </c>
      <c r="M6" s="122">
        <v>0</v>
      </c>
      <c r="N6" s="123">
        <v>0</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3"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7" t="s">
        <v>142</v>
      </c>
      <c r="D1" s="177"/>
      <c r="E1" s="177"/>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=Espanola Regional Hydro Distribution Corporation</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7" t="s">
        <v>181</v>
      </c>
      <c r="B1" s="177"/>
      <c r="C1" s="177"/>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=Espanola Regional Hydro Distribution Corporation</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=Espanola Regional Hydro Distribution Corporation</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=Espanola Regional Hydro Distribution Corporation</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=Espanola Regional Hydro Distribution Corporation</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=Espanola Regional Hydro Distribution Corporation</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=Espanola Regional Hydro Distribution Corporation</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=Espanola Regional Hydro Distribution Corporation</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=Espanola Regional Hydro Distribution Corporation</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=Espanola Regional Hydro Distribution Corporation</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=Espanola Regional Hydro Distribution Corporation</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Nancy</cp:lastModifiedBy>
  <cp:lastPrinted>2013-03-07T16:17:55Z</cp:lastPrinted>
  <dcterms:created xsi:type="dcterms:W3CDTF">2013-02-20T13:45:42Z</dcterms:created>
  <dcterms:modified xsi:type="dcterms:W3CDTF">2013-03-07T19:25:59Z</dcterms:modified>
</cp:coreProperties>
</file>