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639" lockStructure="1"/>
  <bookViews>
    <workbookView xWindow="120" yWindow="150" windowWidth="19320" windowHeight="10485" tabRatio="720" firstSheet="1" activeTab="3"/>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<sst xmlns="http://schemas.openxmlformats.org/spreadsheetml/2006/main" count="1146" uniqueCount="190">
  <si>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</si>
  <si>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</si>
  <si>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</si>
  <si>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</si>
  <si>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</si>
  <si>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</si>
  <si>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</si>
  <si>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</si>
  <si>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</si>
  <si>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</si>
  <si>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</si>
  <si>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</si>
  <si>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</si>
  <si>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</si>
  <si>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</si>
  <si>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</si>
  <si>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</si>
  <si>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</si>
  <si>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</si>
  <si>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</si>
  <si>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</si>
  <si>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</si>
  <si>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</si>
  <si>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</si>
  <si>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</si>
  <si>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</si>
  <si>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</si>
  <si>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</si>
  <si>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</si>
  <si>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</si>
  <si>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</si>
  <si>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</si>
  <si>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</si>
  <si>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</si>
  <si>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</si>
  <si>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</si>
  <si>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</si>
  <si>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</si>
  <si>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</si>
  <si>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</si>
  <si>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</si>
  <si>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</si>
  <si>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</si>
  <si>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</si>
  <si>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</si>
  <si>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</si>
  <si>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</si>
  <si>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</si>
  <si>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</si>
  <si>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</si>
  <si>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</si>
  <si>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</si>
  <si>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</si>
  <si>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</si>
  <si>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</si>
  <si>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</si>
  <si>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</si>
  <si>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</si>
  <si>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</si>
  <si>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</si>
  <si>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</si>
  <si>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</si>
  <si>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</si>
  <si>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</si>
  <si>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</si>
  <si>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</si>
  <si>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</si>
  <si>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</si>
  <si>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</si>
  <si>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</si>
  <si>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</si>
  <si>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</si>
  <si>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</si>
  <si>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</si>
  <si>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</si>
  <si>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</si>
  <si>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</si>
  <si>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</si>
  <si>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</si>
  <si>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</si>
  <si>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</si>
  <si>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</si>
  <si>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</si>
  <si>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</si>
  <si>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</si>
  <si>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</si>
  <si>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</si>
  <si>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</si>
  <si>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</si>
  <si>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</si>
  <si>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</si>
  <si>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</si>
  <si>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</si>
  <si>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</si>
  <si>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</si>
  <si>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</si>
  <si>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</si>
  <si>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</si>
  <si>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</si>
  <si>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</si>
  <si>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</si>
  <si>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</si>
  <si>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</si>
  <si>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</si>
  <si>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</si>
  <si>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</si>
  <si>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</si>
  <si>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</si>
  <si>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</si>
  <si>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</si>
  <si>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</si>
  <si>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</si>
  <si>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</si>
  <si>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</si>
  <si>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</si>
  <si>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</si>
  <si>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</si>
  <si>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</si>
  <si>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</si>
  <si>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</si>
  <si>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</si>
  <si>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</si>
  <si>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</si>
  <si>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</si>
  <si>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</si>
  <si>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</si>
  <si>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</si>
  <si>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</si>
  <si>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</si>
  <si>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</si>
  <si>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</si>
  <si>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</si>
  <si>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</si>
  <si>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</si>
  <si>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</si>
  <si>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</si>
  <si>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</si>
  <si>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</si>
  <si>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</si>
  <si>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</si>
  <si>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</si>
  <si>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</si>
  <si>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</si>
  <si>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</si>
  <si>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</si>
  <si>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</si>
  <si>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</si>
  <si>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</si>
  <si>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</si>
  <si>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</si>
  <si>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</si>
  <si>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</si>
  <si>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</si>
  <si>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</si>
  <si>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</si>
  <si>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</si>
  <si>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</si>
  <si>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</si>
  <si>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</si>
  <si>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</si>
  <si>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</si>
  <si>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</si>
  <si>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</si>
  <si>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</si>
  <si>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</si>
  <si>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</si>
  <si>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</si>
  <si>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</si>
  <si>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</si>
  <si>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</si>
  <si>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</si>
  <si>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</si>
  <si>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</si>
  <si>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</si>
  <si>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</si>
  <si>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</si>
  <si>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</si>
  <si>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</si>
  <si>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</si>
  <si>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</si>
  <si>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</si>
  <si>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</si>
  <si>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</si>
  <si>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</si>
  <si>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EB-2012-0266</t>
  </si>
  <si>
    <t>Yes, November 1, 2012</t>
  </si>
  <si>
    <t>No</t>
  </si>
  <si>
    <t>Albert P. Singh</t>
  </si>
  <si>
    <t>519-888-5542</t>
  </si>
  <si>
    <t>asingh@wnhydro.com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</si>
</sst>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opLeftCell="A10" zoomScale="115" zoomScaleNormal="115" workbookViewId="0">
      <selection activeCell="F20" sqref="F20:J20"/>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101</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187</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188</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189</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O11" activePane="bottomRight" state="frozen"/>
      <selection pane="topRight" activeCell="D1" sqref="D1"/>
      <selection pane="bottomLeft" activeCell="A4" sqref="A4"/>
      <selection pane="bottomRight" activeCell="B24" sqref="B24:C26"/>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Waterloo North Hydro Inc.</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1861</v>
      </c>
      <c r="J5" s="90">
        <f>H5+I5</f>
        <v>1861</v>
      </c>
      <c r="K5" s="103">
        <v>18927</v>
      </c>
      <c r="L5" s="90">
        <f>J5+K5</f>
        <v>20788</v>
      </c>
      <c r="M5" s="103">
        <v>28276</v>
      </c>
      <c r="N5" s="90">
        <f>L5+M5</f>
        <v>49064</v>
      </c>
      <c r="O5" s="103">
        <v>2723</v>
      </c>
      <c r="P5" s="90">
        <f>N5+O5</f>
        <v>51787</v>
      </c>
      <c r="Q5" s="103">
        <v>153</v>
      </c>
      <c r="R5" s="91">
        <f>P5+Q5</f>
        <v>51940</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0</v>
      </c>
      <c r="H7" s="92">
        <f t="shared" ref="H7:H12" si="1">F7+G7</f>
        <v>0</v>
      </c>
      <c r="I7" s="104">
        <v>267333</v>
      </c>
      <c r="J7" s="92">
        <f t="shared" ref="J7:J12" si="2">H7+I7</f>
        <v>267333</v>
      </c>
      <c r="K7" s="104">
        <v>3569446</v>
      </c>
      <c r="L7" s="92">
        <f t="shared" ref="L7:L12" si="3">J7+K7</f>
        <v>3836779</v>
      </c>
      <c r="M7" s="104">
        <v>3228752</v>
      </c>
      <c r="N7" s="92">
        <f t="shared" ref="N7:N12" si="4">L7+M7</f>
        <v>7065531</v>
      </c>
      <c r="O7" s="104">
        <v>692466</v>
      </c>
      <c r="P7" s="92">
        <f t="shared" ref="P7:P12" si="5">N7+O7</f>
        <v>7757997</v>
      </c>
      <c r="Q7" s="104">
        <v>29302</v>
      </c>
      <c r="R7" s="93">
        <f t="shared" ref="R7:R12" si="6">P7+Q7</f>
        <v>7787299</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221399</v>
      </c>
      <c r="J9" s="92">
        <f t="shared" si="2"/>
        <v>221399</v>
      </c>
      <c r="K9" s="104">
        <v>0</v>
      </c>
      <c r="L9" s="92">
        <f t="shared" si="3"/>
        <v>221399</v>
      </c>
      <c r="M9" s="104">
        <v>0</v>
      </c>
      <c r="N9" s="92">
        <f t="shared" si="4"/>
        <v>221399</v>
      </c>
      <c r="O9" s="104">
        <v>131342</v>
      </c>
      <c r="P9" s="92">
        <f t="shared" si="5"/>
        <v>352741</v>
      </c>
      <c r="Q9" s="104">
        <v>12278</v>
      </c>
      <c r="R9" s="93">
        <f t="shared" si="6"/>
        <v>365019</v>
      </c>
    </row>
    <row r="10" spans="2:19" x14ac:dyDescent="0.25">
      <c r="B10" s="29" t="s">
        <v>128</v>
      </c>
      <c r="C10" s="57">
        <v>1925</v>
      </c>
      <c r="D10" s="104">
        <v>0</v>
      </c>
      <c r="E10" s="104">
        <v>0</v>
      </c>
      <c r="F10" s="92">
        <f t="shared" si="0"/>
        <v>0</v>
      </c>
      <c r="G10" s="104">
        <v>0</v>
      </c>
      <c r="H10" s="92">
        <f t="shared" si="1"/>
        <v>0</v>
      </c>
      <c r="I10" s="104">
        <v>25601</v>
      </c>
      <c r="J10" s="92">
        <f t="shared" si="2"/>
        <v>25601</v>
      </c>
      <c r="K10" s="104">
        <v>27971</v>
      </c>
      <c r="L10" s="92">
        <f t="shared" si="3"/>
        <v>53572</v>
      </c>
      <c r="M10" s="104">
        <v>116774</v>
      </c>
      <c r="N10" s="92">
        <f t="shared" si="4"/>
        <v>170346</v>
      </c>
      <c r="O10" s="104">
        <v>124046</v>
      </c>
      <c r="P10" s="92">
        <f t="shared" si="5"/>
        <v>294392</v>
      </c>
      <c r="Q10" s="104">
        <v>0</v>
      </c>
      <c r="R10" s="93">
        <f t="shared" si="6"/>
        <v>294392</v>
      </c>
    </row>
    <row r="11" spans="2:19" x14ac:dyDescent="0.25">
      <c r="B11" s="29" t="s">
        <v>145</v>
      </c>
      <c r="C11" s="57"/>
      <c r="D11" s="104">
        <v>0</v>
      </c>
      <c r="E11" s="104">
        <v>0</v>
      </c>
      <c r="F11" s="92">
        <f t="shared" si="0"/>
        <v>0</v>
      </c>
      <c r="G11" s="104">
        <v>0</v>
      </c>
      <c r="H11" s="92">
        <f t="shared" si="1"/>
        <v>0</v>
      </c>
      <c r="I11" s="104">
        <v>362107</v>
      </c>
      <c r="J11" s="92">
        <f t="shared" si="2"/>
        <v>362107</v>
      </c>
      <c r="K11" s="104">
        <v>462983</v>
      </c>
      <c r="L11" s="92">
        <f t="shared" si="3"/>
        <v>825090</v>
      </c>
      <c r="M11" s="104">
        <v>228931</v>
      </c>
      <c r="N11" s="92">
        <f t="shared" si="4"/>
        <v>1054021</v>
      </c>
      <c r="O11" s="104">
        <v>0</v>
      </c>
      <c r="P11" s="92">
        <f t="shared" si="5"/>
        <v>1054021</v>
      </c>
      <c r="Q11" s="104">
        <v>-10170</v>
      </c>
      <c r="R11" s="93">
        <f t="shared" si="6"/>
        <v>1043851</v>
      </c>
    </row>
    <row r="12" spans="2:19" x14ac:dyDescent="0.25">
      <c r="B12" s="29" t="s">
        <v>129</v>
      </c>
      <c r="C12" s="89">
        <v>1960</v>
      </c>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0</v>
      </c>
      <c r="F13" s="96">
        <f t="shared" si="7"/>
        <v>0</v>
      </c>
      <c r="G13" s="106">
        <f t="shared" si="7"/>
        <v>0</v>
      </c>
      <c r="H13" s="96">
        <f t="shared" si="7"/>
        <v>0</v>
      </c>
      <c r="I13" s="106">
        <f t="shared" si="7"/>
        <v>876440</v>
      </c>
      <c r="J13" s="96">
        <f t="shared" si="7"/>
        <v>876440</v>
      </c>
      <c r="K13" s="106">
        <f t="shared" si="7"/>
        <v>4060400</v>
      </c>
      <c r="L13" s="96">
        <f t="shared" si="7"/>
        <v>4936840</v>
      </c>
      <c r="M13" s="106">
        <f t="shared" si="7"/>
        <v>3574457</v>
      </c>
      <c r="N13" s="96">
        <f t="shared" si="7"/>
        <v>8511297</v>
      </c>
      <c r="O13" s="106">
        <f t="shared" si="7"/>
        <v>947854</v>
      </c>
      <c r="P13" s="96">
        <f t="shared" si="7"/>
        <v>9459151</v>
      </c>
      <c r="Q13" s="106">
        <f t="shared" si="7"/>
        <v>31410</v>
      </c>
      <c r="R13" s="97">
        <f t="shared" si="7"/>
        <v>9490561</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0</v>
      </c>
      <c r="H15" s="92">
        <f>F15+G15</f>
        <v>0</v>
      </c>
      <c r="I15" s="104">
        <v>-45681.333333333328</v>
      </c>
      <c r="J15" s="92">
        <f>H15+I15</f>
        <v>-45681.333333333328</v>
      </c>
      <c r="K15" s="104">
        <v>-228574.06666666665</v>
      </c>
      <c r="L15" s="92">
        <f>J15+K15</f>
        <v>-274255.39999999997</v>
      </c>
      <c r="M15" s="104">
        <v>-492718.96666666662</v>
      </c>
      <c r="N15" s="92">
        <f>L15+M15</f>
        <v>-766974.36666666658</v>
      </c>
      <c r="O15" s="104">
        <v>-660003.7333333334</v>
      </c>
      <c r="P15" s="92">
        <f>N15+O15</f>
        <v>-1426978.1</v>
      </c>
      <c r="Q15" s="104">
        <v>-741828.43333333335</v>
      </c>
      <c r="R15" s="93">
        <f>P15+Q15</f>
        <v>-2168806.5333333332</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2034</v>
      </c>
      <c r="R17" s="93">
        <f>P17+Q17</f>
        <v>2034</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0</v>
      </c>
      <c r="H19" s="96">
        <f t="shared" si="8"/>
        <v>0</v>
      </c>
      <c r="I19" s="106">
        <f t="shared" si="8"/>
        <v>-45681.333333333328</v>
      </c>
      <c r="J19" s="96">
        <f t="shared" si="8"/>
        <v>-45681.333333333328</v>
      </c>
      <c r="K19" s="106">
        <f t="shared" si="8"/>
        <v>-228574.06666666665</v>
      </c>
      <c r="L19" s="96">
        <f t="shared" si="8"/>
        <v>-274255.39999999997</v>
      </c>
      <c r="M19" s="106">
        <f t="shared" si="8"/>
        <v>-492718.96666666662</v>
      </c>
      <c r="N19" s="96">
        <f t="shared" si="8"/>
        <v>-766974.36666666658</v>
      </c>
      <c r="O19" s="106">
        <f t="shared" si="8"/>
        <v>-660003.7333333334</v>
      </c>
      <c r="P19" s="96">
        <f t="shared" si="8"/>
        <v>-1426978.1</v>
      </c>
      <c r="Q19" s="106">
        <f t="shared" si="8"/>
        <v>-739794.43333333335</v>
      </c>
      <c r="R19" s="97">
        <f t="shared" si="8"/>
        <v>-2166772.5333333332</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0</v>
      </c>
      <c r="H21" s="98">
        <f t="shared" si="9"/>
        <v>0</v>
      </c>
      <c r="I21" s="107">
        <f t="shared" si="9"/>
        <v>830758.66666666663</v>
      </c>
      <c r="J21" s="98">
        <f t="shared" si="9"/>
        <v>830758.66666666663</v>
      </c>
      <c r="K21" s="107">
        <f t="shared" si="9"/>
        <v>3831825.9333333336</v>
      </c>
      <c r="L21" s="98">
        <f t="shared" si="9"/>
        <v>4662584.5999999996</v>
      </c>
      <c r="M21" s="107">
        <f t="shared" si="9"/>
        <v>3081738.0333333332</v>
      </c>
      <c r="N21" s="98">
        <f t="shared" si="9"/>
        <v>7744322.6333333338</v>
      </c>
      <c r="O21" s="107">
        <f t="shared" si="9"/>
        <v>287850.2666666666</v>
      </c>
      <c r="P21" s="98">
        <f t="shared" si="9"/>
        <v>8032172.9000000004</v>
      </c>
      <c r="Q21" s="107">
        <f t="shared" si="9"/>
        <v>-708384.43333333335</v>
      </c>
      <c r="R21" s="99">
        <f t="shared" si="9"/>
        <v>7323788.4666666668</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185</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t="s">
        <v>184</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Waterloo North Hydro Inc.</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18422535.309999999</v>
      </c>
      <c r="E5" s="126">
        <f>IF(ISERR(DGET(BALANCES_IN_1815_TABLE,TS_Primary_Above_50,BALANCE2003)),0,DGET(BALANCES_IN_1815_TABLE,TS_Primary_Above_50,BALANCE2003))</f>
        <v>18492972.75</v>
      </c>
      <c r="F5" s="126">
        <f>IF(ISERR(DGET(BALANCES_IN_1815_TABLE,TS_Primary_Above_50,BALANCE2004)),0,DGET(BALANCES_IN_1815_TABLE,TS_Primary_Above_50,BALANCE2004))</f>
        <v>18712012.16</v>
      </c>
      <c r="G5" s="126">
        <f>IF(ISERR(DGET(BALANCES_IN_1815_TABLE,TS_Primary_Above_50,BALANCE2005)),0,DGET(BALANCES_IN_1815_TABLE,TS_Primary_Above_50,BALANCE2005))</f>
        <v>18717059.66</v>
      </c>
      <c r="H5" s="126">
        <f>IF(ISERR(DGET(BALANCES_IN_1815_TABLE,TS_Primary_Above_50,BALANCE2006)),0,DGET(BALANCES_IN_1815_TABLE,TS_Primary_Above_50,BALANCE2006))</f>
        <v>20670024.82</v>
      </c>
      <c r="I5" s="126">
        <f>IF(ISERR(DGET(BALANCES_IN_1815_TABLE,TS_Primary_Above_50,BALANCE2007)),0,DGET(BALANCES_IN_1815_TABLE,TS_Primary_Above_50,BALANCE2007))</f>
        <v>21208072.190000001</v>
      </c>
      <c r="J5" s="126">
        <f>IF(ISERR(DGET(BALANCES_IN_1815_TABLE,TS_Primary_Above_50,BALANCE2008)),0,DGET(BALANCES_IN_1815_TABLE,TS_Primary_Above_50,BALANCE2008))</f>
        <v>21691246.710000001</v>
      </c>
      <c r="K5" s="126">
        <f>IF(ISERR(DGET(BALANCES_IN_1815_TABLE,TS_Primary_Above_50,BALANCE2009)),0,DGET(BALANCES_IN_1815_TABLE,TS_Primary_Above_50,BALANCE2009))</f>
        <v>22634014</v>
      </c>
      <c r="L5" s="126">
        <f>IF(ISERR(DGET(BALANCES_IN_1815_TABLE,TS_Primary_Above_50,BALANCE2010)),0,DGET(BALANCES_IN_1815_TABLE,TS_Primary_Above_50,BALANCE2010))</f>
        <v>29442100.539999999</v>
      </c>
      <c r="M5" s="139">
        <f>IF(ISERR(DGET(BALANCES_IN_1815_TABLE,TS_Primary_Above_50,BALANCE2011)),0,DGET(BALANCES_IN_1815_TABLE,TS_Primary_Above_50,BALANCE2011))</f>
        <v>30330491</v>
      </c>
    </row>
    <row r="6" spans="1:13" s="44" customFormat="1" ht="45" x14ac:dyDescent="0.25">
      <c r="A6" s="36"/>
      <c r="B6" s="115" t="s">
        <v>182</v>
      </c>
      <c r="C6" s="116"/>
      <c r="D6" s="117" t="s">
        <v>186</v>
      </c>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tabSelected="1" zoomScale="115" zoomScaleNormal="115" zoomScaleSheetLayoutView="100" workbookViewId="0">
      <pane xSplit="3" ySplit="4" topLeftCell="G5" activePane="bottomRight" state="frozen"/>
      <selection pane="topRight" activeCell="D1" sqref="D1"/>
      <selection pane="bottomLeft" activeCell="A5" sqref="A5"/>
      <selection pane="bottomRight" activeCell="N8" sqref="N8"/>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Waterloo North Hydro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Hydro One Networks Inc.</v>
      </c>
      <c r="C6" s="73" t="str">
        <f>IF(LEN($B$6)=0,"","Distribution Charge Amounts (for LV Services)")</f>
        <v>Distribution Charge Amounts (for LV Services)</v>
      </c>
      <c r="D6" s="122">
        <v>0</v>
      </c>
      <c r="E6" s="122">
        <v>0</v>
      </c>
      <c r="F6" s="122">
        <v>0</v>
      </c>
      <c r="G6" s="122">
        <v>0</v>
      </c>
      <c r="H6" s="122">
        <v>0</v>
      </c>
      <c r="I6" s="122">
        <v>0</v>
      </c>
      <c r="J6" s="122">
        <v>0</v>
      </c>
      <c r="K6" s="122">
        <v>0</v>
      </c>
      <c r="L6" s="122">
        <v>0</v>
      </c>
      <c r="M6" s="122">
        <v>511</v>
      </c>
      <c r="N6" s="123">
        <v>863</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=Waterloo North Hydro Inc.</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=Waterloo North Hydro Inc.</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=Waterloo North Hydro Inc.</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=Waterloo North Hydro Inc.</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=Waterloo North Hydro Inc.</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=Waterloo North Hydro Inc.</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=Waterloo North Hydro Inc.</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=Waterloo North Hydro Inc.</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=Waterloo North Hydro Inc.</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=Waterloo North Hydro Inc.</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=Waterloo North Hydro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amos</cp:lastModifiedBy>
  <cp:lastPrinted>2013-02-25T16:20:03Z</cp:lastPrinted>
  <dcterms:created xsi:type="dcterms:W3CDTF">2013-02-20T13:45:42Z</dcterms:created>
  <dcterms:modified xsi:type="dcterms:W3CDTF">2013-03-08T12:51:03Z</dcterms:modified>
</cp:coreProperties>
</file>