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660" yWindow="270" windowWidth="27615" windowHeight="7035" tabRatio="720" activeTab="1"/>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Q7" i="5" l="1"/>
  <c r="Q8" i="5" l="1"/>
  <c r="Q10" i="5" l="1"/>
  <c r="O10" i="5"/>
  <c r="M10" i="5"/>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<sst xmlns="http://schemas.openxmlformats.org/spreadsheetml/2006/main" count="1145" uniqueCount="189">
  <si>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</si>
  <si>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</si>
  <si>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</si>
  <si>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</si>
  <si>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</si>
  <si>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</si>
  <si>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</si>
  <si>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</si>
  <si>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</si>
  <si>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</si>
  <si>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</si>
  <si>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</si>
  <si>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</si>
  <si>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</si>
  <si>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</si>
  <si>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</si>
  <si>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</si>
  <si>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</si>
  <si>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</si>
  <si>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</si>
  <si>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</si>
  <si>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</si>
  <si>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</si>
  <si>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</si>
  <si>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</si>
  <si>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</si>
  <si>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</si>
  <si>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</si>
  <si>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</si>
  <si>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</si>
  <si>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</si>
  <si>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</si>
  <si>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</si>
  <si>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</si>
  <si>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</si>
  <si>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</si>
  <si>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</si>
  <si>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</si>
  <si>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</si>
  <si>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</si>
  <si>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</si>
  <si>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</si>
  <si>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</si>
  <si>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</si>
  <si>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</si>
  <si>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</si>
  <si>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</si>
  <si>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</si>
  <si>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</si>
  <si>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</si>
  <si>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</si>
  <si>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</si>
  <si>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</si>
  <si>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</si>
  <si>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</si>
  <si>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</si>
  <si>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</si>
  <si>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</si>
  <si>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</si>
  <si>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</si>
  <si>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</si>
  <si>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</si>
  <si>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</si>
  <si>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</si>
  <si>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</si>
  <si>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</si>
  <si>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</si>
  <si>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</si>
  <si>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</si>
  <si>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</si>
  <si>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</si>
  <si>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</si>
  <si>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</si>
  <si>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</si>
  <si>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</si>
  <si>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</si>
  <si>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</si>
  <si>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</si>
  <si>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</si>
  <si>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</si>
  <si>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</si>
  <si>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</si>
  <si>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</si>
  <si>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</si>
  <si>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</si>
  <si>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</si>
  <si>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</si>
  <si>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</si>
  <si>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</si>
  <si>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</si>
  <si>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</si>
  <si>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</si>
  <si>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</si>
  <si>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</si>
  <si>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</si>
  <si>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</si>
  <si>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</si>
  <si>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</si>
  <si>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</si>
  <si>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</si>
  <si>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</si>
  <si>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</si>
  <si>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</si>
  <si>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</si>
  <si>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</si>
  <si>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</si>
  <si>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</si>
  <si>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</si>
  <si>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</si>
  <si>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</si>
  <si>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</si>
  <si>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</si>
  <si>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</si>
  <si>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</si>
  <si>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</si>
  <si>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</si>
  <si>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</si>
  <si>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</si>
  <si>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</si>
  <si>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</si>
  <si>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</si>
  <si>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</si>
  <si>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</si>
  <si>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</si>
  <si>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</si>
  <si>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</si>
  <si>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</si>
  <si>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</si>
  <si>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</si>
  <si>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</si>
  <si>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</si>
  <si>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</si>
  <si>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</si>
  <si>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</si>
  <si>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</si>
  <si>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</si>
  <si>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</si>
  <si>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</si>
  <si>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</si>
  <si>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</si>
  <si>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</si>
  <si>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</si>
  <si>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</si>
  <si>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</si>
  <si>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</si>
  <si>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</si>
  <si>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</si>
  <si>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</si>
  <si>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</si>
  <si>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</si>
  <si>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</si>
  <si>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</si>
  <si>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</si>
  <si>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</si>
  <si>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</si>
  <si>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</si>
  <si>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</si>
  <si>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</si>
  <si>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</si>
  <si>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</si>
  <si>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</si>
  <si>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</si>
  <si>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</si>
  <si>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</si>
  <si>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</si>
  <si>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</si>
  <si>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</si>
  <si>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</si>
  <si>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</si>
  <si>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</si>
  <si>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</si>
  <si>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</si>
  <si>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</si>
  <si>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</si>
  <si>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</si>
  <si>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</si>
  <si>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</si>
  <si>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</si>
  <si>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</si>
  <si>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</si>
  <si>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</si>
  <si>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</si>
  <si>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</si>
  <si>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</si>
  <si>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 xml:space="preserve">Susan Reffle - Vice-President </t>
  </si>
  <si>
    <t>905 444-1983</t>
  </si>
  <si>
    <t>sreffle@whitbyhydro.on.ca</t>
  </si>
  <si>
    <t>No - A Smart Meter application was filed December 27, 2012</t>
  </si>
  <si>
    <t>EB-2012-0479</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</si>
</sst>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opLeftCell="A10" zoomScale="115" zoomScaleNormal="115" workbookViewId="0">
      <selection activeCell="F20" sqref="F20:J20"/>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109</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tabSelected="1" zoomScale="85" zoomScaleNormal="85" zoomScaleSheetLayoutView="100" workbookViewId="0">
      <pane xSplit="3" ySplit="4" topLeftCell="G5" activePane="bottomRight" state="frozen"/>
      <selection pane="topRight" activeCell="D1" sqref="D1"/>
      <selection pane="bottomLeft" activeCell="A4" sqref="A4"/>
      <selection pane="bottomRight" activeCell="Q7" sqref="Q7"/>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Whitby Hydro Electric Corporation</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2348</v>
      </c>
      <c r="L5" s="90">
        <f>J5+K5</f>
        <v>2348</v>
      </c>
      <c r="M5" s="103">
        <v>34162</v>
      </c>
      <c r="N5" s="90">
        <f>L5+M5</f>
        <v>36510</v>
      </c>
      <c r="O5" s="103">
        <v>3466</v>
      </c>
      <c r="P5" s="90">
        <f>N5+O5</f>
        <v>39976</v>
      </c>
      <c r="Q5" s="103">
        <v>645</v>
      </c>
      <c r="R5" s="91">
        <f>P5+Q5</f>
        <v>40621</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0</v>
      </c>
      <c r="H7" s="92">
        <f t="shared" ref="H7:H12" si="1">F7+G7</f>
        <v>0</v>
      </c>
      <c r="I7" s="104">
        <v>0</v>
      </c>
      <c r="J7" s="92">
        <f t="shared" ref="J7:J12" si="2">H7+I7</f>
        <v>0</v>
      </c>
      <c r="K7" s="104">
        <v>373104</v>
      </c>
      <c r="L7" s="92">
        <f t="shared" ref="L7:L12" si="3">J7+K7</f>
        <v>373104</v>
      </c>
      <c r="M7" s="104">
        <v>3208721</v>
      </c>
      <c r="N7" s="92">
        <f t="shared" ref="N7:N12" si="4">L7+M7</f>
        <v>3581825</v>
      </c>
      <c r="O7" s="104">
        <v>967245</v>
      </c>
      <c r="P7" s="92">
        <f t="shared" ref="P7:P12" si="5">N7+O7</f>
        <v>4549070</v>
      </c>
      <c r="Q7" s="104">
        <f>24646+80230</f>
        <v>104876</v>
      </c>
      <c r="R7" s="93">
        <f t="shared" ref="R7:R12" si="6">P7+Q7</f>
        <v>4653946</v>
      </c>
    </row>
    <row r="8" spans="2:19" x14ac:dyDescent="0.25">
      <c r="B8" s="29" t="s">
        <v>126</v>
      </c>
      <c r="C8" s="57">
        <v>1865</v>
      </c>
      <c r="D8" s="104">
        <v>0</v>
      </c>
      <c r="E8" s="104">
        <v>0</v>
      </c>
      <c r="F8" s="92">
        <f t="shared" si="0"/>
        <v>0</v>
      </c>
      <c r="G8" s="104">
        <v>0</v>
      </c>
      <c r="H8" s="92">
        <f t="shared" si="1"/>
        <v>0</v>
      </c>
      <c r="I8" s="104">
        <v>0</v>
      </c>
      <c r="J8" s="92">
        <f t="shared" si="2"/>
        <v>0</v>
      </c>
      <c r="K8" s="104">
        <v>74776</v>
      </c>
      <c r="L8" s="92">
        <f t="shared" si="3"/>
        <v>74776</v>
      </c>
      <c r="M8" s="104">
        <v>58871</v>
      </c>
      <c r="N8" s="92">
        <f t="shared" si="4"/>
        <v>133647</v>
      </c>
      <c r="O8" s="104">
        <v>63265</v>
      </c>
      <c r="P8" s="92">
        <f t="shared" si="5"/>
        <v>196912</v>
      </c>
      <c r="Q8" s="104">
        <f>5792+(10143+2068)</f>
        <v>18003</v>
      </c>
      <c r="R8" s="93">
        <f t="shared" si="6"/>
        <v>214915</v>
      </c>
    </row>
    <row r="9" spans="2:19" x14ac:dyDescent="0.25">
      <c r="B9" s="29" t="s">
        <v>127</v>
      </c>
      <c r="C9" s="57">
        <v>1920</v>
      </c>
      <c r="D9" s="104">
        <v>0</v>
      </c>
      <c r="E9" s="104">
        <v>0</v>
      </c>
      <c r="F9" s="92">
        <f t="shared" si="0"/>
        <v>0</v>
      </c>
      <c r="G9" s="104">
        <v>0</v>
      </c>
      <c r="H9" s="92">
        <f t="shared" si="1"/>
        <v>0</v>
      </c>
      <c r="I9" s="104">
        <v>0</v>
      </c>
      <c r="J9" s="92">
        <f t="shared" si="2"/>
        <v>0</v>
      </c>
      <c r="K9" s="104">
        <v>11811</v>
      </c>
      <c r="L9" s="92">
        <f t="shared" si="3"/>
        <v>11811</v>
      </c>
      <c r="M9" s="104">
        <v>144347</v>
      </c>
      <c r="N9" s="92">
        <f t="shared" si="4"/>
        <v>156158</v>
      </c>
      <c r="O9" s="104">
        <v>0</v>
      </c>
      <c r="P9" s="92">
        <f t="shared" si="5"/>
        <v>156158</v>
      </c>
      <c r="Q9" s="104">
        <v>0</v>
      </c>
      <c r="R9" s="93">
        <f t="shared" si="6"/>
        <v>156158</v>
      </c>
    </row>
    <row r="10" spans="2:19" x14ac:dyDescent="0.25">
      <c r="B10" s="29" t="s">
        <v>128</v>
      </c>
      <c r="C10" s="57">
        <v>1925</v>
      </c>
      <c r="D10" s="104">
        <v>0</v>
      </c>
      <c r="E10" s="104">
        <v>0</v>
      </c>
      <c r="F10" s="92">
        <f t="shared" si="0"/>
        <v>0</v>
      </c>
      <c r="G10" s="104">
        <v>0</v>
      </c>
      <c r="H10" s="92">
        <f t="shared" si="1"/>
        <v>0</v>
      </c>
      <c r="I10" s="104">
        <v>294335</v>
      </c>
      <c r="J10" s="92">
        <f t="shared" si="2"/>
        <v>294335</v>
      </c>
      <c r="K10" s="104">
        <v>157287</v>
      </c>
      <c r="L10" s="92">
        <f t="shared" si="3"/>
        <v>451622</v>
      </c>
      <c r="M10" s="104">
        <f>160203+9378</f>
        <v>169581</v>
      </c>
      <c r="N10" s="92">
        <f t="shared" si="4"/>
        <v>621203</v>
      </c>
      <c r="O10" s="104">
        <f>14104+189840</f>
        <v>203944</v>
      </c>
      <c r="P10" s="92">
        <f t="shared" si="5"/>
        <v>825147</v>
      </c>
      <c r="Q10" s="104">
        <f>43526</f>
        <v>43526</v>
      </c>
      <c r="R10" s="93">
        <f t="shared" si="6"/>
        <v>868673</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v>1955</v>
      </c>
      <c r="D12" s="105">
        <v>0</v>
      </c>
      <c r="E12" s="105">
        <v>0</v>
      </c>
      <c r="F12" s="94">
        <f t="shared" si="0"/>
        <v>0</v>
      </c>
      <c r="G12" s="105">
        <v>0</v>
      </c>
      <c r="H12" s="94">
        <f t="shared" si="1"/>
        <v>0</v>
      </c>
      <c r="I12" s="105">
        <v>312165</v>
      </c>
      <c r="J12" s="94">
        <f t="shared" si="2"/>
        <v>312165</v>
      </c>
      <c r="K12" s="105">
        <v>0</v>
      </c>
      <c r="L12" s="94">
        <f t="shared" si="3"/>
        <v>312165</v>
      </c>
      <c r="M12" s="105">
        <v>7555</v>
      </c>
      <c r="N12" s="94">
        <f t="shared" si="4"/>
        <v>319720</v>
      </c>
      <c r="O12" s="105">
        <v>0</v>
      </c>
      <c r="P12" s="94">
        <f t="shared" si="5"/>
        <v>319720</v>
      </c>
      <c r="Q12" s="105">
        <v>0</v>
      </c>
      <c r="R12" s="95">
        <f t="shared" si="6"/>
        <v>319720</v>
      </c>
    </row>
    <row r="13" spans="2:19" s="31" customFormat="1" x14ac:dyDescent="0.25">
      <c r="B13" s="30" t="s">
        <v>130</v>
      </c>
      <c r="C13" s="58"/>
      <c r="D13" s="106">
        <f t="shared" ref="D13:R13" si="7">SUM(D7:D12)</f>
        <v>0</v>
      </c>
      <c r="E13" s="106">
        <f t="shared" si="7"/>
        <v>0</v>
      </c>
      <c r="F13" s="96">
        <f t="shared" si="7"/>
        <v>0</v>
      </c>
      <c r="G13" s="106">
        <f t="shared" si="7"/>
        <v>0</v>
      </c>
      <c r="H13" s="96">
        <f t="shared" si="7"/>
        <v>0</v>
      </c>
      <c r="I13" s="106">
        <f t="shared" si="7"/>
        <v>606500</v>
      </c>
      <c r="J13" s="96">
        <f t="shared" si="7"/>
        <v>606500</v>
      </c>
      <c r="K13" s="106">
        <f t="shared" si="7"/>
        <v>616978</v>
      </c>
      <c r="L13" s="96">
        <f t="shared" si="7"/>
        <v>1223478</v>
      </c>
      <c r="M13" s="106">
        <f t="shared" si="7"/>
        <v>3589075</v>
      </c>
      <c r="N13" s="96">
        <f t="shared" si="7"/>
        <v>4812553</v>
      </c>
      <c r="O13" s="106">
        <f t="shared" si="7"/>
        <v>1234454</v>
      </c>
      <c r="P13" s="96">
        <f t="shared" si="7"/>
        <v>6047007</v>
      </c>
      <c r="Q13" s="106">
        <f t="shared" si="7"/>
        <v>166405</v>
      </c>
      <c r="R13" s="97">
        <f t="shared" si="7"/>
        <v>6213412</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0</v>
      </c>
      <c r="H15" s="92">
        <f>F15+G15</f>
        <v>0</v>
      </c>
      <c r="I15" s="104">
        <v>0</v>
      </c>
      <c r="J15" s="92">
        <f>H15+I15</f>
        <v>0</v>
      </c>
      <c r="K15" s="104">
        <v>-71678</v>
      </c>
      <c r="L15" s="92">
        <f>J15+K15</f>
        <v>-71678</v>
      </c>
      <c r="M15" s="104">
        <v>-283559</v>
      </c>
      <c r="N15" s="92">
        <f>L15+M15</f>
        <v>-355237</v>
      </c>
      <c r="O15" s="104">
        <v>-478768</v>
      </c>
      <c r="P15" s="92">
        <f>N15+O15</f>
        <v>-834005</v>
      </c>
      <c r="Q15" s="104">
        <v>-537198</v>
      </c>
      <c r="R15" s="93">
        <f>P15+Q15</f>
        <v>-1371203</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0</v>
      </c>
      <c r="H19" s="96">
        <f t="shared" si="8"/>
        <v>0</v>
      </c>
      <c r="I19" s="106">
        <f t="shared" si="8"/>
        <v>0</v>
      </c>
      <c r="J19" s="96">
        <f t="shared" si="8"/>
        <v>0</v>
      </c>
      <c r="K19" s="106">
        <f t="shared" si="8"/>
        <v>-71678</v>
      </c>
      <c r="L19" s="96">
        <f t="shared" si="8"/>
        <v>-71678</v>
      </c>
      <c r="M19" s="106">
        <f t="shared" si="8"/>
        <v>-283559</v>
      </c>
      <c r="N19" s="96">
        <f t="shared" si="8"/>
        <v>-355237</v>
      </c>
      <c r="O19" s="106">
        <f t="shared" si="8"/>
        <v>-478768</v>
      </c>
      <c r="P19" s="96">
        <f t="shared" si="8"/>
        <v>-834005</v>
      </c>
      <c r="Q19" s="106">
        <f t="shared" si="8"/>
        <v>-537198</v>
      </c>
      <c r="R19" s="97">
        <f t="shared" si="8"/>
        <v>-1371203</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0</v>
      </c>
      <c r="H21" s="98">
        <f t="shared" si="9"/>
        <v>0</v>
      </c>
      <c r="I21" s="107">
        <f t="shared" si="9"/>
        <v>606500</v>
      </c>
      <c r="J21" s="98">
        <f t="shared" si="9"/>
        <v>606500</v>
      </c>
      <c r="K21" s="107">
        <f t="shared" si="9"/>
        <v>545300</v>
      </c>
      <c r="L21" s="98">
        <f t="shared" si="9"/>
        <v>1151800</v>
      </c>
      <c r="M21" s="107">
        <f t="shared" si="9"/>
        <v>3305516</v>
      </c>
      <c r="N21" s="98">
        <f t="shared" si="9"/>
        <v>4457316</v>
      </c>
      <c r="O21" s="107">
        <f t="shared" si="9"/>
        <v>755686</v>
      </c>
      <c r="P21" s="98">
        <f t="shared" si="9"/>
        <v>5213002</v>
      </c>
      <c r="Q21" s="107">
        <f t="shared" si="9"/>
        <v>-370793</v>
      </c>
      <c r="R21" s="99">
        <f t="shared" si="9"/>
        <v>4842209</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187</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t="s">
        <v>188</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disablePrompts="1"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Whitby Hydro Electric Corporation</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Whitby Hydro Electric Corporation</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=Whitby Hydro Electric Corporation</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ht="22.5"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=Whitby Hydro Electric Corporation</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=Whitby Hydro Electric Corporation</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=Whitby Hydro Electric Corporation</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=Whitby Hydro Electric Corporation</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=Whitby Hydro Electric Corporation</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=Whitby Hydro Electric Corporation</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=Whitby Hydro Electric Corporation</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=Whitby Hydro Electric Corporation</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=Whitby Hydro Electric Corporation</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=Whitby Hydro Electric Corporation</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Susan Reffle</cp:lastModifiedBy>
  <cp:lastPrinted>2013-02-25T16:20:03Z</cp:lastPrinted>
  <dcterms:created xsi:type="dcterms:W3CDTF">2013-02-20T13:45:42Z</dcterms:created>
  <dcterms:modified xsi:type="dcterms:W3CDTF">2013-03-11T14:35:15Z</dcterms:modified>
</cp:coreProperties>
</file>