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15480"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iterate="1"/>
</workbook>
</file>

<file path=xl/calcChain.xml><?xml version="1.0" encoding="utf-8"?>
<calcChain xmlns="http://schemas.openxmlformats.org/spreadsheetml/2006/main">
  <c r="Q15" i="5" l="1"/>
  <c r="O15" i="5"/>
  <c r="M15" i="5"/>
  <c r="K1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<sst xmlns="http://schemas.openxmlformats.org/spreadsheetml/2006/main" count="1145" uniqueCount="189">
  <si>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</si>
  <si>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</si>
  <si>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</si>
  <si>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</si>
  <si>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</si>
  <si>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</si>
  <si>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</si>
  <si>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</si>
  <si>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</si>
  <si>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</si>
  <si>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</si>
  <si>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</si>
  <si>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</si>
  <si>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</si>
  <si>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</si>
  <si>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</si>
  <si>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</si>
  <si>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</si>
  <si>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</si>
  <si>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</si>
  <si>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</si>
  <si>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</si>
  <si>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</si>
  <si>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</si>
  <si>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</si>
  <si>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</si>
  <si>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</si>
  <si>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</si>
  <si>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</si>
  <si>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</si>
  <si>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</si>
  <si>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</si>
  <si>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</si>
  <si>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</si>
  <si>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</si>
  <si>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</si>
  <si>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</si>
  <si>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</si>
  <si>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</si>
  <si>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</si>
  <si>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</si>
  <si>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</si>
  <si>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</si>
  <si>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</si>
  <si>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</si>
  <si>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</si>
  <si>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</si>
  <si>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</si>
  <si>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</si>
  <si>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</si>
  <si>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</si>
  <si>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</si>
  <si>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</si>
  <si>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</si>
  <si>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</si>
  <si>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</si>
  <si>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</si>
  <si>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</si>
  <si>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</si>
  <si>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</si>
  <si>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</si>
  <si>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</si>
  <si>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</si>
  <si>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</si>
  <si>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</si>
  <si>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</si>
  <si>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</si>
  <si>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</si>
  <si>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</si>
  <si>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</si>
  <si>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</si>
  <si>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</si>
  <si>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</si>
  <si>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</si>
  <si>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</si>
  <si>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</si>
  <si>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</si>
  <si>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</si>
  <si>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</si>
  <si>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</si>
  <si>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</si>
  <si>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</si>
  <si>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</si>
  <si>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</si>
  <si>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</si>
  <si>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</si>
  <si>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</si>
  <si>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</si>
  <si>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</si>
  <si>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</si>
  <si>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</si>
  <si>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</si>
  <si>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</si>
  <si>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</si>
  <si>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</si>
  <si>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</si>
  <si>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</si>
  <si>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</si>
  <si>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</si>
  <si>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</si>
  <si>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</si>
  <si>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</si>
  <si>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</si>
  <si>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</si>
  <si>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</si>
  <si>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</si>
  <si>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</si>
  <si>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</si>
  <si>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</si>
  <si>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</si>
  <si>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</si>
  <si>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</si>
  <si>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</si>
  <si>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</si>
  <si>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</si>
  <si>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</si>
  <si>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</si>
  <si>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</si>
  <si>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</si>
  <si>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</si>
  <si>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</si>
  <si>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</si>
  <si>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</si>
  <si>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</si>
  <si>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</si>
  <si>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</si>
  <si>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</si>
  <si>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</si>
  <si>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</si>
  <si>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</si>
  <si>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</si>
  <si>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</si>
  <si>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</si>
  <si>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</si>
  <si>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</si>
  <si>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</si>
  <si>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</si>
  <si>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</si>
  <si>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</si>
  <si>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</si>
  <si>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</si>
  <si>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</si>
  <si>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</si>
  <si>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</si>
  <si>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</si>
  <si>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</si>
  <si>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</si>
  <si>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</si>
  <si>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</si>
  <si>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</si>
  <si>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</si>
  <si>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</si>
  <si>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</si>
  <si>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</si>
  <si>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</si>
  <si>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</si>
  <si>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</si>
  <si>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</si>
  <si>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</si>
  <si>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</si>
  <si>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</si>
  <si>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</si>
  <si>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</si>
  <si>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</si>
  <si>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</si>
  <si>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</si>
  <si>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</si>
  <si>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</si>
  <si>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</si>
  <si>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</si>
  <si>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</si>
  <si>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</si>
  <si>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</si>
  <si>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</si>
  <si>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</si>
  <si>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</si>
  <si>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</si>
  <si>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</si>
  <si>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</si>
  <si>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</si>
  <si>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</si>
  <si>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</si>
  <si>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</si>
  <si>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</si>
  <si>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Melissa Casson, Regulatory Manager</t>
  </si>
  <si>
    <t>705-474-8100 xt: 300</t>
  </si>
  <si>
    <t>mcasson@northbayhydro.com</t>
  </si>
  <si>
    <t>See note 2</t>
  </si>
  <si>
    <t>No, NBH hasn't put forward its disposition application.  Notes: 1) all dep'n included in 2105 for years 2006~2012 2) Other accounts used in 2012 would be 1830-$23,800.24, 1835-$569.48, 1850-$191.53, 1855-$6,833.43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</si>
</sst>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14" sqref="F14:L14"/>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76</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N5" activePane="bottomRight" state="frozen"/>
      <selection pane="topRight" activeCell="D1" sqref="D1"/>
      <selection pane="bottomLeft" activeCell="A4" sqref="A4"/>
      <selection pane="bottomRight" activeCell="Q5" sqref="Q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North Bay Hydro Distribution Limited</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19053</v>
      </c>
      <c r="L5" s="90">
        <f>J5+K5</f>
        <v>19053</v>
      </c>
      <c r="M5" s="103">
        <v>3154</v>
      </c>
      <c r="N5" s="90">
        <f>L5+M5</f>
        <v>22207</v>
      </c>
      <c r="O5" s="103">
        <v>306</v>
      </c>
      <c r="P5" s="90">
        <f>N5+O5</f>
        <v>22513</v>
      </c>
      <c r="Q5" s="103">
        <v>109</v>
      </c>
      <c r="R5" s="91">
        <f>P5+Q5</f>
        <v>22622</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6520.86</v>
      </c>
      <c r="F7" s="92">
        <f t="shared" ref="F7:F12" si="0">D7+E7</f>
        <v>6520.86</v>
      </c>
      <c r="G7" s="104">
        <v>29892.14</v>
      </c>
      <c r="H7" s="92">
        <f t="shared" ref="H7:H12" si="1">F7+G7</f>
        <v>36413</v>
      </c>
      <c r="I7" s="104">
        <v>29617.88</v>
      </c>
      <c r="J7" s="92">
        <f t="shared" ref="J7:J12" si="2">H7+I7</f>
        <v>66030.880000000005</v>
      </c>
      <c r="K7" s="104">
        <v>2217720.41</v>
      </c>
      <c r="L7" s="92">
        <f t="shared" ref="L7:L12" si="3">J7+K7</f>
        <v>2283751.29</v>
      </c>
      <c r="M7" s="104">
        <v>407335.51</v>
      </c>
      <c r="N7" s="92">
        <f t="shared" ref="N7:N12" si="4">L7+M7</f>
        <v>2691086.8</v>
      </c>
      <c r="O7" s="104">
        <v>105452.63</v>
      </c>
      <c r="P7" s="92">
        <f t="shared" ref="P7:P12" si="5">N7+O7</f>
        <v>2796539.4299999997</v>
      </c>
      <c r="Q7" s="104">
        <v>31059.72</v>
      </c>
      <c r="R7" s="93">
        <f t="shared" ref="R7:R12" si="6">P7+Q7</f>
        <v>2827599.15</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2333.4</v>
      </c>
      <c r="L9" s="92">
        <f t="shared" si="3"/>
        <v>2333.4</v>
      </c>
      <c r="M9" s="104">
        <v>1929.62</v>
      </c>
      <c r="N9" s="92">
        <f t="shared" si="4"/>
        <v>4263.0200000000004</v>
      </c>
      <c r="O9" s="104">
        <v>0</v>
      </c>
      <c r="P9" s="92">
        <f t="shared" si="5"/>
        <v>4263.0200000000004</v>
      </c>
      <c r="Q9" s="104">
        <v>0</v>
      </c>
      <c r="R9" s="93">
        <f t="shared" si="6"/>
        <v>4263.0200000000004</v>
      </c>
    </row>
    <row r="10" spans="2:19" x14ac:dyDescent="0.25">
      <c r="B10" s="29" t="s">
        <v>128</v>
      </c>
      <c r="C10" s="57">
        <v>1925</v>
      </c>
      <c r="D10" s="104">
        <v>0</v>
      </c>
      <c r="E10" s="104">
        <v>0</v>
      </c>
      <c r="F10" s="92">
        <f t="shared" si="0"/>
        <v>0</v>
      </c>
      <c r="G10" s="104">
        <v>0</v>
      </c>
      <c r="H10" s="92">
        <f t="shared" si="1"/>
        <v>0</v>
      </c>
      <c r="I10" s="104">
        <v>0</v>
      </c>
      <c r="J10" s="92">
        <f t="shared" si="2"/>
        <v>0</v>
      </c>
      <c r="K10" s="104">
        <v>29952.65</v>
      </c>
      <c r="L10" s="92">
        <f t="shared" si="3"/>
        <v>29952.65</v>
      </c>
      <c r="M10" s="104">
        <v>1241.58</v>
      </c>
      <c r="N10" s="92">
        <f t="shared" si="4"/>
        <v>31194.230000000003</v>
      </c>
      <c r="O10" s="104">
        <v>30287.55</v>
      </c>
      <c r="P10" s="92">
        <f t="shared" si="5"/>
        <v>61481.78</v>
      </c>
      <c r="Q10" s="104">
        <v>13643.95</v>
      </c>
      <c r="R10" s="93">
        <f t="shared" si="6"/>
        <v>75125.73</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t="s">
        <v>187</v>
      </c>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31394.68</v>
      </c>
      <c r="R12" s="95">
        <f t="shared" si="6"/>
        <v>31394.68</v>
      </c>
    </row>
    <row r="13" spans="2:19" s="31" customFormat="1" x14ac:dyDescent="0.25">
      <c r="B13" s="30" t="s">
        <v>130</v>
      </c>
      <c r="C13" s="58"/>
      <c r="D13" s="106">
        <f t="shared" ref="D13:R13" si="7">SUM(D7:D12)</f>
        <v>0</v>
      </c>
      <c r="E13" s="106">
        <f t="shared" si="7"/>
        <v>6520.86</v>
      </c>
      <c r="F13" s="96">
        <f t="shared" si="7"/>
        <v>6520.86</v>
      </c>
      <c r="G13" s="106">
        <f t="shared" si="7"/>
        <v>29892.14</v>
      </c>
      <c r="H13" s="96">
        <f t="shared" si="7"/>
        <v>36413</v>
      </c>
      <c r="I13" s="106">
        <f t="shared" si="7"/>
        <v>29617.88</v>
      </c>
      <c r="J13" s="96">
        <f t="shared" si="7"/>
        <v>66030.880000000005</v>
      </c>
      <c r="K13" s="106">
        <f t="shared" si="7"/>
        <v>2250006.46</v>
      </c>
      <c r="L13" s="96">
        <f t="shared" si="7"/>
        <v>2316037.34</v>
      </c>
      <c r="M13" s="106">
        <f t="shared" si="7"/>
        <v>410506.71</v>
      </c>
      <c r="N13" s="96">
        <f t="shared" si="7"/>
        <v>2726544.05</v>
      </c>
      <c r="O13" s="106">
        <f t="shared" si="7"/>
        <v>135740.18</v>
      </c>
      <c r="P13" s="96">
        <f t="shared" si="7"/>
        <v>2862284.2299999995</v>
      </c>
      <c r="Q13" s="106">
        <f t="shared" si="7"/>
        <v>76098.350000000006</v>
      </c>
      <c r="R13" s="97">
        <f t="shared" si="7"/>
        <v>2938382.58</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-217</v>
      </c>
      <c r="F15" s="92">
        <f>D15+E15</f>
        <v>-217</v>
      </c>
      <c r="G15" s="104">
        <v>-1431</v>
      </c>
      <c r="H15" s="92">
        <f>F15+G15</f>
        <v>-1648</v>
      </c>
      <c r="I15" s="104">
        <v>-3415</v>
      </c>
      <c r="J15" s="92">
        <f>H15+I15</f>
        <v>-5063</v>
      </c>
      <c r="K15" s="104">
        <f>-78326-2995-233</f>
        <v>-81554</v>
      </c>
      <c r="L15" s="92">
        <f>J15+K15</f>
        <v>-86617</v>
      </c>
      <c r="M15" s="104">
        <f>-165828-6115-660</f>
        <v>-172603</v>
      </c>
      <c r="N15" s="92">
        <f>L15+M15</f>
        <v>-259220</v>
      </c>
      <c r="O15" s="104">
        <f>-182921-9268-853</f>
        <v>-193042</v>
      </c>
      <c r="P15" s="92">
        <f>N15+O15</f>
        <v>-452262</v>
      </c>
      <c r="Q15" s="104">
        <f>-187471-13661-853-354</f>
        <v>-202339</v>
      </c>
      <c r="R15" s="93">
        <f>P15+Q15</f>
        <v>-654601</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-217</v>
      </c>
      <c r="F19" s="96">
        <f t="shared" si="8"/>
        <v>-217</v>
      </c>
      <c r="G19" s="106">
        <f t="shared" si="8"/>
        <v>-1431</v>
      </c>
      <c r="H19" s="96">
        <f t="shared" si="8"/>
        <v>-1648</v>
      </c>
      <c r="I19" s="106">
        <f t="shared" si="8"/>
        <v>-3415</v>
      </c>
      <c r="J19" s="96">
        <f t="shared" si="8"/>
        <v>-5063</v>
      </c>
      <c r="K19" s="106">
        <f t="shared" si="8"/>
        <v>-81554</v>
      </c>
      <c r="L19" s="96">
        <f t="shared" si="8"/>
        <v>-86617</v>
      </c>
      <c r="M19" s="106">
        <f t="shared" si="8"/>
        <v>-172603</v>
      </c>
      <c r="N19" s="96">
        <f t="shared" si="8"/>
        <v>-259220</v>
      </c>
      <c r="O19" s="106">
        <f t="shared" si="8"/>
        <v>-193042</v>
      </c>
      <c r="P19" s="96">
        <f t="shared" si="8"/>
        <v>-452262</v>
      </c>
      <c r="Q19" s="106">
        <f t="shared" si="8"/>
        <v>-202339</v>
      </c>
      <c r="R19" s="97">
        <f t="shared" si="8"/>
        <v>-654601</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6303.86</v>
      </c>
      <c r="F21" s="98">
        <f t="shared" si="9"/>
        <v>6303.86</v>
      </c>
      <c r="G21" s="107">
        <f t="shared" si="9"/>
        <v>28461.14</v>
      </c>
      <c r="H21" s="98">
        <f t="shared" si="9"/>
        <v>34765</v>
      </c>
      <c r="I21" s="107">
        <f t="shared" si="9"/>
        <v>26202.880000000001</v>
      </c>
      <c r="J21" s="98">
        <f t="shared" si="9"/>
        <v>60967.880000000005</v>
      </c>
      <c r="K21" s="107">
        <f t="shared" si="9"/>
        <v>2168452.46</v>
      </c>
      <c r="L21" s="98">
        <f t="shared" si="9"/>
        <v>2229420.34</v>
      </c>
      <c r="M21" s="107">
        <f t="shared" si="9"/>
        <v>237903.71000000002</v>
      </c>
      <c r="N21" s="98">
        <f t="shared" si="9"/>
        <v>2467324.0499999998</v>
      </c>
      <c r="O21" s="107">
        <f t="shared" si="9"/>
        <v>-57301.820000000007</v>
      </c>
      <c r="P21" s="98">
        <f t="shared" si="9"/>
        <v>2410022.2299999995</v>
      </c>
      <c r="Q21" s="107">
        <f t="shared" si="9"/>
        <v>-126240.65</v>
      </c>
      <c r="R21" s="99">
        <f t="shared" si="9"/>
        <v>2283781.58</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North Bay Hydro Distribution Limited</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N6" sqref="D6:N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North Bay Hydro Distribution Limited</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 Networks Inc.</v>
      </c>
      <c r="C6" s="73" t="str">
        <f>IF(LEN($B$6)=0,"","Distribution Charge Amounts (for LV Services)")</f>
        <v>Distribution Charge Amounts (for LV Services)</v>
      </c>
      <c r="D6" s="122">
        <v>0</v>
      </c>
      <c r="E6" s="122">
        <v>24839.59</v>
      </c>
      <c r="F6" s="122">
        <v>16043.49</v>
      </c>
      <c r="G6" s="122">
        <v>19481.939999999999</v>
      </c>
      <c r="H6" s="122">
        <v>20102.86</v>
      </c>
      <c r="I6" s="122">
        <v>31288.11</v>
      </c>
      <c r="J6" s="122">
        <v>25033.31</v>
      </c>
      <c r="K6" s="122">
        <v>25375.200000000001</v>
      </c>
      <c r="L6" s="122">
        <v>26244.57</v>
      </c>
      <c r="M6" s="122">
        <v>26615.34</v>
      </c>
      <c r="N6" s="123">
        <v>31849.95</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=North Bay Hydro Distribution Limited</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=North Bay Hydro Distribution Limited</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=North Bay Hydro Distribution Limited</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=North Bay Hydro Distribution Limited</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=North Bay Hydro Distribution Limited</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=North Bay Hydro Distribution Limited</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=North Bay Hydro Distribution Limited</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=North Bay Hydro Distribution Limited</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=North Bay Hydro Distribution Limited</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=North Bay Hydro Distribution Limited</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=North Bay Hydro Distribution Limited</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Melissa Casson</cp:lastModifiedBy>
  <cp:lastPrinted>2013-03-08T19:50:57Z</cp:lastPrinted>
  <dcterms:created xsi:type="dcterms:W3CDTF">2013-02-20T13:45:42Z</dcterms:created>
  <dcterms:modified xsi:type="dcterms:W3CDTF">2013-03-08T19:50:58Z</dcterms:modified>
</cp:coreProperties>
</file>