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19320" windowHeight="1048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M7" i="5" l="1"/>
  <c r="M11" i="5"/>
  <c r="K7" i="5"/>
  <c r="K11" i="5"/>
  <c r="I7" i="5"/>
  <c r="Q7" i="5" l="1"/>
  <c r="O7"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<sst xmlns="http://schemas.openxmlformats.org/spreadsheetml/2006/main" count="1145" uniqueCount="188">
  <si>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</si>
  <si>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</si>
  <si>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</si>
  <si>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</si>
  <si>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</si>
  <si>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</si>
  <si>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</si>
  <si>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</si>
  <si>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</si>
  <si>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</si>
  <si>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</si>
  <si>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</si>
  <si>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</si>
  <si>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</si>
  <si>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</si>
  <si>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</si>
  <si>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</si>
  <si>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</si>
  <si>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</si>
  <si>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</si>
  <si>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</si>
  <si>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</si>
  <si>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</si>
  <si>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</si>
  <si>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</si>
  <si>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</si>
  <si>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</si>
  <si>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</si>
  <si>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</si>
  <si>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</si>
  <si>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</si>
  <si>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</si>
  <si>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</si>
  <si>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</si>
  <si>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</si>
  <si>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</si>
  <si>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</si>
  <si>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</si>
  <si>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</si>
  <si>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</si>
  <si>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</si>
  <si>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</si>
  <si>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</si>
  <si>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</si>
  <si>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</si>
  <si>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</si>
  <si>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</si>
  <si>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</si>
  <si>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</si>
  <si>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</si>
  <si>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</si>
  <si>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</si>
  <si>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</si>
  <si>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</si>
  <si>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</si>
  <si>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</si>
  <si>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</si>
  <si>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</si>
  <si>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</si>
  <si>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</si>
  <si>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</si>
  <si>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</si>
  <si>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</si>
  <si>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</si>
  <si>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</si>
  <si>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</si>
  <si>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</si>
  <si>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</si>
  <si>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</si>
  <si>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</si>
  <si>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</si>
  <si>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</si>
  <si>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</si>
  <si>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</si>
  <si>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</si>
  <si>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</si>
  <si>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</si>
  <si>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</si>
  <si>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</si>
  <si>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</si>
  <si>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</si>
  <si>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</si>
  <si>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</si>
  <si>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</si>
  <si>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</si>
  <si>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</si>
  <si>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</si>
  <si>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</si>
  <si>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</si>
  <si>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</si>
  <si>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</si>
  <si>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</si>
  <si>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</si>
  <si>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</si>
  <si>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</si>
  <si>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</si>
  <si>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</si>
  <si>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</si>
  <si>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</si>
  <si>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</si>
  <si>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</si>
  <si>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</si>
  <si>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</si>
  <si>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</si>
  <si>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</si>
  <si>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</si>
  <si>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</si>
  <si>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</si>
  <si>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</si>
  <si>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</si>
  <si>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</si>
  <si>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</si>
  <si>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</si>
  <si>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</si>
  <si>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</si>
  <si>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</si>
  <si>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</si>
  <si>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</si>
  <si>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</si>
  <si>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</si>
  <si>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</si>
  <si>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</si>
  <si>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</si>
  <si>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</si>
  <si>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</si>
  <si>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</si>
  <si>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</si>
  <si>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</si>
  <si>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</si>
  <si>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</si>
  <si>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</si>
  <si>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</si>
  <si>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</si>
  <si>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</si>
  <si>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</si>
  <si>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</si>
  <si>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</si>
  <si>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</si>
  <si>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</si>
  <si>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</si>
  <si>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</si>
  <si>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</si>
  <si>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</si>
  <si>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</si>
  <si>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</si>
  <si>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</si>
  <si>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</si>
  <si>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</si>
  <si>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</si>
  <si>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</si>
  <si>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</si>
  <si>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</si>
  <si>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</si>
  <si>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</si>
  <si>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</si>
  <si>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</si>
  <si>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</si>
  <si>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</si>
  <si>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</si>
  <si>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</si>
  <si>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</si>
  <si>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</si>
  <si>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</si>
  <si>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</si>
  <si>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</si>
  <si>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</si>
  <si>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</si>
  <si>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</si>
  <si>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</si>
  <si>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</si>
  <si>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</si>
  <si>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</si>
  <si>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</si>
  <si>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</si>
  <si>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</si>
  <si>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</si>
  <si>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</si>
  <si>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</si>
  <si>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</si>
  <si>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</si>
  <si>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</si>
  <si>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</si>
  <si>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</si>
  <si>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</si>
  <si>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Richard Dimmel, General Manager</t>
  </si>
  <si>
    <t>5197379811 ext 214</t>
  </si>
  <si>
    <t>rdimmel@essexpowerlines.ca</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</si>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</sst>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14" sqref="F14:L14"/>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36</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F5" activePane="bottomRight" state="frozen"/>
      <selection pane="topRight" activeCell="D1" sqref="D1"/>
      <selection pane="bottomLeft" activeCell="A4" sqref="A4"/>
      <selection pane="bottomRight" activeCell="I7" sqref="I7:I12"/>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Essex Powerlines Corporation</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0</v>
      </c>
      <c r="L5" s="90">
        <f>J5+K5</f>
        <v>0</v>
      </c>
      <c r="M5" s="103">
        <v>0</v>
      </c>
      <c r="N5" s="90">
        <f>L5+M5</f>
        <v>0</v>
      </c>
      <c r="O5" s="103">
        <v>0</v>
      </c>
      <c r="P5" s="90">
        <f>N5+O5</f>
        <v>0</v>
      </c>
      <c r="Q5" s="103">
        <v>0</v>
      </c>
      <c r="R5" s="91">
        <f>P5+Q5</f>
        <v>0</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f>8067.92+4601.82+46564.45+806.88-32655.69</f>
        <v>27385.379999999994</v>
      </c>
      <c r="J7" s="92">
        <f t="shared" ref="J7:J12" si="2">H7+I7</f>
        <v>27385.379999999994</v>
      </c>
      <c r="K7" s="104">
        <f>44272.27+1583554.55+2310.13+54315.04+474726.75-1066.87-(19039.92+396+23801.47+289.08+9527.95+2522.16)</f>
        <v>2102535.29</v>
      </c>
      <c r="L7" s="92">
        <f t="shared" ref="L7:L12" si="3">J7+K7</f>
        <v>2129920.67</v>
      </c>
      <c r="M7" s="104">
        <f>63379.79+1372502.48+(-156.24)+16432.68+(-248764.77)-60192.74-(21167.16+119.04+345.09+9083.4+2373.36+454.36)</f>
        <v>1109658.79</v>
      </c>
      <c r="N7" s="92">
        <f t="shared" ref="N7:N12" si="4">L7+M7</f>
        <v>3239579.46</v>
      </c>
      <c r="O7" s="104">
        <f>11181.45+(-171764.44)</f>
        <v>-160582.99</v>
      </c>
      <c r="P7" s="92">
        <f t="shared" ref="P7:P12" si="5">N7+O7</f>
        <v>3078996.4699999997</v>
      </c>
      <c r="Q7" s="104">
        <f>38464.38</f>
        <v>38464.379999999997</v>
      </c>
      <c r="R7" s="93">
        <f t="shared" ref="R7:R12" si="6">P7+Q7</f>
        <v>3117460.8499999996</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v>0</v>
      </c>
      <c r="H10" s="92">
        <f t="shared" si="1"/>
        <v>0</v>
      </c>
      <c r="I10" s="104">
        <v>0</v>
      </c>
      <c r="J10" s="92">
        <f t="shared" si="2"/>
        <v>0</v>
      </c>
      <c r="K10" s="104">
        <v>1066.8699999999999</v>
      </c>
      <c r="L10" s="92">
        <f t="shared" si="3"/>
        <v>1066.8699999999999</v>
      </c>
      <c r="M10" s="104">
        <v>60192.74</v>
      </c>
      <c r="N10" s="92">
        <f t="shared" si="4"/>
        <v>61259.61</v>
      </c>
      <c r="O10" s="104">
        <v>0</v>
      </c>
      <c r="P10" s="92">
        <f t="shared" si="5"/>
        <v>61259.61</v>
      </c>
      <c r="Q10" s="104">
        <v>0</v>
      </c>
      <c r="R10" s="93">
        <f t="shared" si="6"/>
        <v>61259.61</v>
      </c>
    </row>
    <row r="11" spans="2:19" x14ac:dyDescent="0.25">
      <c r="B11" s="29" t="s">
        <v>145</v>
      </c>
      <c r="C11" s="57"/>
      <c r="D11" s="104">
        <v>0</v>
      </c>
      <c r="E11" s="104">
        <v>0</v>
      </c>
      <c r="F11" s="92">
        <f t="shared" si="0"/>
        <v>0</v>
      </c>
      <c r="G11" s="104">
        <v>0</v>
      </c>
      <c r="H11" s="92">
        <f t="shared" si="1"/>
        <v>0</v>
      </c>
      <c r="I11" s="104">
        <v>32655.69</v>
      </c>
      <c r="J11" s="92">
        <f t="shared" si="2"/>
        <v>32655.69</v>
      </c>
      <c r="K11" s="104">
        <f>19039.92+396+23801.47+289.08+9527.95+2522.16</f>
        <v>55576.58</v>
      </c>
      <c r="L11" s="92">
        <f t="shared" si="3"/>
        <v>88232.27</v>
      </c>
      <c r="M11" s="104">
        <f>21167.16+119.04+345.09+9083.4+2373.36+454.36</f>
        <v>33542.410000000003</v>
      </c>
      <c r="N11" s="92">
        <f t="shared" si="4"/>
        <v>121774.68000000001</v>
      </c>
      <c r="O11" s="104">
        <v>0</v>
      </c>
      <c r="P11" s="92">
        <f t="shared" si="5"/>
        <v>121774.68000000001</v>
      </c>
      <c r="Q11" s="104">
        <v>0</v>
      </c>
      <c r="R11" s="93">
        <f t="shared" si="6"/>
        <v>121774.68000000001</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60041.069999999992</v>
      </c>
      <c r="J13" s="96">
        <f t="shared" si="7"/>
        <v>60041.069999999992</v>
      </c>
      <c r="K13" s="106">
        <f t="shared" si="7"/>
        <v>2159178.7400000002</v>
      </c>
      <c r="L13" s="96">
        <f t="shared" si="7"/>
        <v>2219219.81</v>
      </c>
      <c r="M13" s="106">
        <f t="shared" si="7"/>
        <v>1203393.94</v>
      </c>
      <c r="N13" s="96">
        <f t="shared" si="7"/>
        <v>3422613.75</v>
      </c>
      <c r="O13" s="106">
        <f t="shared" si="7"/>
        <v>-160582.99</v>
      </c>
      <c r="P13" s="96">
        <f t="shared" si="7"/>
        <v>3262030.76</v>
      </c>
      <c r="Q13" s="106">
        <f t="shared" si="7"/>
        <v>38464.379999999997</v>
      </c>
      <c r="R13" s="97">
        <f t="shared" si="7"/>
        <v>3300495.1399999997</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0</v>
      </c>
      <c r="L15" s="92">
        <f>J15+K15</f>
        <v>0</v>
      </c>
      <c r="M15" s="104">
        <v>0</v>
      </c>
      <c r="N15" s="92">
        <f>L15+M15</f>
        <v>0</v>
      </c>
      <c r="O15" s="104">
        <v>0</v>
      </c>
      <c r="P15" s="92">
        <f>N15+O15</f>
        <v>0</v>
      </c>
      <c r="Q15" s="104">
        <v>0</v>
      </c>
      <c r="R15" s="93">
        <f>P15+Q15</f>
        <v>0</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0</v>
      </c>
      <c r="L19" s="96">
        <f t="shared" si="8"/>
        <v>0</v>
      </c>
      <c r="M19" s="106">
        <f t="shared" si="8"/>
        <v>0</v>
      </c>
      <c r="N19" s="96">
        <f t="shared" si="8"/>
        <v>0</v>
      </c>
      <c r="O19" s="106">
        <f t="shared" si="8"/>
        <v>0</v>
      </c>
      <c r="P19" s="96">
        <f t="shared" si="8"/>
        <v>0</v>
      </c>
      <c r="Q19" s="106">
        <f t="shared" si="8"/>
        <v>0</v>
      </c>
      <c r="R19" s="97">
        <f t="shared" si="8"/>
        <v>0</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60041.069999999992</v>
      </c>
      <c r="J21" s="98">
        <f t="shared" si="9"/>
        <v>60041.069999999992</v>
      </c>
      <c r="K21" s="107">
        <f t="shared" si="9"/>
        <v>2159178.7400000002</v>
      </c>
      <c r="L21" s="98">
        <f t="shared" si="9"/>
        <v>2219219.81</v>
      </c>
      <c r="M21" s="107">
        <f t="shared" si="9"/>
        <v>1203393.94</v>
      </c>
      <c r="N21" s="98">
        <f t="shared" si="9"/>
        <v>3422613.75</v>
      </c>
      <c r="O21" s="107">
        <f t="shared" si="9"/>
        <v>-160582.99</v>
      </c>
      <c r="P21" s="98">
        <f t="shared" si="9"/>
        <v>3262030.76</v>
      </c>
      <c r="Q21" s="107">
        <f t="shared" si="9"/>
        <v>38464.379999999997</v>
      </c>
      <c r="R21" s="99">
        <f t="shared" si="9"/>
        <v>3300495.1399999997</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187</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disablePrompts="1"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Essex Powerlines Corporation</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t="s">
        <v>187</v>
      </c>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I5" activePane="bottomRight" state="frozen"/>
      <selection pane="topRight" activeCell="D1" sqref="D1"/>
      <selection pane="bottomLeft" activeCell="A5" sqref="A5"/>
      <selection pane="bottomRight" activeCell="N6" sqref="J6:N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Essex Powerlines Corporation</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 Networks Inc.</v>
      </c>
      <c r="C6" s="73" t="str">
        <f>IF(LEN($B$6)=0,"","Distribution Charge Amounts (for LV Services)")</f>
        <v>Distribution Charge Amounts (for LV Services)</v>
      </c>
      <c r="D6" s="122">
        <v>0</v>
      </c>
      <c r="E6" s="122">
        <v>0</v>
      </c>
      <c r="F6" s="122">
        <v>0</v>
      </c>
      <c r="G6" s="122">
        <v>0</v>
      </c>
      <c r="H6" s="122">
        <v>0</v>
      </c>
      <c r="I6" s="122">
        <v>0</v>
      </c>
      <c r="J6" s="122">
        <v>51125</v>
      </c>
      <c r="K6" s="122">
        <v>126397</v>
      </c>
      <c r="L6" s="122">
        <v>121659</v>
      </c>
      <c r="M6" s="122">
        <v>113838</v>
      </c>
      <c r="N6" s="123">
        <v>91149</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=Essex Powerlines Corporation</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=Essex Powerlines Corporation</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=Essex Powerlines Corporation</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=Essex Powerlines Corporation</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=Essex Powerlines Corporation</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=Essex Powerlines Corporation</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=Essex Powerlines Corporation</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=Essex Powerlines Corporation</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=Essex Powerlines Corporation</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=Essex Powerlines Corporation</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=Essex Powerlines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rdimmel</cp:lastModifiedBy>
  <cp:lastPrinted>2013-02-25T16:20:03Z</cp:lastPrinted>
  <dcterms:created xsi:type="dcterms:W3CDTF">2013-02-20T13:45:42Z</dcterms:created>
  <dcterms:modified xsi:type="dcterms:W3CDTF">2013-03-08T20:33:36Z</dcterms:modified>
</cp:coreProperties>
</file>