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5" yWindow="105" windowWidth="21750" windowHeight="15990" tabRatio="720" activeTab="1"/>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externalReferences>
    <externalReference r:id="rId7"/>
  </externalReference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Q15" i="5" l="1"/>
  <c r="O15" i="5"/>
  <c r="M15" i="5"/>
  <c r="K15" i="5"/>
  <c r="G15" i="5"/>
  <c r="O7" i="5" l="1"/>
  <c r="M12" i="5"/>
  <c r="K12" i="5"/>
  <c r="K10" i="5"/>
  <c r="M7" i="5"/>
  <c r="K7" i="5"/>
  <c r="I7" i="5"/>
  <c r="G7" i="5"/>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<sst xmlns="http://schemas.openxmlformats.org/spreadsheetml/2006/main" count="1144" uniqueCount="188">
  <si>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</si>
  <si>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</si>
  <si>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</si>
  <si>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</si>
  <si>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</si>
  <si>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</si>
  <si>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</si>
  <si>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</si>
  <si>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</si>
  <si>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</si>
  <si>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</si>
  <si>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</si>
  <si>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</si>
  <si>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</si>
  <si>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</si>
  <si>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</si>
  <si>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</si>
  <si>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</si>
  <si>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</si>
  <si>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</si>
  <si>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</si>
  <si>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</si>
  <si>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</si>
  <si>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</si>
  <si>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</si>
  <si>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</si>
  <si>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</si>
  <si>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</si>
  <si>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</si>
  <si>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</si>
  <si>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</si>
  <si>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</si>
  <si>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</si>
  <si>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</si>
  <si>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</si>
  <si>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</si>
  <si>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</si>
  <si>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</si>
  <si>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</si>
  <si>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</si>
  <si>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</si>
  <si>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</si>
  <si>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</si>
  <si>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</si>
  <si>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</si>
  <si>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</si>
  <si>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</si>
  <si>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</si>
  <si>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</si>
  <si>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</si>
  <si>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</si>
  <si>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</si>
  <si>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</si>
  <si>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</si>
  <si>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</si>
  <si>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</si>
  <si>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</si>
  <si>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</si>
  <si>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</si>
  <si>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</si>
  <si>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</si>
  <si>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</si>
  <si>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</si>
  <si>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</si>
  <si>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</si>
  <si>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</si>
  <si>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</si>
  <si>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</si>
  <si>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</si>
  <si>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</si>
  <si>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</si>
  <si>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</si>
  <si>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</si>
  <si>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</si>
  <si>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</si>
  <si>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</si>
  <si>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</si>
  <si>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</si>
  <si>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</si>
  <si>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</si>
  <si>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</si>
  <si>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</si>
  <si>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</si>
  <si>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</si>
  <si>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</si>
  <si>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</si>
  <si>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</si>
  <si>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</si>
  <si>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</si>
  <si>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</si>
  <si>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</si>
  <si>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</si>
  <si>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</si>
  <si>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</si>
  <si>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</si>
  <si>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</si>
  <si>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</si>
  <si>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</si>
  <si>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</si>
  <si>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</si>
  <si>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</si>
  <si>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</si>
  <si>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</si>
  <si>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</si>
  <si>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</si>
  <si>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</si>
  <si>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</si>
  <si>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</si>
  <si>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</si>
  <si>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</si>
  <si>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</si>
  <si>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</si>
  <si>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</si>
  <si>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</si>
  <si>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</si>
  <si>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</si>
  <si>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</si>
  <si>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</si>
  <si>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</si>
  <si>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</si>
  <si>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</si>
  <si>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</si>
  <si>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</si>
  <si>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</si>
  <si>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</si>
  <si>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</si>
  <si>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</si>
  <si>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</si>
  <si>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</si>
  <si>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</si>
  <si>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</si>
  <si>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</si>
  <si>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</si>
  <si>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</si>
  <si>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</si>
  <si>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</si>
  <si>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</si>
  <si>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</si>
  <si>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</si>
  <si>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</si>
  <si>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</si>
  <si>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</si>
  <si>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</si>
  <si>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</si>
  <si>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</si>
  <si>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</si>
  <si>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</si>
  <si>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</si>
  <si>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</si>
  <si>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</si>
  <si>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</si>
  <si>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</si>
  <si>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</si>
  <si>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</si>
  <si>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</si>
  <si>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</si>
  <si>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</si>
  <si>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</si>
  <si>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</si>
  <si>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</si>
  <si>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</si>
  <si>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</si>
  <si>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</si>
  <si>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</si>
  <si>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</si>
  <si>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</si>
  <si>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</si>
  <si>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</si>
  <si>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</si>
  <si>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</si>
  <si>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</si>
  <si>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</si>
  <si>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</si>
  <si>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</si>
  <si>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</si>
  <si>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</si>
  <si>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</si>
  <si>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</si>
  <si>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</si>
  <si>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</si>
  <si>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</si>
  <si>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</si>
  <si>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</si>
  <si>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</si>
  <si>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Brenda Pinke, Regulatory/CDM Manager</t>
  </si>
  <si>
    <t>705-431-6870 Ext 262</t>
  </si>
  <si>
    <t>brendap@innisfilhydro.com</t>
  </si>
  <si>
    <t>EB-2011-0435</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</si>
</sst>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0.0"/>
    <numFmt numFmtId="165" formatCode="[$-F800]dddd\,\ mmmm\ dd\,\ yyyy"/>
    <numFmt numFmtId="166" formatCode="_(* #,##0.0_);_(* \(#,##0.0\);_(* &quot;-&quot;??_);_(@_)"/>
    <numFmt numFmtId="167" formatCode="#,##0.0"/>
    <numFmt numFmtId="168" formatCode="mm/dd/yyyy"/>
    <numFmt numFmtId="169" formatCode="0\-0"/>
    <numFmt numFmtId="170" formatCode="&quot;$&quot;#,##0_);\(&quot;$&quot;#,##0\)"/>
    <numFmt numFmtId="171" formatCode="##\-#"/>
    <numFmt numFmtId="172" formatCode="_(* #,##0_);_(* \(#,##0\);_(* &quot;-&quot;??_);_(@_)"/>
    <numFmt numFmtId="173" formatCode="&quot;£ &quot;#,##0.00;[Red]\-&quot;£ &quot;#,##0.00"/>
    <numFmt numFmtId="174" formatCode="[$-409]mmmm\ d\,\ yyyy;@"/>
    <numFmt numFmtId="175" formatCode="_-* #,##0_-;\-* #,##0_-;_-* &quot;-&quot;??_-;_-@_-"/>
    <numFmt numFmtId="176" formatCode="_-* #,##0_-;[Red]\-* #,##0_-;_-* &quot;-&quot;??_-;_-@_-"/>
    <numFmt numFmtId="177"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44" fontId="1" fillId="0" borderId="0" applyFont="0" applyFill="0" applyBorder="0" applyAlignment="0" applyProtection="0"/>
    <xf numFmtId="166" fontId="8" fillId="0" borderId="0"/>
    <xf numFmtId="167" fontId="8" fillId="0" borderId="0"/>
    <xf numFmtId="166" fontId="8" fillId="0" borderId="0"/>
    <xf numFmtId="166" fontId="8" fillId="0" borderId="0"/>
    <xf numFmtId="166" fontId="8" fillId="0" borderId="0"/>
    <xf numFmtId="166" fontId="8" fillId="0" borderId="0"/>
    <xf numFmtId="168" fontId="8" fillId="0" borderId="0"/>
    <xf numFmtId="169" fontId="8" fillId="0" borderId="0"/>
    <xf numFmtId="168" fontId="8" fillId="0" borderId="0"/>
    <xf numFmtId="3" fontId="8" fillId="0" borderId="0" applyFont="0" applyFill="0" applyBorder="0" applyAlignment="0" applyProtection="0"/>
    <xf numFmtId="170"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1" fontId="8" fillId="0" borderId="0"/>
    <xf numFmtId="172" fontId="8" fillId="0" borderId="0"/>
    <xf numFmtId="171" fontId="8" fillId="0" borderId="0"/>
    <xf numFmtId="171" fontId="8" fillId="0" borderId="0"/>
    <xf numFmtId="171" fontId="8" fillId="0" borderId="0"/>
    <xf numFmtId="171" fontId="8" fillId="0" borderId="0"/>
    <xf numFmtId="173" fontId="8" fillId="0" borderId="0"/>
    <xf numFmtId="0" fontId="8" fillId="0" borderId="0"/>
    <xf numFmtId="10" fontId="8" fillId="0" borderId="0" applyFont="0" applyFill="0" applyBorder="0" applyAlignment="0" applyProtection="0"/>
    <xf numFmtId="43" fontId="1" fillId="0" borderId="0" applyFont="0" applyFill="0" applyBorder="0" applyAlignment="0" applyProtection="0"/>
  </cellStyleXfs>
  <cellXfs count="179">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4"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4" fontId="4" fillId="2" borderId="28" xfId="0" applyNumberFormat="1" applyFont="1" applyFill="1" applyBorder="1" applyAlignment="1" applyProtection="1">
      <alignment horizontal="center" wrapText="1"/>
    </xf>
    <xf numFmtId="165" fontId="4" fillId="2" borderId="28" xfId="0" applyNumberFormat="1" applyFont="1" applyFill="1" applyBorder="1" applyAlignment="1" applyProtection="1">
      <alignment horizontal="center" wrapText="1"/>
    </xf>
    <xf numFmtId="174"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4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4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4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4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44" fontId="0" fillId="0" borderId="33" xfId="1" applyFont="1" applyFill="1" applyBorder="1" applyProtection="1"/>
    <xf numFmtId="44" fontId="0" fillId="0" borderId="24" xfId="1" applyFont="1" applyBorder="1" applyProtection="1"/>
    <xf numFmtId="4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5" fontId="0" fillId="2" borderId="18" xfId="26" applyNumberFormat="1" applyFont="1" applyFill="1" applyBorder="1" applyProtection="1"/>
    <xf numFmtId="175" fontId="0" fillId="2" borderId="33" xfId="26" applyNumberFormat="1" applyFont="1" applyFill="1" applyBorder="1" applyProtection="1"/>
    <xf numFmtId="175" fontId="0" fillId="2" borderId="20" xfId="26" applyNumberFormat="1" applyFont="1" applyFill="1" applyBorder="1" applyProtection="1"/>
    <xf numFmtId="175" fontId="0" fillId="2" borderId="24" xfId="26" applyNumberFormat="1" applyFont="1" applyFill="1" applyBorder="1" applyProtection="1"/>
    <xf numFmtId="175" fontId="0" fillId="2" borderId="21" xfId="26" applyNumberFormat="1" applyFont="1" applyFill="1" applyBorder="1" applyProtection="1"/>
    <xf numFmtId="175" fontId="0" fillId="2" borderId="30" xfId="26" applyNumberFormat="1" applyFont="1" applyFill="1" applyBorder="1" applyProtection="1"/>
    <xf numFmtId="175" fontId="4" fillId="2" borderId="20" xfId="26" applyNumberFormat="1" applyFont="1" applyFill="1" applyBorder="1" applyProtection="1"/>
    <xf numFmtId="175" fontId="4" fillId="2" borderId="24" xfId="26" applyNumberFormat="1" applyFont="1" applyFill="1" applyBorder="1" applyProtection="1"/>
    <xf numFmtId="175" fontId="4" fillId="2" borderId="26" xfId="26" applyNumberFormat="1" applyFont="1" applyFill="1" applyBorder="1" applyProtection="1"/>
    <xf numFmtId="175" fontId="4" fillId="2" borderId="34" xfId="26" applyNumberFormat="1" applyFont="1" applyFill="1" applyBorder="1" applyProtection="1"/>
    <xf numFmtId="0" fontId="0" fillId="2" borderId="10" xfId="0" applyFont="1" applyFill="1" applyBorder="1" applyAlignment="1" applyProtection="1">
      <alignment horizontal="center"/>
    </xf>
    <xf numFmtId="175" fontId="1" fillId="2" borderId="10" xfId="26" applyNumberFormat="1" applyFont="1" applyFill="1" applyBorder="1" applyProtection="1"/>
    <xf numFmtId="0" fontId="0" fillId="2" borderId="9" xfId="0" applyFont="1" applyFill="1" applyBorder="1" applyProtection="1"/>
    <xf numFmtId="176" fontId="0" fillId="4" borderId="18" xfId="26" applyNumberFormat="1" applyFont="1" applyFill="1" applyBorder="1" applyProtection="1">
      <protection locked="0"/>
    </xf>
    <xf numFmtId="176" fontId="0" fillId="4" borderId="20" xfId="26" applyNumberFormat="1" applyFont="1" applyFill="1" applyBorder="1" applyProtection="1">
      <protection locked="0"/>
    </xf>
    <xf numFmtId="176" fontId="0" fillId="4" borderId="21" xfId="26" applyNumberFormat="1" applyFont="1" applyFill="1" applyBorder="1" applyProtection="1">
      <protection locked="0"/>
    </xf>
    <xf numFmtId="176" fontId="4" fillId="2" borderId="20" xfId="26" applyNumberFormat="1" applyFont="1" applyFill="1" applyBorder="1" applyProtection="1"/>
    <xf numFmtId="176"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4" fontId="4" fillId="0" borderId="40" xfId="0" applyNumberFormat="1" applyFont="1" applyFill="1" applyBorder="1" applyAlignment="1" applyProtection="1">
      <alignment horizontal="center" wrapText="1"/>
    </xf>
    <xf numFmtId="174" fontId="11" fillId="0" borderId="40" xfId="0" applyNumberFormat="1" applyFont="1" applyFill="1" applyBorder="1" applyAlignment="1" applyProtection="1">
      <alignment horizontal="center" wrapText="1"/>
    </xf>
    <xf numFmtId="174"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5" fontId="0" fillId="0" borderId="42" xfId="26" applyNumberFormat="1" applyFont="1" applyFill="1" applyBorder="1" applyProtection="1">
      <protection locked="0"/>
    </xf>
    <xf numFmtId="175" fontId="0" fillId="0" borderId="39" xfId="26" applyNumberFormat="1" applyFont="1" applyFill="1" applyBorder="1" applyProtection="1">
      <protection locked="0"/>
    </xf>
    <xf numFmtId="177" fontId="0" fillId="0" borderId="20" xfId="1" applyNumberFormat="1" applyFont="1" applyFill="1" applyBorder="1" applyProtection="1">
      <protection locked="0"/>
    </xf>
    <xf numFmtId="177" fontId="0" fillId="0" borderId="24" xfId="1" applyNumberFormat="1" applyFont="1" applyFill="1" applyBorder="1" applyProtection="1">
      <protection locked="0"/>
    </xf>
    <xf numFmtId="0" fontId="4" fillId="0" borderId="0" xfId="0" applyFont="1"/>
    <xf numFmtId="175" fontId="0" fillId="0" borderId="0" xfId="26" applyNumberFormat="1" applyFont="1"/>
    <xf numFmtId="175"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5" fontId="4" fillId="7" borderId="0" xfId="26" applyNumberFormat="1" applyFont="1" applyFill="1"/>
    <xf numFmtId="0" fontId="0" fillId="7" borderId="0" xfId="0" applyFill="1"/>
    <xf numFmtId="175"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5"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15" fontId="0" fillId="4" borderId="9" xfId="0" applyNumberFormat="1"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4" borderId="9"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dmin/IHDSL/OEB/2011%20Filings/SMI%20trueup%20EB-2011-0435/Submission/Addendum%201%20Smart%20Meter%20Mod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Utility_Info"/>
      <sheetName val="2. Smart_Meter_Costs"/>
      <sheetName val="3. Cost_of_Service_Parameters"/>
      <sheetName val="4. SM_Assets_and_Rate_Base"/>
      <sheetName val="5. SM_Rev_Reqt"/>
      <sheetName val="6. UCC_Calculation"/>
      <sheetName val="7_Taxes_PILs"/>
      <sheetName val="8. Funding_Adder_Revs"/>
      <sheetName val="8A. Opex_Interest_monthly"/>
      <sheetName val="8B. Opex_Interest_annual"/>
      <sheetName val="9. SMFA_SMDR_SMIRR"/>
      <sheetName val="NOTES"/>
    </sheetNames>
    <sheetDataSet>
      <sheetData sheetId="0"/>
      <sheetData sheetId="1">
        <row r="181">
          <cell r="I181">
            <v>16301</v>
          </cell>
          <cell r="K181">
            <v>15967</v>
          </cell>
          <cell r="M181">
            <v>1430001</v>
          </cell>
          <cell r="O181">
            <v>309752</v>
          </cell>
          <cell r="Q181">
            <v>115950</v>
          </cell>
        </row>
        <row r="185">
          <cell r="M185">
            <v>32533</v>
          </cell>
        </row>
        <row r="189">
          <cell r="M189">
            <v>274110</v>
          </cell>
          <cell r="O189">
            <v>200</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zoomScale="115" zoomScaleNormal="115" workbookViewId="0">
      <selection activeCell="F20" sqref="F20:J20"/>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58</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tabSelected="1" zoomScale="89" zoomScaleNormal="89" zoomScaleSheetLayoutView="100" workbookViewId="0">
      <selection activeCell="D7" sqref="D7"/>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Innisfil Hydro Distribution Systems Limited</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9958</v>
      </c>
      <c r="L5" s="90">
        <f>J5+K5</f>
        <v>9958</v>
      </c>
      <c r="M5" s="103">
        <v>4257</v>
      </c>
      <c r="N5" s="90">
        <f>L5+M5</f>
        <v>14215</v>
      </c>
      <c r="O5" s="103">
        <v>371</v>
      </c>
      <c r="P5" s="90">
        <f>N5+O5</f>
        <v>14586</v>
      </c>
      <c r="Q5" s="103">
        <v>135</v>
      </c>
      <c r="R5" s="91">
        <f>P5+Q5</f>
        <v>14721</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f>'[1]2. Smart_Meter_Costs'!$I$181</f>
        <v>16301</v>
      </c>
      <c r="H7" s="92">
        <f t="shared" ref="H7:H12" si="1">F7+G7</f>
        <v>16301</v>
      </c>
      <c r="I7" s="104">
        <f>'[1]2. Smart_Meter_Costs'!$K$181</f>
        <v>15967</v>
      </c>
      <c r="J7" s="92">
        <f t="shared" ref="J7:J12" si="2">H7+I7</f>
        <v>32268</v>
      </c>
      <c r="K7" s="104">
        <f>'[1]2. Smart_Meter_Costs'!$M$181</f>
        <v>1430001</v>
      </c>
      <c r="L7" s="92">
        <f t="shared" ref="L7:L12" si="3">J7+K7</f>
        <v>1462269</v>
      </c>
      <c r="M7" s="104">
        <f>'[1]2. Smart_Meter_Costs'!$O$181</f>
        <v>309752</v>
      </c>
      <c r="N7" s="92">
        <f t="shared" ref="N7:N12" si="4">L7+M7</f>
        <v>1772021</v>
      </c>
      <c r="O7" s="104">
        <f>'[1]2. Smart_Meter_Costs'!$Q$181</f>
        <v>115950</v>
      </c>
      <c r="P7" s="92">
        <f t="shared" ref="P7:P12" si="5">N7+O7</f>
        <v>1887971</v>
      </c>
      <c r="Q7" s="104">
        <v>0</v>
      </c>
      <c r="R7" s="93">
        <f t="shared" ref="R7:R12" si="6">P7+Q7</f>
        <v>1887971</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v>0</v>
      </c>
      <c r="L9" s="92">
        <f t="shared" si="3"/>
        <v>0</v>
      </c>
      <c r="M9" s="104">
        <v>0</v>
      </c>
      <c r="N9" s="92">
        <f t="shared" si="4"/>
        <v>0</v>
      </c>
      <c r="O9" s="104">
        <v>0</v>
      </c>
      <c r="P9" s="92">
        <f t="shared" si="5"/>
        <v>0</v>
      </c>
      <c r="Q9" s="104">
        <v>0</v>
      </c>
      <c r="R9" s="93">
        <f t="shared" si="6"/>
        <v>0</v>
      </c>
    </row>
    <row r="10" spans="2:19" x14ac:dyDescent="0.25">
      <c r="B10" s="29" t="s">
        <v>128</v>
      </c>
      <c r="C10" s="57">
        <v>1925</v>
      </c>
      <c r="D10" s="104">
        <v>0</v>
      </c>
      <c r="E10" s="104">
        <v>0</v>
      </c>
      <c r="F10" s="92">
        <f t="shared" si="0"/>
        <v>0</v>
      </c>
      <c r="G10" s="104"/>
      <c r="H10" s="92">
        <f t="shared" si="1"/>
        <v>0</v>
      </c>
      <c r="I10" s="104">
        <v>0</v>
      </c>
      <c r="J10" s="92">
        <f t="shared" si="2"/>
        <v>0</v>
      </c>
      <c r="K10" s="104">
        <f>'[1]2. Smart_Meter_Costs'!$M$185</f>
        <v>32533</v>
      </c>
      <c r="L10" s="92">
        <f t="shared" si="3"/>
        <v>32533</v>
      </c>
      <c r="M10" s="104">
        <v>0</v>
      </c>
      <c r="N10" s="92">
        <f t="shared" si="4"/>
        <v>32533</v>
      </c>
      <c r="O10" s="104">
        <v>0</v>
      </c>
      <c r="P10" s="92">
        <f t="shared" si="5"/>
        <v>32533</v>
      </c>
      <c r="Q10" s="104">
        <v>0</v>
      </c>
      <c r="R10" s="93">
        <f t="shared" si="6"/>
        <v>32533</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c r="P11" s="92">
        <f t="shared" si="5"/>
        <v>0</v>
      </c>
      <c r="Q11" s="104">
        <v>0</v>
      </c>
      <c r="R11" s="93">
        <f t="shared" si="6"/>
        <v>0</v>
      </c>
    </row>
    <row r="12" spans="2:19" x14ac:dyDescent="0.25">
      <c r="B12" s="29" t="s">
        <v>129</v>
      </c>
      <c r="C12" s="89">
        <v>1860</v>
      </c>
      <c r="D12" s="105">
        <v>0</v>
      </c>
      <c r="E12" s="105">
        <v>0</v>
      </c>
      <c r="F12" s="94">
        <f t="shared" si="0"/>
        <v>0</v>
      </c>
      <c r="G12" s="105">
        <v>0</v>
      </c>
      <c r="H12" s="94">
        <f t="shared" si="1"/>
        <v>0</v>
      </c>
      <c r="I12" s="105">
        <v>0</v>
      </c>
      <c r="J12" s="94">
        <f t="shared" si="2"/>
        <v>0</v>
      </c>
      <c r="K12" s="105">
        <f>'[1]2. Smart_Meter_Costs'!$M$189</f>
        <v>274110</v>
      </c>
      <c r="L12" s="94">
        <f t="shared" si="3"/>
        <v>274110</v>
      </c>
      <c r="M12" s="105">
        <f>'[1]2. Smart_Meter_Costs'!$O$189</f>
        <v>200</v>
      </c>
      <c r="N12" s="94">
        <f t="shared" si="4"/>
        <v>274310</v>
      </c>
      <c r="O12" s="105">
        <v>0</v>
      </c>
      <c r="P12" s="94">
        <f t="shared" si="5"/>
        <v>274310</v>
      </c>
      <c r="Q12" s="105">
        <v>0</v>
      </c>
      <c r="R12" s="95">
        <f t="shared" si="6"/>
        <v>274310</v>
      </c>
    </row>
    <row r="13" spans="2:19" s="31" customFormat="1" x14ac:dyDescent="0.25">
      <c r="B13" s="30" t="s">
        <v>130</v>
      </c>
      <c r="C13" s="58"/>
      <c r="D13" s="106">
        <f t="shared" ref="D13:R13" si="7">SUM(D7:D12)</f>
        <v>0</v>
      </c>
      <c r="E13" s="106">
        <f t="shared" si="7"/>
        <v>0</v>
      </c>
      <c r="F13" s="96">
        <f t="shared" si="7"/>
        <v>0</v>
      </c>
      <c r="G13" s="106">
        <f t="shared" si="7"/>
        <v>16301</v>
      </c>
      <c r="H13" s="96">
        <f t="shared" si="7"/>
        <v>16301</v>
      </c>
      <c r="I13" s="106">
        <f t="shared" si="7"/>
        <v>15967</v>
      </c>
      <c r="J13" s="96">
        <f t="shared" si="7"/>
        <v>32268</v>
      </c>
      <c r="K13" s="106">
        <f t="shared" si="7"/>
        <v>1736644</v>
      </c>
      <c r="L13" s="96">
        <f t="shared" si="7"/>
        <v>1768912</v>
      </c>
      <c r="M13" s="106">
        <f t="shared" si="7"/>
        <v>309952</v>
      </c>
      <c r="N13" s="96">
        <f t="shared" si="7"/>
        <v>2078864</v>
      </c>
      <c r="O13" s="106">
        <f t="shared" si="7"/>
        <v>115950</v>
      </c>
      <c r="P13" s="96">
        <f t="shared" si="7"/>
        <v>2194814</v>
      </c>
      <c r="Q13" s="106">
        <f t="shared" si="7"/>
        <v>0</v>
      </c>
      <c r="R13" s="97">
        <f t="shared" si="7"/>
        <v>2194814</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f>-543</f>
        <v>-543</v>
      </c>
      <c r="H15" s="92">
        <f>F15+G15</f>
        <v>-543</v>
      </c>
      <c r="I15" s="104">
        <v>-1619</v>
      </c>
      <c r="J15" s="92">
        <f>H15+I15</f>
        <v>-2162</v>
      </c>
      <c r="K15" s="104">
        <f>-49818-5422-6853</f>
        <v>-62093</v>
      </c>
      <c r="L15" s="92">
        <f>J15+K15</f>
        <v>-64255</v>
      </c>
      <c r="M15" s="104">
        <f>-107810-10844-13711</f>
        <v>-132365</v>
      </c>
      <c r="N15" s="92">
        <f>L15+M15</f>
        <v>-196620</v>
      </c>
      <c r="O15" s="104">
        <f>-122000-10844-13716</f>
        <v>-146560</v>
      </c>
      <c r="P15" s="92">
        <f>N15+O15</f>
        <v>-343180</v>
      </c>
      <c r="Q15" s="104">
        <f>-125865-5422-13715</f>
        <v>-145002</v>
      </c>
      <c r="R15" s="93">
        <f>P15+Q15</f>
        <v>-488182</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-543</v>
      </c>
      <c r="H19" s="96">
        <f t="shared" si="8"/>
        <v>-543</v>
      </c>
      <c r="I19" s="106">
        <f t="shared" si="8"/>
        <v>-1619</v>
      </c>
      <c r="J19" s="96">
        <f t="shared" si="8"/>
        <v>-2162</v>
      </c>
      <c r="K19" s="106">
        <f t="shared" si="8"/>
        <v>-62093</v>
      </c>
      <c r="L19" s="96">
        <f t="shared" si="8"/>
        <v>-64255</v>
      </c>
      <c r="M19" s="106">
        <f t="shared" si="8"/>
        <v>-132365</v>
      </c>
      <c r="N19" s="96">
        <f t="shared" si="8"/>
        <v>-196620</v>
      </c>
      <c r="O19" s="106">
        <f t="shared" si="8"/>
        <v>-146560</v>
      </c>
      <c r="P19" s="96">
        <f t="shared" si="8"/>
        <v>-343180</v>
      </c>
      <c r="Q19" s="106">
        <f t="shared" si="8"/>
        <v>-145002</v>
      </c>
      <c r="R19" s="97">
        <f t="shared" si="8"/>
        <v>-488182</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15758</v>
      </c>
      <c r="H21" s="98">
        <f t="shared" si="9"/>
        <v>15758</v>
      </c>
      <c r="I21" s="107">
        <f t="shared" si="9"/>
        <v>14348</v>
      </c>
      <c r="J21" s="98">
        <f t="shared" si="9"/>
        <v>30106</v>
      </c>
      <c r="K21" s="107">
        <f t="shared" si="9"/>
        <v>1674551</v>
      </c>
      <c r="L21" s="98">
        <f t="shared" si="9"/>
        <v>1704657</v>
      </c>
      <c r="M21" s="107">
        <f t="shared" si="9"/>
        <v>177587</v>
      </c>
      <c r="N21" s="98">
        <f t="shared" si="9"/>
        <v>1882244</v>
      </c>
      <c r="O21" s="107">
        <f t="shared" si="9"/>
        <v>-30610</v>
      </c>
      <c r="P21" s="98">
        <f t="shared" si="9"/>
        <v>1851634</v>
      </c>
      <c r="Q21" s="107">
        <f t="shared" si="9"/>
        <v>-145002</v>
      </c>
      <c r="R21" s="99">
        <f t="shared" si="9"/>
        <v>1706632</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v>41046</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7" t="s">
        <v>187</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Innisfil Hydro Distribution Systems Limited</v>
      </c>
    </row>
    <row r="2" spans="1:13" x14ac:dyDescent="0.25">
      <c r="A2" s="36"/>
      <c r="B2" s="39"/>
      <c r="C2" s="40"/>
      <c r="D2" s="169"/>
      <c r="E2" s="169"/>
      <c r="F2" s="169"/>
      <c r="G2" s="169" t="s">
        <v>134</v>
      </c>
      <c r="H2" s="169"/>
      <c r="I2" s="169"/>
      <c r="J2" s="169"/>
      <c r="K2" s="169"/>
      <c r="L2" s="169"/>
      <c r="M2" s="170"/>
    </row>
    <row r="3" spans="1:13" ht="15.75" thickBot="1" x14ac:dyDescent="0.3">
      <c r="A3" s="36"/>
      <c r="B3" s="41"/>
      <c r="C3" s="42"/>
      <c r="D3" s="171"/>
      <c r="E3" s="171"/>
      <c r="F3" s="171"/>
      <c r="G3" s="171"/>
      <c r="H3" s="171"/>
      <c r="I3" s="171"/>
      <c r="J3" s="171"/>
      <c r="K3" s="171"/>
      <c r="L3" s="171"/>
      <c r="M3" s="172"/>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3"/>
      <c r="C10" s="173"/>
      <c r="D10" s="48"/>
      <c r="E10" s="42"/>
      <c r="F10" s="42"/>
      <c r="G10" s="42"/>
      <c r="H10" s="42"/>
      <c r="I10" s="42"/>
      <c r="J10" s="42"/>
      <c r="K10" s="42"/>
      <c r="L10" s="42"/>
      <c r="M10" s="42"/>
    </row>
    <row r="11" spans="1:13" x14ac:dyDescent="0.25">
      <c r="B11" s="168"/>
      <c r="C11" s="168"/>
      <c r="D11" s="168"/>
    </row>
    <row r="12" spans="1:13" x14ac:dyDescent="0.25">
      <c r="B12" s="168"/>
      <c r="C12" s="168"/>
      <c r="D12" s="168"/>
    </row>
    <row r="13" spans="1:13" x14ac:dyDescent="0.25">
      <c r="B13" s="168"/>
      <c r="C13" s="168"/>
      <c r="D13" s="168"/>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8"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Innisfil Hydro Distribution Systems Limited</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4" t="s">
        <v>141</v>
      </c>
      <c r="E3" s="175"/>
      <c r="F3" s="175"/>
      <c r="G3" s="176"/>
      <c r="H3" s="174" t="s">
        <v>141</v>
      </c>
      <c r="I3" s="175"/>
      <c r="J3" s="175"/>
      <c r="K3" s="175"/>
      <c r="L3" s="175"/>
      <c r="M3" s="175"/>
      <c r="N3" s="177"/>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Hydro One Networks Inc.</v>
      </c>
      <c r="C6" s="73" t="str">
        <f>IF(LEN($B$6)=0,"","Distribution Charge Amounts (for LV Services)")</f>
        <v>Distribution Charge Amounts (for LV Services)</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8" t="s">
        <v>142</v>
      </c>
      <c r="D1" s="178"/>
      <c r="E1" s="178"/>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=Innisfil Hydro Distribution Systems Limited</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8" t="s">
        <v>181</v>
      </c>
      <c r="B1" s="178"/>
      <c r="C1" s="178"/>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=Innisfil Hydro Distribution Systems Limited</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=Innisfil Hydro Distribution Systems Limited</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=Innisfil Hydro Distribution Systems Limited</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=Innisfil Hydro Distribution Systems Limited</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=Innisfil Hydro Distribution Systems Limited</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=Innisfil Hydro Distribution Systems Limited</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=Innisfil Hydro Distribution Systems Limited</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=Innisfil Hydro Distribution Systems Limited</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=Innisfil Hydro Distribution Systems Limited</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=Innisfil Hydro Distribution Systems Limited</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Linda Crombie</cp:lastModifiedBy>
  <cp:lastPrinted>2013-03-08T20:57:05Z</cp:lastPrinted>
  <dcterms:created xsi:type="dcterms:W3CDTF">2013-02-20T13:45:42Z</dcterms:created>
  <dcterms:modified xsi:type="dcterms:W3CDTF">2013-03-08T20:59:44Z</dcterms:modified>
</cp:coreProperties>
</file>