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30" yWindow="-15" windowWidth="28485" windowHeight="206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6" i="1" l="1"/>
  <c r="D26" i="1"/>
  <c r="N56" i="1"/>
  <c r="N45" i="1"/>
  <c r="N55" i="1" l="1"/>
  <c r="N44" i="1"/>
  <c r="M46" i="1"/>
  <c r="L46" i="1"/>
  <c r="K46" i="1"/>
  <c r="J46" i="1"/>
  <c r="I46" i="1"/>
  <c r="H46" i="1"/>
  <c r="G46" i="1"/>
  <c r="M57" i="1"/>
  <c r="L57" i="1"/>
  <c r="K57" i="1"/>
  <c r="J57" i="1"/>
  <c r="I57" i="1"/>
  <c r="H57" i="1"/>
  <c r="G57" i="1"/>
  <c r="N54" i="1"/>
  <c r="N52" i="1"/>
  <c r="N51" i="1"/>
  <c r="N53" i="1" s="1"/>
  <c r="N43" i="1"/>
  <c r="N41" i="1"/>
  <c r="N40" i="1"/>
  <c r="N42" i="1" s="1"/>
  <c r="N57" i="1" l="1"/>
  <c r="N46" i="1"/>
  <c r="C29" i="1"/>
  <c r="F26" i="1"/>
  <c r="G26" i="1" s="1"/>
  <c r="C19" i="1"/>
  <c r="G19" i="1"/>
  <c r="E9" i="1" s="1"/>
  <c r="C31" i="1" l="1"/>
  <c r="C9" i="1"/>
  <c r="C13" i="1" s="1"/>
  <c r="F9" i="1"/>
  <c r="D9" i="1"/>
  <c r="G15" i="1"/>
  <c r="D16" i="1" s="1"/>
  <c r="E16" i="1" l="1"/>
  <c r="F16" i="1" s="1"/>
  <c r="E17" i="1"/>
  <c r="F18" i="1"/>
  <c r="F17" i="1"/>
  <c r="F11" i="1" s="1"/>
  <c r="G9" i="1"/>
  <c r="D19" i="1"/>
  <c r="D10" i="1"/>
  <c r="D13" i="1" s="1"/>
  <c r="E29" i="1" l="1"/>
  <c r="E31" i="1" s="1"/>
  <c r="E11" i="1"/>
  <c r="G11" i="1" s="1"/>
  <c r="G17" i="1"/>
  <c r="E19" i="1"/>
  <c r="D29" i="1"/>
  <c r="E10" i="1"/>
  <c r="G16" i="1"/>
  <c r="G18" i="1"/>
  <c r="F12" i="1"/>
  <c r="G12" i="1" s="1"/>
  <c r="G20" i="1" l="1"/>
  <c r="D31" i="1"/>
  <c r="G31" i="1" s="1"/>
  <c r="G29" i="1"/>
  <c r="E13" i="1"/>
  <c r="F19" i="1"/>
  <c r="F10" i="1"/>
  <c r="F13" i="1" l="1"/>
  <c r="G13" i="1" s="1"/>
  <c r="G10" i="1"/>
</calcChain>
</file>

<file path=xl/sharedStrings.xml><?xml version="1.0" encoding="utf-8"?>
<sst xmlns="http://schemas.openxmlformats.org/spreadsheetml/2006/main" count="62" uniqueCount="37">
  <si>
    <t>4 Year (2011-2014) kWh Target:</t>
  </si>
  <si>
    <t>Total</t>
  </si>
  <si>
    <t>2011 CDM Programs</t>
  </si>
  <si>
    <t>2012 CDM Programs</t>
  </si>
  <si>
    <t>2013 CDM Programs</t>
  </si>
  <si>
    <t>2014 CDM Programs</t>
  </si>
  <si>
    <t>Total in Year</t>
  </si>
  <si>
    <t>%</t>
  </si>
  <si>
    <t>kWh</t>
  </si>
  <si>
    <t>Check</t>
  </si>
  <si>
    <t>"Gross"</t>
  </si>
  <si>
    <t>"Net"</t>
  </si>
  <si>
    <t>Difference</t>
  </si>
  <si>
    <t>"Net-to-Gross" Conversion Factor</t>
  </si>
  <si>
    <t>2006 to 2011 OPA CDM programs:  Persistence to 2013</t>
  </si>
  <si>
    <t>('g')</t>
  </si>
  <si>
    <t>Amount used for CDM threshold for LRAMVA</t>
  </si>
  <si>
    <t>Manual Adjustment for 2013 Load Forecast</t>
  </si>
  <si>
    <t>Only 50% of 2013 CDM impact is used based on a half year rule</t>
  </si>
  <si>
    <t>Load Forecast CDM Adjustment Work Form (2013)</t>
  </si>
  <si>
    <t>Net-to-Gross Conversion</t>
  </si>
  <si>
    <t>Manual adjustment uses "gross" versus "net" (i.e. numbers multiplied by (1 + g)</t>
  </si>
  <si>
    <t>Total for 2013</t>
  </si>
  <si>
    <t>Innisfil Hydro Distribution System Ltd.</t>
  </si>
  <si>
    <t>EB-2012-0139</t>
  </si>
  <si>
    <t>Net Energy Savings (MWh)</t>
  </si>
  <si>
    <t>#</t>
  </si>
  <si>
    <t>Program Year</t>
  </si>
  <si>
    <t>Results Status</t>
  </si>
  <si>
    <t>2006 Programs</t>
  </si>
  <si>
    <t>Final</t>
  </si>
  <si>
    <t>2007 Programs</t>
  </si>
  <si>
    <t>2008 Programs</t>
  </si>
  <si>
    <t>2009 Programs</t>
  </si>
  <si>
    <t>Gross Energy Savings (MWh)</t>
  </si>
  <si>
    <t>2010 Programs</t>
  </si>
  <si>
    <t>2011 Programs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</si>
</sst>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10" fontId="0" fillId="0" borderId="0" xfId="2" applyNumberFormat="1" applyFont="1" applyBorder="1"/>
    <xf numFmtId="10" fontId="0" fillId="0" borderId="5" xfId="2" applyNumberFormat="1" applyFont="1" applyBorder="1"/>
    <xf numFmtId="0" fontId="0" fillId="0" borderId="0" xfId="0" applyBorder="1"/>
    <xf numFmtId="0" fontId="2" fillId="0" borderId="4" xfId="0" applyFont="1" applyBorder="1"/>
    <xf numFmtId="10" fontId="2" fillId="0" borderId="0" xfId="0" applyNumberFormat="1" applyFont="1" applyBorder="1"/>
    <xf numFmtId="10" fontId="2" fillId="0" borderId="5" xfId="0" applyNumberFormat="1" applyFont="1" applyBorder="1"/>
    <xf numFmtId="164" fontId="0" fillId="3" borderId="0" xfId="1" applyNumberFormat="1" applyFont="1" applyFill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0" fontId="2" fillId="0" borderId="6" xfId="0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0" fontId="0" fillId="2" borderId="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0" borderId="7" xfId="0" applyBorder="1"/>
    <xf numFmtId="10" fontId="0" fillId="0" borderId="8" xfId="2" applyNumberFormat="1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Alignment="1">
      <alignment wrapText="1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5" xfId="0" applyBorder="1"/>
    <xf numFmtId="0" fontId="3" fillId="0" borderId="6" xfId="0" applyFont="1" applyBorder="1" applyAlignment="1">
      <alignment vertical="top" wrapText="1"/>
    </xf>
    <xf numFmtId="0" fontId="0" fillId="0" borderId="8" xfId="0" applyBorder="1"/>
    <xf numFmtId="0" fontId="5" fillId="0" borderId="0" xfId="0" applyFont="1" applyFill="1" applyBorder="1" applyAlignment="1">
      <alignment vertical="top"/>
    </xf>
    <xf numFmtId="0" fontId="7" fillId="0" borderId="12" xfId="0" applyFont="1" applyFill="1" applyBorder="1" applyAlignment="1">
      <alignment vertical="top"/>
    </xf>
    <xf numFmtId="0" fontId="7" fillId="0" borderId="15" xfId="0" applyFont="1" applyFill="1" applyBorder="1" applyAlignment="1">
      <alignment vertical="top"/>
    </xf>
    <xf numFmtId="3" fontId="0" fillId="0" borderId="0" xfId="0" applyNumberFormat="1"/>
    <xf numFmtId="0" fontId="7" fillId="0" borderId="0" xfId="0" applyFont="1" applyFill="1" applyBorder="1" applyAlignment="1">
      <alignment vertical="top"/>
    </xf>
    <xf numFmtId="0" fontId="6" fillId="5" borderId="9" xfId="0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/>
    </xf>
    <xf numFmtId="0" fontId="6" fillId="5" borderId="9" xfId="0" applyFont="1" applyFill="1" applyBorder="1" applyAlignment="1">
      <alignment vertical="top"/>
    </xf>
    <xf numFmtId="0" fontId="8" fillId="0" borderId="0" xfId="0" applyNumberFormat="1" applyFont="1" applyFill="1" applyBorder="1" applyAlignment="1">
      <alignment vertical="top"/>
    </xf>
    <xf numFmtId="0" fontId="7" fillId="0" borderId="10" xfId="0" applyFont="1" applyFill="1" applyBorder="1" applyAlignment="1">
      <alignment vertical="top"/>
    </xf>
    <xf numFmtId="0" fontId="7" fillId="0" borderId="11" xfId="0" applyFont="1" applyFill="1" applyBorder="1" applyAlignment="1">
      <alignment vertical="top"/>
    </xf>
    <xf numFmtId="3" fontId="7" fillId="0" borderId="10" xfId="0" applyNumberFormat="1" applyFont="1" applyFill="1" applyBorder="1" applyAlignment="1">
      <alignment vertical="top"/>
    </xf>
    <xf numFmtId="3" fontId="7" fillId="0" borderId="11" xfId="0" applyNumberFormat="1" applyFont="1" applyFill="1" applyBorder="1" applyAlignment="1">
      <alignment vertical="top"/>
    </xf>
    <xf numFmtId="0" fontId="7" fillId="6" borderId="13" xfId="0" applyFont="1" applyFill="1" applyBorder="1" applyAlignment="1">
      <alignment vertical="top"/>
    </xf>
    <xf numFmtId="0" fontId="7" fillId="6" borderId="14" xfId="0" applyFont="1" applyFill="1" applyBorder="1" applyAlignment="1">
      <alignment vertical="top"/>
    </xf>
    <xf numFmtId="0" fontId="7" fillId="6" borderId="15" xfId="0" applyFont="1" applyFill="1" applyBorder="1" applyAlignment="1">
      <alignment vertical="top"/>
    </xf>
    <xf numFmtId="3" fontId="7" fillId="6" borderId="13" xfId="0" applyNumberFormat="1" applyFont="1" applyFill="1" applyBorder="1" applyAlignment="1">
      <alignment vertical="top"/>
    </xf>
    <xf numFmtId="3" fontId="7" fillId="6" borderId="14" xfId="0" applyNumberFormat="1" applyFont="1" applyFill="1" applyBorder="1" applyAlignment="1">
      <alignment vertical="top"/>
    </xf>
    <xf numFmtId="0" fontId="7" fillId="0" borderId="13" xfId="0" applyFont="1" applyFill="1" applyBorder="1" applyAlignment="1">
      <alignment vertical="top"/>
    </xf>
    <xf numFmtId="0" fontId="7" fillId="0" borderId="14" xfId="0" applyFont="1" applyFill="1" applyBorder="1" applyAlignment="1">
      <alignment vertical="top"/>
    </xf>
    <xf numFmtId="3" fontId="7" fillId="0" borderId="13" xfId="0" applyNumberFormat="1" applyFont="1" applyFill="1" applyBorder="1" applyAlignment="1">
      <alignment vertical="top"/>
    </xf>
    <xf numFmtId="3" fontId="7" fillId="0" borderId="14" xfId="0" applyNumberFormat="1" applyFont="1" applyFill="1" applyBorder="1" applyAlignment="1">
      <alignment vertical="top"/>
    </xf>
    <xf numFmtId="0" fontId="7" fillId="6" borderId="16" xfId="0" applyFont="1" applyFill="1" applyBorder="1" applyAlignment="1">
      <alignment vertical="top"/>
    </xf>
    <xf numFmtId="0" fontId="7" fillId="6" borderId="17" xfId="0" applyFont="1" applyFill="1" applyBorder="1" applyAlignment="1">
      <alignment vertical="top"/>
    </xf>
    <xf numFmtId="0" fontId="7" fillId="6" borderId="18" xfId="0" applyFont="1" applyFill="1" applyBorder="1" applyAlignment="1">
      <alignment vertical="top"/>
    </xf>
    <xf numFmtId="3" fontId="7" fillId="6" borderId="16" xfId="0" applyNumberFormat="1" applyFont="1" applyFill="1" applyBorder="1" applyAlignment="1">
      <alignment vertical="top"/>
    </xf>
    <xf numFmtId="3" fontId="7" fillId="6" borderId="17" xfId="0" applyNumberFormat="1" applyFont="1" applyFill="1" applyBorder="1" applyAlignment="1">
      <alignment vertical="top"/>
    </xf>
    <xf numFmtId="0" fontId="6" fillId="5" borderId="19" xfId="0" applyFont="1" applyFill="1" applyBorder="1" applyAlignment="1">
      <alignment vertical="top"/>
    </xf>
    <xf numFmtId="0" fontId="6" fillId="5" borderId="20" xfId="0" applyFont="1" applyFill="1" applyBorder="1" applyAlignment="1">
      <alignment vertical="top"/>
    </xf>
    <xf numFmtId="0" fontId="6" fillId="5" borderId="21" xfId="0" applyFont="1" applyFill="1" applyBorder="1" applyAlignment="1">
      <alignment vertical="top"/>
    </xf>
    <xf numFmtId="3" fontId="6" fillId="5" borderId="9" xfId="0" applyNumberFormat="1" applyFont="1" applyFill="1" applyBorder="1" applyAlignment="1">
      <alignment vertical="top"/>
    </xf>
    <xf numFmtId="0" fontId="7" fillId="6" borderId="23" xfId="0" applyFont="1" applyFill="1" applyBorder="1" applyAlignment="1">
      <alignment vertical="top"/>
    </xf>
    <xf numFmtId="0" fontId="7" fillId="6" borderId="24" xfId="0" applyFont="1" applyFill="1" applyBorder="1" applyAlignment="1">
      <alignment vertical="top"/>
    </xf>
    <xf numFmtId="0" fontId="7" fillId="6" borderId="25" xfId="0" applyFont="1" applyFill="1" applyBorder="1" applyAlignment="1">
      <alignment vertical="top"/>
    </xf>
    <xf numFmtId="3" fontId="7" fillId="6" borderId="23" xfId="0" applyNumberFormat="1" applyFont="1" applyFill="1" applyBorder="1" applyAlignment="1">
      <alignment vertical="top"/>
    </xf>
    <xf numFmtId="3" fontId="7" fillId="6" borderId="24" xfId="0" applyNumberFormat="1" applyFont="1" applyFill="1" applyBorder="1" applyAlignment="1">
      <alignment vertical="top"/>
    </xf>
    <xf numFmtId="3" fontId="7" fillId="6" borderId="22" xfId="0" applyNumberFormat="1" applyFont="1" applyFill="1" applyBorder="1" applyAlignment="1">
      <alignment vertical="top"/>
    </xf>
    <xf numFmtId="3" fontId="7" fillId="6" borderId="27" xfId="0" applyNumberFormat="1" applyFont="1" applyFill="1" applyBorder="1" applyAlignment="1">
      <alignment vertical="top"/>
    </xf>
    <xf numFmtId="3" fontId="7" fillId="0" borderId="26" xfId="0" applyNumberFormat="1" applyFont="1" applyFill="1" applyBorder="1" applyAlignment="1">
      <alignment vertical="top"/>
    </xf>
    <xf numFmtId="0" fontId="7" fillId="7" borderId="23" xfId="0" applyFont="1" applyFill="1" applyBorder="1" applyAlignment="1">
      <alignment vertical="top"/>
    </xf>
    <xf numFmtId="0" fontId="7" fillId="7" borderId="24" xfId="0" applyFont="1" applyFill="1" applyBorder="1" applyAlignment="1">
      <alignment vertical="top"/>
    </xf>
    <xf numFmtId="0" fontId="7" fillId="7" borderId="25" xfId="0" applyFont="1" applyFill="1" applyBorder="1" applyAlignment="1">
      <alignment vertical="top"/>
    </xf>
    <xf numFmtId="0" fontId="8" fillId="8" borderId="0" xfId="0" applyNumberFormat="1" applyFont="1" applyFill="1" applyBorder="1" applyAlignment="1">
      <alignment vertical="top"/>
    </xf>
    <xf numFmtId="3" fontId="7" fillId="7" borderId="23" xfId="0" applyNumberFormat="1" applyFont="1" applyFill="1" applyBorder="1" applyAlignment="1">
      <alignment vertical="top"/>
    </xf>
    <xf numFmtId="3" fontId="7" fillId="7" borderId="24" xfId="0" applyNumberFormat="1" applyFont="1" applyFill="1" applyBorder="1" applyAlignment="1">
      <alignment vertical="top"/>
    </xf>
    <xf numFmtId="3" fontId="0" fillId="3" borderId="7" xfId="0" applyNumberFormat="1" applyFill="1" applyBorder="1"/>
    <xf numFmtId="2" fontId="0" fillId="0" borderId="7" xfId="0" applyNumberFormat="1" applyBorder="1"/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/>
    </xf>
    <xf numFmtId="165" fontId="0" fillId="3" borderId="0" xfId="1" applyNumberFormat="1" applyFont="1" applyFill="1" applyBorder="1" applyAlignment="1">
      <alignment horizontal="center"/>
    </xf>
    <xf numFmtId="165" fontId="0" fillId="3" borderId="5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23</xdr:row>
      <xdr:rowOff>0</xdr:rowOff>
    </xdr:from>
    <xdr:to>
      <xdr:col>22</xdr:col>
      <xdr:colOff>190500</xdr:colOff>
      <xdr:row>24</xdr:row>
      <xdr:rowOff>390525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4552950"/>
          <a:ext cx="750570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22</xdr:col>
      <xdr:colOff>190500</xdr:colOff>
      <xdr:row>31</xdr:row>
      <xdr:rowOff>9525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6457950"/>
          <a:ext cx="750570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7"/>
  <sheetViews>
    <sheetView tabSelected="1" zoomScaleNormal="100" workbookViewId="0">
      <selection activeCell="B23" sqref="B23:G32"/>
    </sheetView>
  </sheetViews>
  <sheetFormatPr defaultRowHeight="15" x14ac:dyDescent="0.25"/>
  <cols>
    <col min="1" max="1" width="3.140625" customWidth="1"/>
    <col min="2" max="2" width="22.5703125" customWidth="1"/>
    <col min="3" max="3" width="15.28515625" customWidth="1"/>
    <col min="4" max="4" width="16.42578125" customWidth="1"/>
    <col min="5" max="5" width="16.7109375" customWidth="1"/>
    <col min="6" max="6" width="13.7109375" customWidth="1"/>
    <col min="7" max="7" width="16.28515625" customWidth="1"/>
  </cols>
  <sheetData>
    <row r="1" spans="2:7" ht="18.75" x14ac:dyDescent="0.3">
      <c r="B1" s="86" t="s">
        <v>19</v>
      </c>
      <c r="C1" s="86"/>
      <c r="D1" s="86"/>
      <c r="E1" s="86"/>
      <c r="F1" s="86"/>
      <c r="G1" s="86"/>
    </row>
    <row r="2" spans="2:7" ht="18.75" x14ac:dyDescent="0.3">
      <c r="B2" s="2"/>
      <c r="C2" s="2"/>
      <c r="D2" s="2"/>
      <c r="E2" s="2"/>
      <c r="F2" s="2"/>
      <c r="G2" s="2"/>
    </row>
    <row r="3" spans="2:7" ht="18.75" x14ac:dyDescent="0.3">
      <c r="B3" s="85" t="s">
        <v>23</v>
      </c>
      <c r="C3" s="85"/>
      <c r="D3" s="85"/>
      <c r="E3" s="85" t="s">
        <v>24</v>
      </c>
      <c r="F3" s="85"/>
      <c r="G3" s="2"/>
    </row>
    <row r="4" spans="2:7" ht="15.75" thickBot="1" x14ac:dyDescent="0.3"/>
    <row r="5" spans="2:7" x14ac:dyDescent="0.25">
      <c r="B5" s="90" t="s">
        <v>0</v>
      </c>
      <c r="C5" s="91"/>
      <c r="D5" s="91"/>
      <c r="E5" s="91"/>
      <c r="F5" s="91"/>
      <c r="G5" s="92"/>
    </row>
    <row r="6" spans="2:7" x14ac:dyDescent="0.25">
      <c r="B6" s="93">
        <v>9200000</v>
      </c>
      <c r="C6" s="94"/>
      <c r="D6" s="94"/>
      <c r="E6" s="94"/>
      <c r="F6" s="94"/>
      <c r="G6" s="95"/>
    </row>
    <row r="7" spans="2:7" x14ac:dyDescent="0.25">
      <c r="B7" s="3"/>
      <c r="C7" s="4">
        <v>2011</v>
      </c>
      <c r="D7" s="4">
        <v>2012</v>
      </c>
      <c r="E7" s="4">
        <v>2013</v>
      </c>
      <c r="F7" s="4">
        <v>2014</v>
      </c>
      <c r="G7" s="5" t="s">
        <v>1</v>
      </c>
    </row>
    <row r="8" spans="2:7" x14ac:dyDescent="0.25">
      <c r="B8" s="96" t="s">
        <v>7</v>
      </c>
      <c r="C8" s="97"/>
      <c r="D8" s="97"/>
      <c r="E8" s="97"/>
      <c r="F8" s="97"/>
      <c r="G8" s="98"/>
    </row>
    <row r="9" spans="2:7" x14ac:dyDescent="0.25">
      <c r="B9" s="6" t="s">
        <v>2</v>
      </c>
      <c r="C9" s="7">
        <f>C15/$G$19</f>
        <v>6.0869565217391307E-2</v>
      </c>
      <c r="D9" s="7">
        <f t="shared" ref="D9:F11" si="0">D15/$G$19</f>
        <v>6.0869565217391307E-2</v>
      </c>
      <c r="E9" s="7">
        <f t="shared" si="0"/>
        <v>6.0869565217391307E-2</v>
      </c>
      <c r="F9" s="7">
        <f t="shared" si="0"/>
        <v>5.8695652173913045E-2</v>
      </c>
      <c r="G9" s="8">
        <f>SUM(C9:F9)</f>
        <v>0.24130434782608695</v>
      </c>
    </row>
    <row r="10" spans="2:7" x14ac:dyDescent="0.25">
      <c r="B10" s="6" t="s">
        <v>3</v>
      </c>
      <c r="C10" s="9"/>
      <c r="D10" s="7">
        <f t="shared" si="0"/>
        <v>0.12644927536231884</v>
      </c>
      <c r="E10" s="7">
        <f t="shared" si="0"/>
        <v>0.12644927536231884</v>
      </c>
      <c r="F10" s="7">
        <f t="shared" si="0"/>
        <v>0.12644927536231884</v>
      </c>
      <c r="G10" s="8">
        <f t="shared" ref="G10:G12" si="1">SUM(C10:F10)</f>
        <v>0.3793478260869565</v>
      </c>
    </row>
    <row r="11" spans="2:7" x14ac:dyDescent="0.25">
      <c r="B11" s="6" t="s">
        <v>4</v>
      </c>
      <c r="C11" s="9"/>
      <c r="D11" s="9"/>
      <c r="E11" s="7">
        <f t="shared" si="0"/>
        <v>0.12644927536231884</v>
      </c>
      <c r="F11" s="7">
        <f t="shared" ref="F11" si="2">F17/$G$19</f>
        <v>0.12644927536231884</v>
      </c>
      <c r="G11" s="8">
        <f t="shared" si="1"/>
        <v>0.25289855072463768</v>
      </c>
    </row>
    <row r="12" spans="2:7" x14ac:dyDescent="0.25">
      <c r="B12" s="6" t="s">
        <v>5</v>
      </c>
      <c r="C12" s="9"/>
      <c r="D12" s="9"/>
      <c r="E12" s="9"/>
      <c r="F12" s="7">
        <f t="shared" ref="F12" si="3">F18/$G$19</f>
        <v>0.12644927536231884</v>
      </c>
      <c r="G12" s="8">
        <f t="shared" si="1"/>
        <v>0.12644927536231884</v>
      </c>
    </row>
    <row r="13" spans="2:7" x14ac:dyDescent="0.25">
      <c r="B13" s="10" t="s">
        <v>6</v>
      </c>
      <c r="C13" s="11">
        <f>SUM(C9:C12)</f>
        <v>6.0869565217391307E-2</v>
      </c>
      <c r="D13" s="11">
        <f t="shared" ref="D13:F13" si="4">SUM(D9:D12)</f>
        <v>0.18731884057971016</v>
      </c>
      <c r="E13" s="11">
        <f t="shared" si="4"/>
        <v>0.31376811594202902</v>
      </c>
      <c r="F13" s="11">
        <f t="shared" si="4"/>
        <v>0.43804347826086953</v>
      </c>
      <c r="G13" s="12">
        <f>SUM(C13:F13)</f>
        <v>1</v>
      </c>
    </row>
    <row r="14" spans="2:7" x14ac:dyDescent="0.25">
      <c r="B14" s="96" t="s">
        <v>8</v>
      </c>
      <c r="C14" s="97"/>
      <c r="D14" s="97"/>
      <c r="E14" s="97"/>
      <c r="F14" s="97"/>
      <c r="G14" s="98"/>
    </row>
    <row r="15" spans="2:7" x14ac:dyDescent="0.25">
      <c r="B15" s="6" t="s">
        <v>2</v>
      </c>
      <c r="C15" s="13">
        <v>560000</v>
      </c>
      <c r="D15" s="13">
        <v>560000</v>
      </c>
      <c r="E15" s="13">
        <v>560000</v>
      </c>
      <c r="F15" s="13">
        <v>540000</v>
      </c>
      <c r="G15" s="14">
        <f>SUM(C15:F15)</f>
        <v>2220000</v>
      </c>
    </row>
    <row r="16" spans="2:7" x14ac:dyDescent="0.25">
      <c r="B16" s="6" t="s">
        <v>3</v>
      </c>
      <c r="C16" s="15"/>
      <c r="D16" s="15">
        <f>(G19-G15)/6</f>
        <v>1163333.3333333333</v>
      </c>
      <c r="E16" s="15">
        <f>D16</f>
        <v>1163333.3333333333</v>
      </c>
      <c r="F16" s="15">
        <f>E16</f>
        <v>1163333.3333333333</v>
      </c>
      <c r="G16" s="14">
        <f t="shared" ref="G16:G18" si="5">SUM(C16:F16)</f>
        <v>3490000</v>
      </c>
    </row>
    <row r="17" spans="2:7" x14ac:dyDescent="0.25">
      <c r="B17" s="6" t="s">
        <v>4</v>
      </c>
      <c r="C17" s="15"/>
      <c r="D17" s="15"/>
      <c r="E17" s="15">
        <f>D16</f>
        <v>1163333.3333333333</v>
      </c>
      <c r="F17" s="15">
        <f>D16</f>
        <v>1163333.3333333333</v>
      </c>
      <c r="G17" s="14">
        <f t="shared" si="5"/>
        <v>2326666.6666666665</v>
      </c>
    </row>
    <row r="18" spans="2:7" x14ac:dyDescent="0.25">
      <c r="B18" s="6" t="s">
        <v>5</v>
      </c>
      <c r="C18" s="15"/>
      <c r="D18" s="15"/>
      <c r="E18" s="15"/>
      <c r="F18" s="15">
        <f>D16</f>
        <v>1163333.3333333333</v>
      </c>
      <c r="G18" s="14">
        <f t="shared" si="5"/>
        <v>1163333.3333333333</v>
      </c>
    </row>
    <row r="19" spans="2:7" ht="15.75" thickBot="1" x14ac:dyDescent="0.3">
      <c r="B19" s="16" t="s">
        <v>6</v>
      </c>
      <c r="C19" s="17">
        <f>SUM(C15:C18)</f>
        <v>560000</v>
      </c>
      <c r="D19" s="17">
        <f t="shared" ref="D19:F19" si="6">SUM(D15:D18)</f>
        <v>1723333.3333333333</v>
      </c>
      <c r="E19" s="17">
        <f t="shared" si="6"/>
        <v>2886666.6666666665</v>
      </c>
      <c r="F19" s="17">
        <f t="shared" si="6"/>
        <v>4030000</v>
      </c>
      <c r="G19" s="18">
        <f>B6</f>
        <v>9200000</v>
      </c>
    </row>
    <row r="20" spans="2:7" x14ac:dyDescent="0.25">
      <c r="F20" t="s">
        <v>9</v>
      </c>
      <c r="G20" s="1">
        <f>SUM(G15:G18)</f>
        <v>9200000</v>
      </c>
    </row>
    <row r="22" spans="2:7" ht="15.75" thickBot="1" x14ac:dyDescent="0.3"/>
    <row r="23" spans="2:7" x14ac:dyDescent="0.25">
      <c r="B23" s="87" t="s">
        <v>20</v>
      </c>
      <c r="C23" s="88"/>
      <c r="D23" s="88"/>
      <c r="E23" s="88"/>
      <c r="F23" s="88"/>
      <c r="G23" s="89"/>
    </row>
    <row r="24" spans="2:7" ht="45" x14ac:dyDescent="0.25">
      <c r="B24" s="19"/>
      <c r="C24" s="20"/>
      <c r="D24" s="21" t="s">
        <v>10</v>
      </c>
      <c r="E24" s="21" t="s">
        <v>11</v>
      </c>
      <c r="F24" s="21" t="s">
        <v>12</v>
      </c>
      <c r="G24" s="22" t="s">
        <v>13</v>
      </c>
    </row>
    <row r="25" spans="2:7" ht="45" customHeight="1" x14ac:dyDescent="0.25">
      <c r="B25" s="19"/>
      <c r="C25" s="20"/>
      <c r="D25" s="21"/>
      <c r="E25" s="21"/>
      <c r="F25" s="21"/>
      <c r="G25" s="23" t="s">
        <v>15</v>
      </c>
    </row>
    <row r="26" spans="2:7" ht="29.25" customHeight="1" thickBot="1" x14ac:dyDescent="0.3">
      <c r="B26" s="82" t="s">
        <v>14</v>
      </c>
      <c r="C26" s="83"/>
      <c r="D26" s="80">
        <f>N57</f>
        <v>46960.099012959225</v>
      </c>
      <c r="E26" s="80">
        <f>N46</f>
        <v>29186.843982908526</v>
      </c>
      <c r="F26" s="81">
        <f>D26-E26</f>
        <v>17773.255030050699</v>
      </c>
      <c r="G26" s="25">
        <f>F26/E26</f>
        <v>0.60894747785880887</v>
      </c>
    </row>
    <row r="27" spans="2:7" ht="15.75" thickBot="1" x14ac:dyDescent="0.3"/>
    <row r="28" spans="2:7" x14ac:dyDescent="0.25">
      <c r="B28" s="26"/>
      <c r="C28" s="27">
        <v>2011</v>
      </c>
      <c r="D28" s="27">
        <v>2012</v>
      </c>
      <c r="E28" s="27">
        <v>2013</v>
      </c>
      <c r="F28" s="27">
        <v>2014</v>
      </c>
      <c r="G28" s="28" t="s">
        <v>22</v>
      </c>
    </row>
    <row r="29" spans="2:7" ht="30" x14ac:dyDescent="0.25">
      <c r="B29" s="29" t="s">
        <v>16</v>
      </c>
      <c r="C29" s="30">
        <f>E15</f>
        <v>560000</v>
      </c>
      <c r="D29" s="30">
        <f>E16</f>
        <v>1163333.3333333333</v>
      </c>
      <c r="E29" s="30">
        <f>E17</f>
        <v>1163333.3333333333</v>
      </c>
      <c r="F29" s="9"/>
      <c r="G29" s="31">
        <f>SUM(C29:E29)</f>
        <v>2886666.6666666665</v>
      </c>
    </row>
    <row r="30" spans="2:7" x14ac:dyDescent="0.25">
      <c r="B30" s="6"/>
      <c r="C30" s="9"/>
      <c r="D30" s="9"/>
      <c r="E30" s="9"/>
      <c r="F30" s="9"/>
      <c r="G30" s="32"/>
    </row>
    <row r="31" spans="2:7" ht="30" x14ac:dyDescent="0.25">
      <c r="B31" s="29" t="s">
        <v>17</v>
      </c>
      <c r="C31" s="15">
        <f>C29*(1+G26)</f>
        <v>901010.58760093292</v>
      </c>
      <c r="D31" s="15">
        <f>D29*(1+G26)</f>
        <v>1871742.2325757474</v>
      </c>
      <c r="E31" s="15">
        <f>E29*(1+G26)*0.5</f>
        <v>935871.11628787371</v>
      </c>
      <c r="F31" s="15"/>
      <c r="G31" s="14">
        <f>SUM(C31:F31)</f>
        <v>3708623.9364645542</v>
      </c>
    </row>
    <row r="32" spans="2:7" ht="60.75" thickBot="1" x14ac:dyDescent="0.3">
      <c r="B32" s="33" t="s">
        <v>21</v>
      </c>
      <c r="C32" s="24"/>
      <c r="D32" s="24"/>
      <c r="E32" s="84" t="s">
        <v>18</v>
      </c>
      <c r="F32" s="84"/>
      <c r="G32" s="34"/>
    </row>
    <row r="37" spans="2:14" ht="15.75" x14ac:dyDescent="0.25">
      <c r="B37" s="35" t="s">
        <v>25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</row>
    <row r="38" spans="2:14" x14ac:dyDescent="0.25">
      <c r="B38" s="40" t="s">
        <v>26</v>
      </c>
      <c r="C38" s="40" t="s">
        <v>27</v>
      </c>
      <c r="D38" s="40" t="s">
        <v>28</v>
      </c>
      <c r="E38" s="41"/>
      <c r="F38" s="42">
        <v>2006</v>
      </c>
      <c r="G38" s="42">
        <v>2007</v>
      </c>
      <c r="H38" s="42">
        <v>2008</v>
      </c>
      <c r="I38" s="42">
        <v>2009</v>
      </c>
      <c r="J38" s="42">
        <v>2010</v>
      </c>
      <c r="K38" s="42">
        <v>2011</v>
      </c>
      <c r="L38" s="42">
        <v>2012</v>
      </c>
      <c r="M38" s="42">
        <v>2013</v>
      </c>
    </row>
    <row r="39" spans="2:14" x14ac:dyDescent="0.25">
      <c r="B39" s="43"/>
      <c r="C39" s="43"/>
      <c r="D39" s="43"/>
      <c r="E39" s="43"/>
      <c r="F39" s="39"/>
      <c r="G39" s="39"/>
      <c r="H39" s="39"/>
      <c r="I39" s="39"/>
      <c r="J39" s="39"/>
      <c r="K39" s="39"/>
      <c r="L39" s="39"/>
      <c r="M39" s="39"/>
    </row>
    <row r="40" spans="2:14" x14ac:dyDescent="0.25">
      <c r="B40" s="44">
        <v>1</v>
      </c>
      <c r="C40" s="45" t="s">
        <v>29</v>
      </c>
      <c r="D40" s="36" t="s">
        <v>30</v>
      </c>
      <c r="E40" s="43"/>
      <c r="F40" s="46">
        <v>1472.5891816880767</v>
      </c>
      <c r="G40" s="47">
        <v>1472.5891816880767</v>
      </c>
      <c r="H40" s="47">
        <v>1472.5891816880767</v>
      </c>
      <c r="I40" s="47">
        <v>1472.5891816880767</v>
      </c>
      <c r="J40" s="47">
        <v>255.75613397889128</v>
      </c>
      <c r="K40" s="47">
        <v>255.75613397889128</v>
      </c>
      <c r="L40" s="47">
        <v>233.94723148725905</v>
      </c>
      <c r="M40" s="47">
        <v>233.94723148725905</v>
      </c>
      <c r="N40" s="38">
        <f>SUM(F40:M40)</f>
        <v>6869.7634576846085</v>
      </c>
    </row>
    <row r="41" spans="2:14" x14ac:dyDescent="0.25">
      <c r="B41" s="48">
        <v>2</v>
      </c>
      <c r="C41" s="49" t="s">
        <v>31</v>
      </c>
      <c r="D41" s="50" t="s">
        <v>30</v>
      </c>
      <c r="E41" s="43"/>
      <c r="F41" s="71">
        <v>0</v>
      </c>
      <c r="G41" s="52">
        <v>982.7396445162675</v>
      </c>
      <c r="H41" s="52">
        <v>756.4656308577338</v>
      </c>
      <c r="I41" s="52">
        <v>728.72642284418134</v>
      </c>
      <c r="J41" s="52">
        <v>728.72642284418134</v>
      </c>
      <c r="K41" s="52">
        <v>728.41588022880592</v>
      </c>
      <c r="L41" s="52">
        <v>707.33234710044621</v>
      </c>
      <c r="M41" s="52">
        <v>707.33234710044621</v>
      </c>
      <c r="N41" s="38">
        <f>SUM(F41:M41)</f>
        <v>5339.7386954920621</v>
      </c>
    </row>
    <row r="42" spans="2:14" x14ac:dyDescent="0.25">
      <c r="B42" s="53">
        <v>3</v>
      </c>
      <c r="C42" s="54" t="s">
        <v>32</v>
      </c>
      <c r="D42" s="37" t="s">
        <v>30</v>
      </c>
      <c r="E42" s="43"/>
      <c r="F42" s="73">
        <v>0</v>
      </c>
      <c r="G42" s="56">
        <v>0</v>
      </c>
      <c r="H42" s="56">
        <v>914.80825528552043</v>
      </c>
      <c r="I42" s="56">
        <v>837.35510908734523</v>
      </c>
      <c r="J42" s="56">
        <v>837.35510908734523</v>
      </c>
      <c r="K42" s="56">
        <v>837.35510908734523</v>
      </c>
      <c r="L42" s="56">
        <v>767.2624915560076</v>
      </c>
      <c r="M42" s="56">
        <v>766.69513155600771</v>
      </c>
      <c r="N42" s="38">
        <f>SUM(N40:N41)</f>
        <v>12209.502153176671</v>
      </c>
    </row>
    <row r="43" spans="2:14" x14ac:dyDescent="0.25">
      <c r="B43" s="57">
        <v>4</v>
      </c>
      <c r="C43" s="58" t="s">
        <v>33</v>
      </c>
      <c r="D43" s="59" t="s">
        <v>30</v>
      </c>
      <c r="E43" s="43"/>
      <c r="F43" s="72">
        <v>0</v>
      </c>
      <c r="G43" s="61">
        <v>0</v>
      </c>
      <c r="H43" s="61">
        <v>0</v>
      </c>
      <c r="I43" s="61">
        <v>1550.8219255350427</v>
      </c>
      <c r="J43" s="61">
        <v>1457.7010259138012</v>
      </c>
      <c r="K43" s="61">
        <v>1457.7010259138012</v>
      </c>
      <c r="L43" s="61">
        <v>1456.3661275016259</v>
      </c>
      <c r="M43" s="61">
        <v>1413.9205192080165</v>
      </c>
      <c r="N43" s="38">
        <f>SUM(F43:M43)</f>
        <v>7336.5106240722871</v>
      </c>
    </row>
    <row r="44" spans="2:14" x14ac:dyDescent="0.25">
      <c r="B44" s="74">
        <v>5</v>
      </c>
      <c r="C44" s="75" t="s">
        <v>35</v>
      </c>
      <c r="D44" s="76" t="s">
        <v>30</v>
      </c>
      <c r="E44" s="77"/>
      <c r="F44" s="78">
        <v>0</v>
      </c>
      <c r="G44" s="79">
        <v>0</v>
      </c>
      <c r="H44" s="79">
        <v>0</v>
      </c>
      <c r="I44" s="79">
        <v>0</v>
      </c>
      <c r="J44" s="79">
        <v>750</v>
      </c>
      <c r="K44" s="79">
        <v>750</v>
      </c>
      <c r="L44" s="79">
        <v>750</v>
      </c>
      <c r="M44" s="79">
        <v>750</v>
      </c>
      <c r="N44" s="38">
        <f>SUM(F44:M44)</f>
        <v>3000</v>
      </c>
    </row>
    <row r="45" spans="2:14" x14ac:dyDescent="0.25">
      <c r="B45" s="66">
        <v>6</v>
      </c>
      <c r="C45" s="67" t="s">
        <v>36</v>
      </c>
      <c r="D45" s="68"/>
      <c r="E45" s="43"/>
      <c r="F45" s="69">
        <v>0</v>
      </c>
      <c r="G45" s="70">
        <v>0</v>
      </c>
      <c r="H45" s="70">
        <v>0</v>
      </c>
      <c r="I45" s="70">
        <v>0</v>
      </c>
      <c r="J45" s="70">
        <v>0</v>
      </c>
      <c r="K45" s="70">
        <v>560</v>
      </c>
      <c r="L45" s="70">
        <v>560</v>
      </c>
      <c r="M45" s="70">
        <v>560</v>
      </c>
      <c r="N45" s="38">
        <f>SUM(F45:M45)</f>
        <v>1680</v>
      </c>
    </row>
    <row r="46" spans="2:14" x14ac:dyDescent="0.25">
      <c r="B46" s="62" t="s">
        <v>1</v>
      </c>
      <c r="C46" s="63"/>
      <c r="D46" s="64"/>
      <c r="E46" s="41"/>
      <c r="F46" s="65">
        <v>1472.5891816880767</v>
      </c>
      <c r="G46" s="65">
        <f>SUM(G40:G45)</f>
        <v>2455.3288262043443</v>
      </c>
      <c r="H46" s="65">
        <f t="shared" ref="H46:M46" si="7">SUM(H40:H45)</f>
        <v>3143.8630678313307</v>
      </c>
      <c r="I46" s="65">
        <f t="shared" si="7"/>
        <v>4589.492639154646</v>
      </c>
      <c r="J46" s="65">
        <f t="shared" si="7"/>
        <v>4029.5386918242193</v>
      </c>
      <c r="K46" s="65">
        <f t="shared" si="7"/>
        <v>4589.2281492088441</v>
      </c>
      <c r="L46" s="65">
        <f t="shared" si="7"/>
        <v>4474.908197645339</v>
      </c>
      <c r="M46" s="65">
        <f t="shared" si="7"/>
        <v>4431.8952293517295</v>
      </c>
      <c r="N46" s="38">
        <f>SUM(F46:M46)</f>
        <v>29186.843982908526</v>
      </c>
    </row>
    <row r="48" spans="2:14" ht="15.75" x14ac:dyDescent="0.25">
      <c r="B48" s="35" t="s">
        <v>34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</row>
    <row r="49" spans="2:14" x14ac:dyDescent="0.25">
      <c r="B49" s="40" t="s">
        <v>26</v>
      </c>
      <c r="C49" s="40" t="s">
        <v>27</v>
      </c>
      <c r="D49" s="40" t="s">
        <v>28</v>
      </c>
      <c r="E49" s="41"/>
      <c r="F49" s="42">
        <v>2006</v>
      </c>
      <c r="G49" s="42">
        <v>2007</v>
      </c>
      <c r="H49" s="42">
        <v>2008</v>
      </c>
      <c r="I49" s="42">
        <v>2009</v>
      </c>
      <c r="J49" s="42">
        <v>2010</v>
      </c>
      <c r="K49" s="42">
        <v>2011</v>
      </c>
      <c r="L49" s="42">
        <v>2012</v>
      </c>
      <c r="M49" s="42">
        <v>2013</v>
      </c>
    </row>
    <row r="50" spans="2:14" x14ac:dyDescent="0.25">
      <c r="B50" s="43"/>
      <c r="C50" s="43"/>
      <c r="D50" s="43"/>
      <c r="E50" s="43"/>
      <c r="F50" s="39"/>
      <c r="G50" s="39"/>
      <c r="H50" s="39"/>
      <c r="I50" s="39"/>
      <c r="J50" s="39"/>
      <c r="K50" s="39"/>
      <c r="L50" s="39"/>
      <c r="M50" s="39"/>
    </row>
    <row r="51" spans="2:14" x14ac:dyDescent="0.25">
      <c r="B51" s="44">
        <v>1</v>
      </c>
      <c r="C51" s="45" t="s">
        <v>29</v>
      </c>
      <c r="D51" s="36" t="s">
        <v>30</v>
      </c>
      <c r="E51" s="43"/>
      <c r="F51" s="46">
        <v>1644.5930164673009</v>
      </c>
      <c r="G51" s="47">
        <v>1644.5930164673009</v>
      </c>
      <c r="H51" s="47">
        <v>1644.5930164673009</v>
      </c>
      <c r="I51" s="47">
        <v>1644.5930164673009</v>
      </c>
      <c r="J51" s="47">
        <v>292.55629679042835</v>
      </c>
      <c r="K51" s="47">
        <v>292.55629679042835</v>
      </c>
      <c r="L51" s="47">
        <v>268.32418291083695</v>
      </c>
      <c r="M51" s="47">
        <v>268.32418291083695</v>
      </c>
      <c r="N51" s="38">
        <f>SUM(F51:M51)</f>
        <v>7700.1330252717344</v>
      </c>
    </row>
    <row r="52" spans="2:14" x14ac:dyDescent="0.25">
      <c r="B52" s="48">
        <v>2</v>
      </c>
      <c r="C52" s="49" t="s">
        <v>31</v>
      </c>
      <c r="D52" s="50" t="s">
        <v>30</v>
      </c>
      <c r="E52" s="43"/>
      <c r="F52" s="51">
        <v>0</v>
      </c>
      <c r="G52" s="52">
        <v>3319.5080718011104</v>
      </c>
      <c r="H52" s="52">
        <v>1473.6404300472825</v>
      </c>
      <c r="I52" s="52">
        <v>1242.4803632676781</v>
      </c>
      <c r="J52" s="52">
        <v>1242.4803632676781</v>
      </c>
      <c r="K52" s="52">
        <v>1241.7598467586863</v>
      </c>
      <c r="L52" s="52">
        <v>1177.4798187965816</v>
      </c>
      <c r="M52" s="52">
        <v>1177.4798187965816</v>
      </c>
      <c r="N52" s="38">
        <f>SUM(F52:M52)</f>
        <v>10874.828712735598</v>
      </c>
    </row>
    <row r="53" spans="2:14" x14ac:dyDescent="0.25">
      <c r="B53" s="53">
        <v>3</v>
      </c>
      <c r="C53" s="54" t="s">
        <v>32</v>
      </c>
      <c r="D53" s="37" t="s">
        <v>30</v>
      </c>
      <c r="E53" s="43"/>
      <c r="F53" s="55">
        <v>0</v>
      </c>
      <c r="G53" s="56">
        <v>0</v>
      </c>
      <c r="H53" s="56">
        <v>1895.3648461739115</v>
      </c>
      <c r="I53" s="56">
        <v>1792.4002208192358</v>
      </c>
      <c r="J53" s="56">
        <v>1792.4002208192358</v>
      </c>
      <c r="K53" s="56">
        <v>1792.4002208192358</v>
      </c>
      <c r="L53" s="56">
        <v>1610.5551602201244</v>
      </c>
      <c r="M53" s="56">
        <v>1608.9791602201244</v>
      </c>
      <c r="N53" s="38">
        <f>SUM(N51:N52)</f>
        <v>18574.961738007332</v>
      </c>
    </row>
    <row r="54" spans="2:14" x14ac:dyDescent="0.25">
      <c r="B54" s="57">
        <v>4</v>
      </c>
      <c r="C54" s="58" t="s">
        <v>33</v>
      </c>
      <c r="D54" s="59" t="s">
        <v>30</v>
      </c>
      <c r="E54" s="43"/>
      <c r="F54" s="60">
        <v>0</v>
      </c>
      <c r="G54" s="61">
        <v>0</v>
      </c>
      <c r="H54" s="61">
        <v>0</v>
      </c>
      <c r="I54" s="61">
        <v>2557.256905329149</v>
      </c>
      <c r="J54" s="61">
        <v>2420.1727670393611</v>
      </c>
      <c r="K54" s="61">
        <v>2420.1727670393611</v>
      </c>
      <c r="L54" s="61">
        <v>2417.170393161517</v>
      </c>
      <c r="M54" s="61">
        <v>2334.2646133106405</v>
      </c>
      <c r="N54" s="38">
        <f>SUM(F54:M54)</f>
        <v>12149.037445880029</v>
      </c>
    </row>
    <row r="55" spans="2:14" x14ac:dyDescent="0.25">
      <c r="B55" s="74">
        <v>5</v>
      </c>
      <c r="C55" s="75" t="s">
        <v>35</v>
      </c>
      <c r="D55" s="76" t="s">
        <v>30</v>
      </c>
      <c r="E55" s="77"/>
      <c r="F55" s="78">
        <v>0</v>
      </c>
      <c r="G55" s="79">
        <v>0</v>
      </c>
      <c r="H55" s="79">
        <v>0</v>
      </c>
      <c r="I55" s="79">
        <v>0</v>
      </c>
      <c r="J55" s="79">
        <v>827</v>
      </c>
      <c r="K55" s="79">
        <v>827</v>
      </c>
      <c r="L55" s="79">
        <v>827</v>
      </c>
      <c r="M55" s="79">
        <v>827</v>
      </c>
      <c r="N55" s="38">
        <f>SUM(F55:M55)</f>
        <v>3308</v>
      </c>
    </row>
    <row r="56" spans="2:14" x14ac:dyDescent="0.25">
      <c r="B56" s="66">
        <v>6</v>
      </c>
      <c r="C56" s="67" t="s">
        <v>36</v>
      </c>
      <c r="D56" s="68"/>
      <c r="E56" s="43"/>
      <c r="F56" s="69">
        <v>0</v>
      </c>
      <c r="G56" s="70">
        <v>0</v>
      </c>
      <c r="H56" s="70">
        <v>0</v>
      </c>
      <c r="I56" s="70">
        <v>0</v>
      </c>
      <c r="J56" s="70">
        <v>0</v>
      </c>
      <c r="K56" s="70">
        <v>812</v>
      </c>
      <c r="L56" s="70">
        <v>812</v>
      </c>
      <c r="M56" s="70">
        <v>812</v>
      </c>
      <c r="N56" s="38">
        <f>SUM(F56:M56)</f>
        <v>2436</v>
      </c>
    </row>
    <row r="57" spans="2:14" x14ac:dyDescent="0.25">
      <c r="B57" s="62" t="s">
        <v>1</v>
      </c>
      <c r="C57" s="63"/>
      <c r="D57" s="64"/>
      <c r="E57" s="41"/>
      <c r="F57" s="65">
        <v>1644.5930164673009</v>
      </c>
      <c r="G57" s="65">
        <f>SUM(G51:G56)</f>
        <v>4964.1010882684113</v>
      </c>
      <c r="H57" s="65">
        <f t="shared" ref="H57:M57" si="8">SUM(H51:H56)</f>
        <v>5013.5982926884944</v>
      </c>
      <c r="I57" s="65">
        <f t="shared" si="8"/>
        <v>7236.7305058833635</v>
      </c>
      <c r="J57" s="65">
        <f t="shared" si="8"/>
        <v>6574.6096479167036</v>
      </c>
      <c r="K57" s="65">
        <f t="shared" si="8"/>
        <v>7385.8891314077118</v>
      </c>
      <c r="L57" s="65">
        <f t="shared" si="8"/>
        <v>7112.5295550890605</v>
      </c>
      <c r="M57" s="65">
        <f t="shared" si="8"/>
        <v>7028.047775238183</v>
      </c>
      <c r="N57" s="38">
        <f>SUM(F57:M57)</f>
        <v>46960.099012959225</v>
      </c>
    </row>
  </sheetData>
  <mergeCells count="10">
    <mergeCell ref="B26:C26"/>
    <mergeCell ref="E32:F32"/>
    <mergeCell ref="E3:F3"/>
    <mergeCell ref="B1:G1"/>
    <mergeCell ref="B23:G23"/>
    <mergeCell ref="B5:G5"/>
    <mergeCell ref="B6:G6"/>
    <mergeCell ref="B8:G8"/>
    <mergeCell ref="B14:G14"/>
    <mergeCell ref="B3:D3"/>
  </mergeCells>
  <pageMargins left="0.7" right="0.7" top="0.75" bottom="0.75" header="0.3" footer="0.3"/>
  <pageSetup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Brenda Pinke</cp:lastModifiedBy>
  <cp:lastPrinted>2013-02-01T16:00:48Z</cp:lastPrinted>
  <dcterms:created xsi:type="dcterms:W3CDTF">2013-02-01T15:25:11Z</dcterms:created>
  <dcterms:modified xsi:type="dcterms:W3CDTF">2013-03-15T13:34:53Z</dcterms:modified>
</cp:coreProperties>
</file>