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6875" windowHeight="9210"/>
  </bookViews>
  <sheets>
    <sheet name="9Staff28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60" i="1"/>
  <c r="N48"/>
  <c r="N36"/>
  <c r="N32"/>
  <c r="N28"/>
  <c r="N24"/>
  <c r="N20"/>
  <c r="M20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19"/>
  <c r="M18"/>
  <c r="I60"/>
  <c r="I48"/>
  <c r="I36"/>
  <c r="I32"/>
  <c r="I28"/>
  <c r="I24"/>
  <c r="I20"/>
  <c r="K4"/>
  <c r="F4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F5" l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K5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F19" l="1"/>
  <c r="G19" s="1"/>
  <c r="G18"/>
  <c r="H18" s="1"/>
  <c r="H19" s="1"/>
  <c r="L18"/>
  <c r="K19"/>
  <c r="K20" s="1"/>
  <c r="L19" l="1"/>
  <c r="F20"/>
  <c r="F21" s="1"/>
  <c r="K21"/>
  <c r="L20"/>
  <c r="G20" l="1"/>
  <c r="H20" s="1"/>
  <c r="F22"/>
  <c r="G21"/>
  <c r="K22"/>
  <c r="L21"/>
  <c r="H21" l="1"/>
  <c r="K23"/>
  <c r="L22"/>
  <c r="F23"/>
  <c r="G22"/>
  <c r="H22" l="1"/>
  <c r="F24"/>
  <c r="G23"/>
  <c r="K24"/>
  <c r="L23"/>
  <c r="H23" l="1"/>
  <c r="K25"/>
  <c r="L24"/>
  <c r="F25"/>
  <c r="G24"/>
  <c r="H24" l="1"/>
  <c r="F26"/>
  <c r="G25"/>
  <c r="K26"/>
  <c r="L25"/>
  <c r="H25" l="1"/>
  <c r="K27"/>
  <c r="L26"/>
  <c r="F27"/>
  <c r="G26"/>
  <c r="H26" l="1"/>
  <c r="F28"/>
  <c r="G27"/>
  <c r="K28"/>
  <c r="L27"/>
  <c r="H27" l="1"/>
  <c r="K29"/>
  <c r="L28"/>
  <c r="F29"/>
  <c r="G28"/>
  <c r="H28" l="1"/>
  <c r="F30"/>
  <c r="G29"/>
  <c r="K30"/>
  <c r="L29"/>
  <c r="H29" l="1"/>
  <c r="K31"/>
  <c r="L30"/>
  <c r="F31"/>
  <c r="G30"/>
  <c r="H30" l="1"/>
  <c r="F32"/>
  <c r="G31"/>
  <c r="K32"/>
  <c r="L31"/>
  <c r="H31" l="1"/>
  <c r="K33"/>
  <c r="L32"/>
  <c r="F33"/>
  <c r="G32"/>
  <c r="H32" l="1"/>
  <c r="F34"/>
  <c r="G33"/>
  <c r="K34"/>
  <c r="L33"/>
  <c r="H33" l="1"/>
  <c r="K35"/>
  <c r="L34"/>
  <c r="F35"/>
  <c r="G34"/>
  <c r="H34" l="1"/>
  <c r="F36"/>
  <c r="G35"/>
  <c r="K36"/>
  <c r="L35"/>
  <c r="H35" l="1"/>
  <c r="K37"/>
  <c r="L36"/>
  <c r="F37"/>
  <c r="G36"/>
  <c r="H36" l="1"/>
  <c r="F38"/>
  <c r="G37"/>
  <c r="K38"/>
  <c r="L37"/>
  <c r="H37" l="1"/>
  <c r="K39"/>
  <c r="L38"/>
  <c r="F39"/>
  <c r="G38"/>
  <c r="H38" l="1"/>
  <c r="F40"/>
  <c r="G39"/>
  <c r="K40"/>
  <c r="L39"/>
  <c r="H39" l="1"/>
  <c r="K41"/>
  <c r="L40"/>
  <c r="F41"/>
  <c r="G40"/>
  <c r="H40" l="1"/>
  <c r="F42"/>
  <c r="G41"/>
  <c r="K42"/>
  <c r="L41"/>
  <c r="H41" l="1"/>
  <c r="K43"/>
  <c r="L42"/>
  <c r="F43"/>
  <c r="G42"/>
  <c r="H42" l="1"/>
  <c r="F44"/>
  <c r="G43"/>
  <c r="K44"/>
  <c r="L43"/>
  <c r="H43" l="1"/>
  <c r="K45"/>
  <c r="L44"/>
  <c r="F45"/>
  <c r="G44"/>
  <c r="H44" l="1"/>
  <c r="F46"/>
  <c r="G45"/>
  <c r="K46"/>
  <c r="L45"/>
  <c r="H45" l="1"/>
  <c r="K47"/>
  <c r="L46"/>
  <c r="F47"/>
  <c r="G46"/>
  <c r="H46" l="1"/>
  <c r="F48"/>
  <c r="G47"/>
  <c r="K48"/>
  <c r="L47"/>
  <c r="H47" l="1"/>
  <c r="K49"/>
  <c r="L48"/>
  <c r="F49"/>
  <c r="G48"/>
  <c r="H48" l="1"/>
  <c r="F50"/>
  <c r="G49"/>
  <c r="K50"/>
  <c r="L49"/>
  <c r="H49" l="1"/>
  <c r="K51"/>
  <c r="L50"/>
  <c r="F51"/>
  <c r="G50"/>
  <c r="H50" l="1"/>
  <c r="F52"/>
  <c r="G51"/>
  <c r="K52"/>
  <c r="L51"/>
  <c r="H51" l="1"/>
  <c r="K53"/>
  <c r="L52"/>
  <c r="F53"/>
  <c r="G52"/>
  <c r="H52" l="1"/>
  <c r="F54"/>
  <c r="G53"/>
  <c r="K54"/>
  <c r="L53"/>
  <c r="H53" l="1"/>
  <c r="K55"/>
  <c r="L54"/>
  <c r="F55"/>
  <c r="G54"/>
  <c r="H54" l="1"/>
  <c r="F56"/>
  <c r="G55"/>
  <c r="K56"/>
  <c r="L55"/>
  <c r="H55" l="1"/>
  <c r="K57"/>
  <c r="L56"/>
  <c r="F57"/>
  <c r="G56"/>
  <c r="H56" l="1"/>
  <c r="F58"/>
  <c r="G57"/>
  <c r="K58"/>
  <c r="L57"/>
  <c r="H57" l="1"/>
  <c r="K59"/>
  <c r="L58"/>
  <c r="F59"/>
  <c r="G58"/>
  <c r="H58" l="1"/>
  <c r="F60"/>
  <c r="G59"/>
  <c r="K60"/>
  <c r="L59"/>
  <c r="H59" l="1"/>
  <c r="L60"/>
  <c r="G60"/>
  <c r="H60" l="1"/>
</calcChain>
</file>

<file path=xl/sharedStrings.xml><?xml version="1.0" encoding="utf-8"?>
<sst xmlns="http://schemas.openxmlformats.org/spreadsheetml/2006/main" count="16" uniqueCount="12">
  <si>
    <t>Date</t>
  </si>
  <si>
    <t>Revenue 4082</t>
  </si>
  <si>
    <t>Revenue 4084</t>
  </si>
  <si>
    <t>Expense 5315</t>
  </si>
  <si>
    <t>RCVA(Retail) 1518</t>
  </si>
  <si>
    <t>Running Balance</t>
  </si>
  <si>
    <t>Carrying Charges</t>
  </si>
  <si>
    <t>RCVA(STR) 1548</t>
  </si>
  <si>
    <t>Running Balance (Principle)</t>
  </si>
  <si>
    <t>Running Balance (Carrying Charges)</t>
  </si>
  <si>
    <t>Total Balance RCVA(Retail) 1518 Principle and Interest</t>
  </si>
  <si>
    <t>Total Balance RCVA(STR) 1548 Principle and Interest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</si>
</sst>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7" xfId="0" applyNumberFormat="1" applyBorder="1"/>
    <xf numFmtId="0" fontId="0" fillId="0" borderId="8" xfId="0" applyBorder="1"/>
    <xf numFmtId="4" fontId="0" fillId="0" borderId="9" xfId="0" applyNumberFormat="1" applyBorder="1"/>
    <xf numFmtId="4" fontId="0" fillId="0" borderId="10" xfId="0" applyNumberFormat="1" applyBorder="1"/>
    <xf numFmtId="4" fontId="1" fillId="0" borderId="10" xfId="0" applyNumberFormat="1" applyFont="1" applyBorder="1"/>
    <xf numFmtId="0" fontId="1" fillId="0" borderId="5" xfId="0" applyFont="1" applyBorder="1"/>
    <xf numFmtId="0" fontId="0" fillId="0" borderId="11" xfId="0" applyBorder="1"/>
    <xf numFmtId="4" fontId="0" fillId="0" borderId="12" xfId="0" applyNumberFormat="1" applyBorder="1"/>
    <xf numFmtId="4" fontId="0" fillId="0" borderId="13" xfId="0" applyNumberFormat="1" applyBorder="1"/>
    <xf numFmtId="4" fontId="1" fillId="0" borderId="13" xfId="0" applyNumberFormat="1" applyFont="1" applyBorder="1"/>
    <xf numFmtId="4" fontId="0" fillId="0" borderId="14" xfId="0" applyNumberFormat="1" applyBorder="1"/>
    <xf numFmtId="0" fontId="1" fillId="0" borderId="17" xfId="0" applyFont="1" applyBorder="1" applyAlignment="1">
      <alignment horizontal="centerContinuous"/>
    </xf>
    <xf numFmtId="0" fontId="1" fillId="0" borderId="16" xfId="0" applyFont="1" applyBorder="1" applyAlignment="1">
      <alignment horizontal="centerContinuous"/>
    </xf>
    <xf numFmtId="0" fontId="1" fillId="0" borderId="15" xfId="0" applyFont="1" applyBorder="1" applyAlignment="1">
      <alignment horizontal="centerContinuous"/>
    </xf>
    <xf numFmtId="0" fontId="1" fillId="2" borderId="18" xfId="0" applyFont="1" applyFill="1" applyBorder="1" applyAlignment="1">
      <alignment wrapText="1"/>
    </xf>
    <xf numFmtId="4" fontId="1" fillId="2" borderId="19" xfId="0" applyNumberFormat="1" applyFont="1" applyFill="1" applyBorder="1"/>
    <xf numFmtId="4" fontId="1" fillId="2" borderId="20" xfId="0" applyNumberFormat="1" applyFont="1" applyFill="1" applyBorder="1"/>
    <xf numFmtId="4" fontId="1" fillId="2" borderId="21" xfId="0" applyNumberFormat="1" applyFont="1" applyFill="1" applyBorder="1"/>
    <xf numFmtId="4" fontId="1" fillId="2" borderId="2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tabSelected="1" topLeftCell="E1" workbookViewId="0">
      <selection activeCell="N2" sqref="N2:N60"/>
    </sheetView>
  </sheetViews>
  <sheetFormatPr defaultRowHeight="15"/>
  <cols>
    <col min="2" max="8" width="14.140625" customWidth="1"/>
    <col min="9" max="9" width="14.140625" style="1" customWidth="1"/>
    <col min="10" max="13" width="14.140625" customWidth="1"/>
    <col min="14" max="14" width="14.140625" style="1" customWidth="1"/>
  </cols>
  <sheetData>
    <row r="1" spans="1:15" ht="15.75" thickBot="1">
      <c r="E1" s="22" t="s">
        <v>4</v>
      </c>
      <c r="F1" s="21"/>
      <c r="G1" s="21"/>
      <c r="H1" s="21"/>
      <c r="I1" s="23"/>
      <c r="J1" s="22" t="s">
        <v>7</v>
      </c>
      <c r="K1" s="21"/>
      <c r="L1" s="21"/>
      <c r="M1" s="21"/>
      <c r="N1" s="23"/>
    </row>
    <row r="2" spans="1:15" ht="60">
      <c r="A2" s="2" t="s">
        <v>0</v>
      </c>
      <c r="B2" s="3" t="s">
        <v>1</v>
      </c>
      <c r="C2" s="4" t="s">
        <v>2</v>
      </c>
      <c r="D2" s="4" t="s">
        <v>3</v>
      </c>
      <c r="E2" s="3" t="s">
        <v>4</v>
      </c>
      <c r="F2" s="4" t="s">
        <v>8</v>
      </c>
      <c r="G2" s="4" t="s">
        <v>6</v>
      </c>
      <c r="H2" s="4" t="s">
        <v>9</v>
      </c>
      <c r="I2" s="24" t="s">
        <v>10</v>
      </c>
      <c r="J2" s="3" t="s">
        <v>7</v>
      </c>
      <c r="K2" s="4" t="s">
        <v>5</v>
      </c>
      <c r="L2" s="4" t="s">
        <v>6</v>
      </c>
      <c r="M2" s="4" t="s">
        <v>9</v>
      </c>
      <c r="N2" s="24" t="s">
        <v>11</v>
      </c>
      <c r="O2" s="5"/>
    </row>
    <row r="3" spans="1:15">
      <c r="A3" s="6"/>
      <c r="B3" s="7"/>
      <c r="C3" s="8"/>
      <c r="D3" s="8"/>
      <c r="E3" s="7"/>
      <c r="F3" s="9"/>
      <c r="G3" s="8"/>
      <c r="H3" s="8"/>
      <c r="I3" s="25"/>
      <c r="J3" s="7"/>
      <c r="K3" s="9"/>
      <c r="L3" s="8"/>
      <c r="M3" s="8"/>
      <c r="N3" s="28"/>
      <c r="O3" s="10"/>
    </row>
    <row r="4" spans="1:15">
      <c r="A4" s="15">
        <v>2005</v>
      </c>
      <c r="B4" s="7"/>
      <c r="C4" s="8"/>
      <c r="D4" s="8">
        <v>1235</v>
      </c>
      <c r="E4" s="7">
        <v>1200</v>
      </c>
      <c r="F4" s="9">
        <f>E4</f>
        <v>1200</v>
      </c>
      <c r="G4" s="8"/>
      <c r="H4" s="8"/>
      <c r="I4" s="25"/>
      <c r="J4" s="7">
        <v>35</v>
      </c>
      <c r="K4" s="9">
        <f>J4</f>
        <v>35</v>
      </c>
      <c r="L4" s="8"/>
      <c r="M4" s="8"/>
      <c r="N4" s="25"/>
      <c r="O4" s="10">
        <f>SUM(B4:D4)-SUM(E4+J4)</f>
        <v>0</v>
      </c>
    </row>
    <row r="5" spans="1:15">
      <c r="A5" s="6"/>
      <c r="B5" s="7"/>
      <c r="C5" s="8"/>
      <c r="D5" s="8">
        <v>395</v>
      </c>
      <c r="E5" s="7">
        <v>185</v>
      </c>
      <c r="F5" s="9">
        <f t="shared" ref="F5:F60" si="0">F4+E5</f>
        <v>1385</v>
      </c>
      <c r="G5" s="8"/>
      <c r="H5" s="8"/>
      <c r="I5" s="25"/>
      <c r="J5" s="7">
        <v>210</v>
      </c>
      <c r="K5" s="9">
        <f t="shared" ref="K5:K60" si="1">K4+J5</f>
        <v>245</v>
      </c>
      <c r="L5" s="8"/>
      <c r="M5" s="8"/>
      <c r="N5" s="25"/>
      <c r="O5" s="10">
        <f>SUM(B5:D5)-SUM(E5+J5)</f>
        <v>0</v>
      </c>
    </row>
    <row r="6" spans="1:15">
      <c r="A6" s="6"/>
      <c r="B6" s="7"/>
      <c r="C6" s="8"/>
      <c r="D6" s="8">
        <v>325</v>
      </c>
      <c r="E6" s="7">
        <v>185</v>
      </c>
      <c r="F6" s="9">
        <f t="shared" si="0"/>
        <v>1570</v>
      </c>
      <c r="G6" s="8"/>
      <c r="H6" s="8"/>
      <c r="I6" s="25"/>
      <c r="J6" s="7">
        <v>140</v>
      </c>
      <c r="K6" s="9">
        <f t="shared" si="1"/>
        <v>385</v>
      </c>
      <c r="L6" s="8"/>
      <c r="M6" s="8"/>
      <c r="N6" s="25"/>
      <c r="O6" s="10">
        <f>SUM(B6:D6)-SUM(E6+J6)</f>
        <v>0</v>
      </c>
    </row>
    <row r="7" spans="1:15">
      <c r="A7" s="6"/>
      <c r="B7" s="7"/>
      <c r="C7" s="8"/>
      <c r="D7" s="8">
        <v>325</v>
      </c>
      <c r="E7" s="7">
        <v>185</v>
      </c>
      <c r="F7" s="9">
        <f t="shared" si="0"/>
        <v>1755</v>
      </c>
      <c r="G7" s="8"/>
      <c r="H7" s="8"/>
      <c r="I7" s="25"/>
      <c r="J7" s="7">
        <v>140</v>
      </c>
      <c r="K7" s="9">
        <f t="shared" si="1"/>
        <v>525</v>
      </c>
      <c r="L7" s="8"/>
      <c r="M7" s="8"/>
      <c r="N7" s="25"/>
      <c r="O7" s="10">
        <f>SUM(B7:D7)-SUM(E7+J7)</f>
        <v>0</v>
      </c>
    </row>
    <row r="8" spans="1:15">
      <c r="A8" s="6"/>
      <c r="B8" s="7"/>
      <c r="C8" s="8"/>
      <c r="D8" s="8">
        <v>255</v>
      </c>
      <c r="E8" s="7">
        <v>185</v>
      </c>
      <c r="F8" s="9">
        <f t="shared" si="0"/>
        <v>1940</v>
      </c>
      <c r="G8" s="8"/>
      <c r="H8" s="8"/>
      <c r="I8" s="25"/>
      <c r="J8" s="7">
        <v>70</v>
      </c>
      <c r="K8" s="9">
        <f t="shared" si="1"/>
        <v>595</v>
      </c>
      <c r="L8" s="8"/>
      <c r="M8" s="8"/>
      <c r="N8" s="25"/>
      <c r="O8" s="10">
        <f>SUM(B8:D8)-SUM(E8+J8)</f>
        <v>0</v>
      </c>
    </row>
    <row r="9" spans="1:15">
      <c r="A9" s="6"/>
      <c r="B9" s="7">
        <v>-80</v>
      </c>
      <c r="C9" s="8"/>
      <c r="D9" s="8">
        <v>325</v>
      </c>
      <c r="E9" s="7">
        <v>105</v>
      </c>
      <c r="F9" s="9">
        <f t="shared" si="0"/>
        <v>2045</v>
      </c>
      <c r="G9" s="8"/>
      <c r="H9" s="8"/>
      <c r="I9" s="25"/>
      <c r="J9" s="7">
        <v>140</v>
      </c>
      <c r="K9" s="9">
        <f t="shared" si="1"/>
        <v>735</v>
      </c>
      <c r="L9" s="8"/>
      <c r="M9" s="8"/>
      <c r="N9" s="25"/>
      <c r="O9" s="10">
        <f>SUM(B9:D9)-SUM(E9+J9)</f>
        <v>0</v>
      </c>
    </row>
    <row r="10" spans="1:15">
      <c r="A10" s="6"/>
      <c r="B10" s="7">
        <v>-100</v>
      </c>
      <c r="C10" s="8"/>
      <c r="D10" s="8">
        <v>325</v>
      </c>
      <c r="E10" s="7">
        <v>85</v>
      </c>
      <c r="F10" s="9">
        <f t="shared" si="0"/>
        <v>2130</v>
      </c>
      <c r="G10" s="8"/>
      <c r="H10" s="8"/>
      <c r="I10" s="25"/>
      <c r="J10" s="7">
        <v>140</v>
      </c>
      <c r="K10" s="9">
        <f t="shared" si="1"/>
        <v>875</v>
      </c>
      <c r="L10" s="8"/>
      <c r="M10" s="8"/>
      <c r="N10" s="25"/>
      <c r="O10" s="10">
        <f>SUM(B10:D10)-SUM(E10+J10)</f>
        <v>0</v>
      </c>
    </row>
    <row r="11" spans="1:15">
      <c r="A11" s="6"/>
      <c r="B11" s="7"/>
      <c r="C11" s="8"/>
      <c r="D11" s="8">
        <v>395</v>
      </c>
      <c r="E11" s="7">
        <v>185</v>
      </c>
      <c r="F11" s="9">
        <f t="shared" si="0"/>
        <v>2315</v>
      </c>
      <c r="G11" s="8"/>
      <c r="H11" s="8"/>
      <c r="I11" s="25"/>
      <c r="J11" s="7">
        <v>210</v>
      </c>
      <c r="K11" s="9">
        <f t="shared" si="1"/>
        <v>1085</v>
      </c>
      <c r="L11" s="8"/>
      <c r="M11" s="8"/>
      <c r="N11" s="25"/>
      <c r="O11" s="10">
        <f>SUM(B11:D11)-SUM(E11+J11)</f>
        <v>0</v>
      </c>
    </row>
    <row r="12" spans="1:15">
      <c r="A12" s="6"/>
      <c r="B12" s="7"/>
      <c r="C12" s="8"/>
      <c r="D12" s="8">
        <v>325</v>
      </c>
      <c r="E12" s="7">
        <v>185</v>
      </c>
      <c r="F12" s="9">
        <f t="shared" si="0"/>
        <v>2500</v>
      </c>
      <c r="G12" s="8"/>
      <c r="H12" s="8"/>
      <c r="I12" s="25"/>
      <c r="J12" s="7">
        <v>140</v>
      </c>
      <c r="K12" s="9">
        <f t="shared" si="1"/>
        <v>1225</v>
      </c>
      <c r="L12" s="8"/>
      <c r="M12" s="8"/>
      <c r="N12" s="25"/>
      <c r="O12" s="10">
        <f>SUM(B12:D12)-SUM(E12+J12)</f>
        <v>0</v>
      </c>
    </row>
    <row r="13" spans="1:15">
      <c r="A13" s="6"/>
      <c r="B13" s="7"/>
      <c r="C13" s="8"/>
      <c r="D13" s="8">
        <v>325</v>
      </c>
      <c r="E13" s="7">
        <v>185</v>
      </c>
      <c r="F13" s="9">
        <f t="shared" si="0"/>
        <v>2685</v>
      </c>
      <c r="G13" s="8"/>
      <c r="H13" s="8"/>
      <c r="I13" s="25"/>
      <c r="J13" s="7">
        <v>140</v>
      </c>
      <c r="K13" s="9">
        <f t="shared" si="1"/>
        <v>1365</v>
      </c>
      <c r="L13" s="8"/>
      <c r="M13" s="8"/>
      <c r="N13" s="25"/>
      <c r="O13" s="10">
        <f>SUM(B13:D13)-SUM(E13+J13)</f>
        <v>0</v>
      </c>
    </row>
    <row r="14" spans="1:15">
      <c r="A14" s="6"/>
      <c r="B14" s="7"/>
      <c r="C14" s="8"/>
      <c r="D14" s="8">
        <v>290</v>
      </c>
      <c r="E14" s="7">
        <v>185</v>
      </c>
      <c r="F14" s="9">
        <f t="shared" si="0"/>
        <v>2870</v>
      </c>
      <c r="G14" s="8"/>
      <c r="H14" s="8"/>
      <c r="I14" s="25"/>
      <c r="J14" s="7">
        <v>105</v>
      </c>
      <c r="K14" s="9">
        <f t="shared" si="1"/>
        <v>1470</v>
      </c>
      <c r="L14" s="8"/>
      <c r="M14" s="8"/>
      <c r="N14" s="25"/>
      <c r="O14" s="10">
        <f>SUM(B14:D14)-SUM(E14+J14)</f>
        <v>0</v>
      </c>
    </row>
    <row r="15" spans="1:15">
      <c r="A15" s="11"/>
      <c r="B15" s="12"/>
      <c r="C15" s="13"/>
      <c r="D15" s="13">
        <v>325</v>
      </c>
      <c r="E15" s="12">
        <v>185</v>
      </c>
      <c r="F15" s="14">
        <f t="shared" si="0"/>
        <v>3055</v>
      </c>
      <c r="G15" s="13"/>
      <c r="H15" s="13"/>
      <c r="I15" s="26"/>
      <c r="J15" s="12">
        <v>140</v>
      </c>
      <c r="K15" s="14">
        <f t="shared" si="1"/>
        <v>1610</v>
      </c>
      <c r="L15" s="13"/>
      <c r="M15" s="13"/>
      <c r="N15" s="26"/>
      <c r="O15" s="10">
        <f>SUM(B15:D15)-SUM(E15+J15)</f>
        <v>0</v>
      </c>
    </row>
    <row r="16" spans="1:15">
      <c r="A16" s="15">
        <v>2006</v>
      </c>
      <c r="B16" s="7"/>
      <c r="C16" s="8"/>
      <c r="D16" s="8"/>
      <c r="E16" s="7"/>
      <c r="F16" s="9">
        <f t="shared" si="0"/>
        <v>3055</v>
      </c>
      <c r="G16" s="8"/>
      <c r="H16" s="8"/>
      <c r="I16" s="25"/>
      <c r="J16" s="7"/>
      <c r="K16" s="9">
        <f t="shared" si="1"/>
        <v>1610</v>
      </c>
      <c r="L16" s="8"/>
      <c r="M16" s="8"/>
      <c r="N16" s="25"/>
      <c r="O16" s="10">
        <f>SUM(B16:D16)-SUM(E16+J16)</f>
        <v>0</v>
      </c>
    </row>
    <row r="17" spans="1:15">
      <c r="A17" s="6"/>
      <c r="B17" s="7">
        <v>180</v>
      </c>
      <c r="C17" s="8"/>
      <c r="D17" s="8">
        <v>360</v>
      </c>
      <c r="E17" s="7">
        <v>365</v>
      </c>
      <c r="F17" s="9">
        <f t="shared" si="0"/>
        <v>3420</v>
      </c>
      <c r="G17" s="8"/>
      <c r="H17" s="8"/>
      <c r="I17" s="25"/>
      <c r="J17" s="7">
        <v>175</v>
      </c>
      <c r="K17" s="9">
        <f t="shared" si="1"/>
        <v>1785</v>
      </c>
      <c r="L17" s="8"/>
      <c r="M17" s="8"/>
      <c r="N17" s="25"/>
      <c r="O17" s="10">
        <f>SUM(B17:D17)-SUM(E17+J17)</f>
        <v>0</v>
      </c>
    </row>
    <row r="18" spans="1:15">
      <c r="A18" s="6"/>
      <c r="B18" s="7"/>
      <c r="C18" s="8"/>
      <c r="D18" s="8">
        <v>1352.5</v>
      </c>
      <c r="E18" s="7">
        <v>740</v>
      </c>
      <c r="F18" s="9">
        <f t="shared" si="0"/>
        <v>4160</v>
      </c>
      <c r="G18" s="8">
        <f>SUM(F18*0.0414)/12*2</f>
        <v>28.703999999999997</v>
      </c>
      <c r="H18" s="8">
        <f>G18</f>
        <v>28.703999999999997</v>
      </c>
      <c r="I18" s="25"/>
      <c r="J18" s="7">
        <v>612.5</v>
      </c>
      <c r="K18" s="9">
        <f t="shared" si="1"/>
        <v>2397.5</v>
      </c>
      <c r="L18" s="8">
        <f>SUM(K18*0.0414*2/12)</f>
        <v>16.542750000000002</v>
      </c>
      <c r="M18" s="8">
        <f>L18</f>
        <v>16.542750000000002</v>
      </c>
      <c r="N18" s="25"/>
      <c r="O18" s="10">
        <f>SUM(B18:D18)-SUM(E18+J18)</f>
        <v>0</v>
      </c>
    </row>
    <row r="19" spans="1:15">
      <c r="A19" s="6"/>
      <c r="B19" s="7"/>
      <c r="C19" s="8"/>
      <c r="D19" s="8">
        <v>940</v>
      </c>
      <c r="E19" s="7">
        <v>555</v>
      </c>
      <c r="F19" s="9">
        <f t="shared" si="0"/>
        <v>4715</v>
      </c>
      <c r="G19" s="8">
        <f>SUM(F19*0.0459)/12*3</f>
        <v>54.104625000000013</v>
      </c>
      <c r="H19" s="8">
        <f>H18+G19</f>
        <v>82.808625000000006</v>
      </c>
      <c r="I19" s="25"/>
      <c r="J19" s="7">
        <v>385</v>
      </c>
      <c r="K19" s="9">
        <f t="shared" si="1"/>
        <v>2782.5</v>
      </c>
      <c r="L19" s="8">
        <f>SUM(K19*0.0459)/12*3</f>
        <v>31.929187500000005</v>
      </c>
      <c r="M19" s="8">
        <f>M18+L19</f>
        <v>48.47193750000001</v>
      </c>
      <c r="N19" s="25"/>
      <c r="O19" s="10">
        <f>SUM(B19:D19)-SUM(E19+J19)</f>
        <v>0</v>
      </c>
    </row>
    <row r="20" spans="1:15">
      <c r="A20" s="11"/>
      <c r="B20" s="12"/>
      <c r="C20" s="13"/>
      <c r="D20" s="13">
        <v>1150</v>
      </c>
      <c r="E20" s="12">
        <v>555</v>
      </c>
      <c r="F20" s="14">
        <f t="shared" si="0"/>
        <v>5270</v>
      </c>
      <c r="G20" s="13">
        <f>SUM(F20*0.0459)/12*3</f>
        <v>60.473250000000007</v>
      </c>
      <c r="H20" s="13">
        <f t="shared" ref="H20:H60" si="2">H19+G20</f>
        <v>143.28187500000001</v>
      </c>
      <c r="I20" s="26">
        <f>SUM(F20+H20)</f>
        <v>5413.2818749999997</v>
      </c>
      <c r="J20" s="12">
        <v>595</v>
      </c>
      <c r="K20" s="14">
        <f t="shared" si="1"/>
        <v>3377.5</v>
      </c>
      <c r="L20" s="13">
        <f>SUM(K20*0.0459)/12*3</f>
        <v>38.756812500000002</v>
      </c>
      <c r="M20" s="13">
        <f t="shared" ref="M20:M60" si="3">M19+L20</f>
        <v>87.228750000000019</v>
      </c>
      <c r="N20" s="26">
        <f>SUM(K20+M20)</f>
        <v>3464.7287500000002</v>
      </c>
      <c r="O20" s="10">
        <f>SUM(B20:D20)-SUM(E20+J20)</f>
        <v>0</v>
      </c>
    </row>
    <row r="21" spans="1:15">
      <c r="A21" s="15">
        <v>2007</v>
      </c>
      <c r="B21" s="7"/>
      <c r="C21" s="8"/>
      <c r="D21" s="8">
        <v>1062.5</v>
      </c>
      <c r="E21" s="7">
        <v>555</v>
      </c>
      <c r="F21" s="9">
        <f t="shared" si="0"/>
        <v>5825</v>
      </c>
      <c r="G21" s="8">
        <f>SUM(F21*0.0459)/12*3</f>
        <v>66.841875000000002</v>
      </c>
      <c r="H21" s="8">
        <f t="shared" si="2"/>
        <v>210.12375000000003</v>
      </c>
      <c r="I21" s="25"/>
      <c r="J21" s="7">
        <v>507.5</v>
      </c>
      <c r="K21" s="9">
        <f t="shared" si="1"/>
        <v>3885</v>
      </c>
      <c r="L21" s="8">
        <f t="shared" ref="L21:L23" si="4">SUM(K21*0.0459)/12*3</f>
        <v>44.580375000000004</v>
      </c>
      <c r="M21" s="8">
        <f t="shared" si="3"/>
        <v>131.80912500000002</v>
      </c>
      <c r="N21" s="25"/>
      <c r="O21" s="10">
        <f>SUM(B21:D21)-SUM(E21+J21)</f>
        <v>0</v>
      </c>
    </row>
    <row r="22" spans="1:15">
      <c r="A22" s="6"/>
      <c r="B22" s="7"/>
      <c r="C22" s="8"/>
      <c r="D22" s="8">
        <v>1237.5</v>
      </c>
      <c r="E22" s="7">
        <v>555</v>
      </c>
      <c r="F22" s="9">
        <f t="shared" si="0"/>
        <v>6380</v>
      </c>
      <c r="G22" s="8">
        <f t="shared" ref="G22:G23" si="5">SUM(F22*0.0459)/12*3</f>
        <v>73.21050000000001</v>
      </c>
      <c r="H22" s="8">
        <f t="shared" si="2"/>
        <v>283.33425000000005</v>
      </c>
      <c r="I22" s="25"/>
      <c r="J22" s="7">
        <v>682.5</v>
      </c>
      <c r="K22" s="9">
        <f t="shared" si="1"/>
        <v>4567.5</v>
      </c>
      <c r="L22" s="8">
        <f t="shared" si="4"/>
        <v>52.412062500000005</v>
      </c>
      <c r="M22" s="8">
        <f t="shared" si="3"/>
        <v>184.22118750000004</v>
      </c>
      <c r="N22" s="25"/>
      <c r="O22" s="10">
        <f>SUM(B22:D22)-SUM(E22+J22)</f>
        <v>0</v>
      </c>
    </row>
    <row r="23" spans="1:15">
      <c r="A23" s="6"/>
      <c r="B23" s="7"/>
      <c r="C23" s="8"/>
      <c r="D23" s="8">
        <v>1045</v>
      </c>
      <c r="E23" s="7">
        <v>555</v>
      </c>
      <c r="F23" s="9">
        <f t="shared" si="0"/>
        <v>6935</v>
      </c>
      <c r="G23" s="8">
        <f t="shared" si="5"/>
        <v>79.579125000000005</v>
      </c>
      <c r="H23" s="8">
        <f t="shared" si="2"/>
        <v>362.91337500000009</v>
      </c>
      <c r="I23" s="25"/>
      <c r="J23" s="7">
        <v>490</v>
      </c>
      <c r="K23" s="9">
        <f t="shared" si="1"/>
        <v>5057.5</v>
      </c>
      <c r="L23" s="8">
        <f t="shared" si="4"/>
        <v>58.034812500000001</v>
      </c>
      <c r="M23" s="8">
        <f t="shared" si="3"/>
        <v>242.25600000000003</v>
      </c>
      <c r="N23" s="25"/>
      <c r="O23" s="10">
        <f>SUM(B23:D23)-SUM(E23+J23)</f>
        <v>0</v>
      </c>
    </row>
    <row r="24" spans="1:15">
      <c r="A24" s="11"/>
      <c r="B24" s="12"/>
      <c r="C24" s="13"/>
      <c r="D24" s="13">
        <v>1839.62</v>
      </c>
      <c r="E24" s="12">
        <v>1279.6199999999999</v>
      </c>
      <c r="F24" s="14">
        <f t="shared" si="0"/>
        <v>8214.619999999999</v>
      </c>
      <c r="G24" s="13">
        <f>SUM(F24*0.0514)/12*3</f>
        <v>105.55786699999999</v>
      </c>
      <c r="H24" s="13">
        <f t="shared" si="2"/>
        <v>468.47124200000007</v>
      </c>
      <c r="I24" s="26">
        <f>SUM(F24+H24)</f>
        <v>8683.0912419999986</v>
      </c>
      <c r="J24" s="12">
        <v>560</v>
      </c>
      <c r="K24" s="14">
        <f t="shared" si="1"/>
        <v>5617.5</v>
      </c>
      <c r="L24" s="13">
        <f>SUM(K24*0.0514)/12*3</f>
        <v>72.184875000000005</v>
      </c>
      <c r="M24" s="13">
        <f t="shared" si="3"/>
        <v>314.44087500000001</v>
      </c>
      <c r="N24" s="26">
        <f>SUM(K24+M24)</f>
        <v>5931.9408750000002</v>
      </c>
      <c r="O24" s="10">
        <f>SUM(B24:D24)-SUM(E24+J24)</f>
        <v>0</v>
      </c>
    </row>
    <row r="25" spans="1:15">
      <c r="A25" s="15">
        <v>2008</v>
      </c>
      <c r="B25" s="7"/>
      <c r="C25" s="8"/>
      <c r="D25" s="8">
        <v>615</v>
      </c>
      <c r="E25" s="7">
        <v>370</v>
      </c>
      <c r="F25" s="9">
        <f t="shared" si="0"/>
        <v>8584.619999999999</v>
      </c>
      <c r="G25" s="8">
        <f>SUM(F25*0.0514)/12*3</f>
        <v>110.31236699999999</v>
      </c>
      <c r="H25" s="8">
        <f t="shared" si="2"/>
        <v>578.78360900000007</v>
      </c>
      <c r="I25" s="25"/>
      <c r="J25" s="7">
        <v>245</v>
      </c>
      <c r="K25" s="9">
        <f t="shared" si="1"/>
        <v>5862.5</v>
      </c>
      <c r="L25" s="8">
        <f>SUM(K25*0.0514)/12*3</f>
        <v>75.333124999999995</v>
      </c>
      <c r="M25" s="8">
        <f t="shared" si="3"/>
        <v>389.774</v>
      </c>
      <c r="N25" s="25"/>
      <c r="O25" s="10">
        <f>SUM(B25:D25)-SUM(E25+J25)</f>
        <v>0</v>
      </c>
    </row>
    <row r="26" spans="1:15">
      <c r="A26" s="6"/>
      <c r="B26" s="7">
        <v>-240</v>
      </c>
      <c r="C26" s="8"/>
      <c r="D26" s="8">
        <v>1045</v>
      </c>
      <c r="E26" s="7">
        <v>315</v>
      </c>
      <c r="F26" s="9">
        <f t="shared" si="0"/>
        <v>8899.619999999999</v>
      </c>
      <c r="G26" s="8">
        <f>SUM(F26*0.0408)/12*3</f>
        <v>90.776123999999996</v>
      </c>
      <c r="H26" s="8">
        <f t="shared" si="2"/>
        <v>669.55973300000005</v>
      </c>
      <c r="I26" s="25"/>
      <c r="J26" s="7">
        <v>490</v>
      </c>
      <c r="K26" s="9">
        <f t="shared" si="1"/>
        <v>6352.5</v>
      </c>
      <c r="L26" s="8">
        <f>SUM(K26*0.0408)/12*3</f>
        <v>64.795500000000004</v>
      </c>
      <c r="M26" s="8">
        <f t="shared" si="3"/>
        <v>454.56950000000001</v>
      </c>
      <c r="N26" s="25"/>
      <c r="O26" s="10">
        <f>SUM(B26:D26)-SUM(E26+J26)</f>
        <v>0</v>
      </c>
    </row>
    <row r="27" spans="1:15">
      <c r="A27" s="6"/>
      <c r="B27" s="7">
        <v>-452.8</v>
      </c>
      <c r="C27" s="8">
        <v>-4.25</v>
      </c>
      <c r="D27" s="8">
        <v>945</v>
      </c>
      <c r="E27" s="7">
        <v>102.2</v>
      </c>
      <c r="F27" s="9">
        <f t="shared" si="0"/>
        <v>9001.82</v>
      </c>
      <c r="G27" s="8">
        <f>SUM(F27*0.0335)/12*3</f>
        <v>75.390242499999999</v>
      </c>
      <c r="H27" s="8">
        <f t="shared" si="2"/>
        <v>744.94997550000005</v>
      </c>
      <c r="I27" s="25"/>
      <c r="J27" s="7">
        <v>385.75</v>
      </c>
      <c r="K27" s="9">
        <f t="shared" si="1"/>
        <v>6738.25</v>
      </c>
      <c r="L27" s="8">
        <f>SUM(K27*0.0335)/12*3</f>
        <v>56.432843750000004</v>
      </c>
      <c r="M27" s="8">
        <f t="shared" si="3"/>
        <v>511.00234375000002</v>
      </c>
      <c r="N27" s="25"/>
      <c r="O27" s="10">
        <f>SUM(B27:D27)-SUM(E27+J27)</f>
        <v>0</v>
      </c>
    </row>
    <row r="28" spans="1:15">
      <c r="A28" s="11"/>
      <c r="B28" s="12">
        <v>-837.6</v>
      </c>
      <c r="C28" s="13">
        <v>-16.5</v>
      </c>
      <c r="D28" s="13">
        <v>975</v>
      </c>
      <c r="E28" s="12">
        <v>-282.60000000000002</v>
      </c>
      <c r="F28" s="14">
        <f t="shared" si="0"/>
        <v>8719.2199999999993</v>
      </c>
      <c r="G28" s="13">
        <f>SUM(F28*0.0335)/12*3</f>
        <v>73.023467499999995</v>
      </c>
      <c r="H28" s="13">
        <f t="shared" si="2"/>
        <v>817.97344300000009</v>
      </c>
      <c r="I28" s="26">
        <f>SUM(F28+H28)</f>
        <v>9537.1934430000001</v>
      </c>
      <c r="J28" s="12">
        <v>403.5</v>
      </c>
      <c r="K28" s="14">
        <f t="shared" si="1"/>
        <v>7141.75</v>
      </c>
      <c r="L28" s="13">
        <f>SUM(K28*0.0335)/12*3</f>
        <v>59.812156250000001</v>
      </c>
      <c r="M28" s="13">
        <f t="shared" si="3"/>
        <v>570.81450000000007</v>
      </c>
      <c r="N28" s="26">
        <f>SUM(K28+M28)</f>
        <v>7712.5645000000004</v>
      </c>
      <c r="O28" s="10">
        <f>SUM(B28:D28)-SUM(E28+J28)</f>
        <v>0</v>
      </c>
    </row>
    <row r="29" spans="1:15">
      <c r="A29" s="15">
        <v>2009</v>
      </c>
      <c r="B29" s="7">
        <v>-840.8</v>
      </c>
      <c r="C29" s="8">
        <v>-8.75</v>
      </c>
      <c r="D29" s="8">
        <v>606.25</v>
      </c>
      <c r="E29" s="7">
        <v>-470.8</v>
      </c>
      <c r="F29" s="9">
        <f t="shared" si="0"/>
        <v>8248.42</v>
      </c>
      <c r="G29" s="8">
        <f>SUM(F29*0.0245)/12*3</f>
        <v>50.521572500000005</v>
      </c>
      <c r="H29" s="8">
        <f t="shared" si="2"/>
        <v>868.49501550000014</v>
      </c>
      <c r="I29" s="25"/>
      <c r="J29" s="7">
        <v>227.5</v>
      </c>
      <c r="K29" s="9">
        <f t="shared" si="1"/>
        <v>7369.25</v>
      </c>
      <c r="L29" s="8">
        <f>SUM(K29*0.0245)/12*3</f>
        <v>45.136656250000001</v>
      </c>
      <c r="M29" s="8">
        <f t="shared" si="3"/>
        <v>615.95115625000005</v>
      </c>
      <c r="N29" s="25"/>
      <c r="O29" s="10">
        <f>SUM(B29:D29)-SUM(E29+J29)</f>
        <v>0</v>
      </c>
    </row>
    <row r="30" spans="1:15">
      <c r="A30" s="6"/>
      <c r="B30" s="7">
        <v>-843.2</v>
      </c>
      <c r="C30" s="8">
        <v>-13</v>
      </c>
      <c r="D30" s="8">
        <v>738.75</v>
      </c>
      <c r="E30" s="7">
        <v>-288.2</v>
      </c>
      <c r="F30" s="9">
        <f t="shared" si="0"/>
        <v>7960.22</v>
      </c>
      <c r="G30" s="8">
        <f>SUM(F30*0.01)/12*3</f>
        <v>19.900550000000003</v>
      </c>
      <c r="H30" s="8">
        <f t="shared" si="2"/>
        <v>888.39556550000009</v>
      </c>
      <c r="I30" s="25"/>
      <c r="J30" s="7">
        <v>170.75</v>
      </c>
      <c r="K30" s="9">
        <f t="shared" si="1"/>
        <v>7540</v>
      </c>
      <c r="L30" s="8">
        <f>SUM(K30*0.01)/12*3</f>
        <v>18.850000000000001</v>
      </c>
      <c r="M30" s="8">
        <f t="shared" si="3"/>
        <v>634.80115625000008</v>
      </c>
      <c r="N30" s="25"/>
      <c r="O30" s="10">
        <f>SUM(B30:D30)-SUM(E30+J30)</f>
        <v>0</v>
      </c>
    </row>
    <row r="31" spans="1:15">
      <c r="A31" s="6"/>
      <c r="B31" s="7">
        <v>-966.4</v>
      </c>
      <c r="C31" s="8">
        <v>-30.5</v>
      </c>
      <c r="D31" s="8">
        <v>555</v>
      </c>
      <c r="E31" s="7">
        <v>-411.4</v>
      </c>
      <c r="F31" s="9">
        <f t="shared" si="0"/>
        <v>7548.8200000000006</v>
      </c>
      <c r="G31" s="8">
        <f>SUM(F31*0.0055)/12*3</f>
        <v>10.3796275</v>
      </c>
      <c r="H31" s="8">
        <f t="shared" si="2"/>
        <v>898.77519300000006</v>
      </c>
      <c r="I31" s="25"/>
      <c r="J31" s="7">
        <v>-30.5</v>
      </c>
      <c r="K31" s="9">
        <f t="shared" si="1"/>
        <v>7509.5</v>
      </c>
      <c r="L31" s="8">
        <f>SUM(K31*0.0055)/12*3</f>
        <v>10.3255625</v>
      </c>
      <c r="M31" s="8">
        <f t="shared" si="3"/>
        <v>645.12671875000012</v>
      </c>
      <c r="N31" s="25"/>
      <c r="O31" s="10">
        <f>SUM(B31:D31)-SUM(E31+J31)</f>
        <v>0</v>
      </c>
    </row>
    <row r="32" spans="1:15">
      <c r="A32" s="11"/>
      <c r="B32" s="12">
        <v>-922.4</v>
      </c>
      <c r="C32" s="13">
        <v>-16.75</v>
      </c>
      <c r="D32" s="13">
        <v>740</v>
      </c>
      <c r="E32" s="12">
        <v>-182.4</v>
      </c>
      <c r="F32" s="14">
        <f t="shared" si="0"/>
        <v>7366.420000000001</v>
      </c>
      <c r="G32" s="13">
        <f>SUM(F32*0.0055)/12*3</f>
        <v>10.128827500000002</v>
      </c>
      <c r="H32" s="13">
        <f t="shared" si="2"/>
        <v>908.90402050000012</v>
      </c>
      <c r="I32" s="26">
        <f>SUM(F32+H32)</f>
        <v>8275.3240205000002</v>
      </c>
      <c r="J32" s="12">
        <v>-16.75</v>
      </c>
      <c r="K32" s="14">
        <f t="shared" si="1"/>
        <v>7492.75</v>
      </c>
      <c r="L32" s="13">
        <f t="shared" ref="L32:L34" si="6">SUM(K32*0.0055)/12*3</f>
        <v>10.302531249999999</v>
      </c>
      <c r="M32" s="13">
        <f t="shared" si="3"/>
        <v>655.42925000000014</v>
      </c>
      <c r="N32" s="26">
        <f>SUM(K32+M32)</f>
        <v>8148.1792500000001</v>
      </c>
      <c r="O32" s="10">
        <f>SUM(B32:D32)-SUM(E32+J32)</f>
        <v>0</v>
      </c>
    </row>
    <row r="33" spans="1:15">
      <c r="A33" s="15">
        <v>2010</v>
      </c>
      <c r="B33" s="7">
        <v>-909.6</v>
      </c>
      <c r="C33" s="8">
        <v>-8.5</v>
      </c>
      <c r="D33" s="8">
        <v>370</v>
      </c>
      <c r="E33" s="7">
        <v>-539.6</v>
      </c>
      <c r="F33" s="9">
        <f t="shared" si="0"/>
        <v>6826.8200000000006</v>
      </c>
      <c r="G33" s="8">
        <f>SUM(F33*0.0055)/12*3</f>
        <v>9.3868775000000007</v>
      </c>
      <c r="H33" s="8">
        <f t="shared" si="2"/>
        <v>918.29089800000008</v>
      </c>
      <c r="I33" s="25"/>
      <c r="J33" s="7">
        <v>-8.5</v>
      </c>
      <c r="K33" s="9">
        <f t="shared" si="1"/>
        <v>7484.25</v>
      </c>
      <c r="L33" s="8">
        <f t="shared" si="6"/>
        <v>10.290843749999999</v>
      </c>
      <c r="M33" s="8">
        <f t="shared" si="3"/>
        <v>665.72009375000016</v>
      </c>
      <c r="N33" s="25"/>
      <c r="O33" s="10">
        <f>SUM(B33:D33)-SUM(E33+J33)</f>
        <v>0</v>
      </c>
    </row>
    <row r="34" spans="1:15">
      <c r="A34" s="6"/>
      <c r="B34" s="7">
        <v>-1006.4</v>
      </c>
      <c r="C34" s="8">
        <v>-92.75</v>
      </c>
      <c r="D34" s="8">
        <v>555</v>
      </c>
      <c r="E34" s="7">
        <v>-451.4</v>
      </c>
      <c r="F34" s="9">
        <f t="shared" si="0"/>
        <v>6375.420000000001</v>
      </c>
      <c r="G34" s="8">
        <f>SUM(F34*0.0055)/12*3</f>
        <v>8.7662025000000003</v>
      </c>
      <c r="H34" s="8">
        <f t="shared" si="2"/>
        <v>927.05710050000005</v>
      </c>
      <c r="I34" s="25"/>
      <c r="J34" s="7">
        <v>-92.75</v>
      </c>
      <c r="K34" s="9">
        <f t="shared" si="1"/>
        <v>7391.5</v>
      </c>
      <c r="L34" s="8">
        <f t="shared" si="6"/>
        <v>10.1633125</v>
      </c>
      <c r="M34" s="8">
        <f t="shared" si="3"/>
        <v>675.88340625000012</v>
      </c>
      <c r="N34" s="25"/>
      <c r="O34" s="10">
        <f>SUM(B34:D34)-SUM(E34+J34)</f>
        <v>0</v>
      </c>
    </row>
    <row r="35" spans="1:15">
      <c r="A35" s="6"/>
      <c r="B35" s="7">
        <v>-931.2</v>
      </c>
      <c r="C35" s="8">
        <v>-6.5</v>
      </c>
      <c r="D35" s="8">
        <v>610.52</v>
      </c>
      <c r="E35" s="7">
        <v>-320.68</v>
      </c>
      <c r="F35" s="9">
        <f t="shared" si="0"/>
        <v>6054.7400000000007</v>
      </c>
      <c r="G35" s="8">
        <f>SUM(F35*0.0089)/12*3</f>
        <v>13.471796500000004</v>
      </c>
      <c r="H35" s="8">
        <f t="shared" si="2"/>
        <v>940.52889700000003</v>
      </c>
      <c r="I35" s="25"/>
      <c r="J35" s="7">
        <v>-6.5</v>
      </c>
      <c r="K35" s="9">
        <f t="shared" si="1"/>
        <v>7385</v>
      </c>
      <c r="L35" s="8">
        <f>SUM(K35*0.0089)/12*3</f>
        <v>16.431625</v>
      </c>
      <c r="M35" s="8">
        <f t="shared" si="3"/>
        <v>692.31503125000017</v>
      </c>
      <c r="N35" s="25"/>
      <c r="O35" s="10">
        <f>SUM(B35:D35)-SUM(E35+J35)</f>
        <v>0</v>
      </c>
    </row>
    <row r="36" spans="1:15">
      <c r="A36" s="11"/>
      <c r="B36" s="12">
        <v>-924</v>
      </c>
      <c r="C36" s="13">
        <v>-3.25</v>
      </c>
      <c r="D36" s="13">
        <v>740</v>
      </c>
      <c r="E36" s="12">
        <v>-184</v>
      </c>
      <c r="F36" s="14">
        <f t="shared" si="0"/>
        <v>5870.7400000000007</v>
      </c>
      <c r="G36" s="13">
        <f>SUM(F36*0.012)/12*3</f>
        <v>17.612220000000004</v>
      </c>
      <c r="H36" s="13">
        <f t="shared" si="2"/>
        <v>958.14111700000001</v>
      </c>
      <c r="I36" s="26">
        <f>SUM(F36+H36)</f>
        <v>6828.8811170000008</v>
      </c>
      <c r="J36" s="12">
        <v>-3.25</v>
      </c>
      <c r="K36" s="14">
        <f t="shared" si="1"/>
        <v>7381.75</v>
      </c>
      <c r="L36" s="13">
        <f>SUM(K36*0.012)/12*3</f>
        <v>22.145250000000001</v>
      </c>
      <c r="M36" s="13">
        <f t="shared" si="3"/>
        <v>714.46028125000021</v>
      </c>
      <c r="N36" s="26">
        <f>SUM(K36+M36)</f>
        <v>8096.2102812499998</v>
      </c>
      <c r="O36" s="10">
        <f>SUM(B36:D36)-SUM(E36+J36)</f>
        <v>0</v>
      </c>
    </row>
    <row r="37" spans="1:15">
      <c r="A37" s="15">
        <v>2011</v>
      </c>
      <c r="B37" s="7">
        <v>-302.39999999999998</v>
      </c>
      <c r="C37" s="8">
        <v>-1.5</v>
      </c>
      <c r="D37" s="8">
        <v>0</v>
      </c>
      <c r="E37" s="7">
        <v>-302.39999999999998</v>
      </c>
      <c r="F37" s="9">
        <f t="shared" si="0"/>
        <v>5568.3400000000011</v>
      </c>
      <c r="G37" s="8">
        <f>SUM(F37*0.0147)/12</f>
        <v>6.8212165000000011</v>
      </c>
      <c r="H37" s="8">
        <f t="shared" si="2"/>
        <v>964.9623335</v>
      </c>
      <c r="I37" s="25"/>
      <c r="J37" s="7">
        <v>-1.5</v>
      </c>
      <c r="K37" s="9">
        <f t="shared" si="1"/>
        <v>7380.25</v>
      </c>
      <c r="L37" s="8">
        <f>SUM(K37*0.0147)/12</f>
        <v>9.0408062499999993</v>
      </c>
      <c r="M37" s="8">
        <f t="shared" si="3"/>
        <v>723.50108750000015</v>
      </c>
      <c r="N37" s="25"/>
      <c r="O37" s="10">
        <f>SUM(B37:D37)-SUM(E37+J37)</f>
        <v>0</v>
      </c>
    </row>
    <row r="38" spans="1:15">
      <c r="A38" s="6"/>
      <c r="B38" s="7">
        <v>-302.39999999999998</v>
      </c>
      <c r="C38" s="8">
        <v>-0.75</v>
      </c>
      <c r="D38" s="8">
        <v>185</v>
      </c>
      <c r="E38" s="7">
        <v>-117.4</v>
      </c>
      <c r="F38" s="9">
        <f t="shared" si="0"/>
        <v>5450.9400000000014</v>
      </c>
      <c r="G38" s="8">
        <f t="shared" ref="G38:G60" si="7">SUM(F38*0.0147)/12</f>
        <v>6.677401500000002</v>
      </c>
      <c r="H38" s="8">
        <f t="shared" si="2"/>
        <v>971.63973499999997</v>
      </c>
      <c r="I38" s="25"/>
      <c r="J38" s="7">
        <v>-0.75</v>
      </c>
      <c r="K38" s="9">
        <f t="shared" si="1"/>
        <v>7379.5</v>
      </c>
      <c r="L38" s="8">
        <f t="shared" ref="L38:L60" si="8">SUM(K38*0.0147)/12</f>
        <v>9.0398875000000007</v>
      </c>
      <c r="M38" s="8">
        <f t="shared" si="3"/>
        <v>732.54097500000012</v>
      </c>
      <c r="N38" s="25"/>
      <c r="O38" s="10">
        <f>SUM(B38:D38)-SUM(E38+J38)</f>
        <v>0</v>
      </c>
    </row>
    <row r="39" spans="1:15">
      <c r="A39" s="6"/>
      <c r="B39" s="7">
        <v>-300</v>
      </c>
      <c r="C39" s="8">
        <v>-3.75</v>
      </c>
      <c r="D39" s="8">
        <v>185</v>
      </c>
      <c r="E39" s="7">
        <v>-115</v>
      </c>
      <c r="F39" s="9">
        <f t="shared" si="0"/>
        <v>5335.9400000000014</v>
      </c>
      <c r="G39" s="8">
        <f t="shared" si="7"/>
        <v>6.5365265000000017</v>
      </c>
      <c r="H39" s="8">
        <f t="shared" si="2"/>
        <v>978.17626150000001</v>
      </c>
      <c r="I39" s="25"/>
      <c r="J39" s="7">
        <v>-3.75</v>
      </c>
      <c r="K39" s="9">
        <f t="shared" si="1"/>
        <v>7375.75</v>
      </c>
      <c r="L39" s="8">
        <f t="shared" si="8"/>
        <v>9.0352937499999992</v>
      </c>
      <c r="M39" s="8">
        <f t="shared" si="3"/>
        <v>741.57626875000017</v>
      </c>
      <c r="N39" s="25"/>
      <c r="O39" s="10">
        <f>SUM(B39:D39)-SUM(E39+J39)</f>
        <v>0</v>
      </c>
    </row>
    <row r="40" spans="1:15">
      <c r="A40" s="6"/>
      <c r="B40" s="7">
        <v>-300</v>
      </c>
      <c r="C40" s="8">
        <v>-2.25</v>
      </c>
      <c r="D40" s="8">
        <v>185</v>
      </c>
      <c r="E40" s="7">
        <v>-115</v>
      </c>
      <c r="F40" s="9">
        <f t="shared" si="0"/>
        <v>5220.9400000000014</v>
      </c>
      <c r="G40" s="8">
        <f t="shared" si="7"/>
        <v>6.3956515000000023</v>
      </c>
      <c r="H40" s="8">
        <f t="shared" si="2"/>
        <v>984.571913</v>
      </c>
      <c r="I40" s="25"/>
      <c r="J40" s="7">
        <v>-2.25</v>
      </c>
      <c r="K40" s="9">
        <f t="shared" si="1"/>
        <v>7373.5</v>
      </c>
      <c r="L40" s="8">
        <f t="shared" si="8"/>
        <v>9.0325375000000001</v>
      </c>
      <c r="M40" s="8">
        <f t="shared" si="3"/>
        <v>750.60880625000016</v>
      </c>
      <c r="N40" s="25"/>
      <c r="O40" s="10">
        <f>SUM(B40:D40)-SUM(E40+J40)</f>
        <v>0</v>
      </c>
    </row>
    <row r="41" spans="1:15">
      <c r="A41" s="6"/>
      <c r="B41" s="7">
        <v>-300.8</v>
      </c>
      <c r="C41" s="8">
        <v>-3.75</v>
      </c>
      <c r="D41" s="8">
        <v>185</v>
      </c>
      <c r="E41" s="7">
        <v>-115.8</v>
      </c>
      <c r="F41" s="9">
        <f t="shared" si="0"/>
        <v>5105.1400000000012</v>
      </c>
      <c r="G41" s="8">
        <f t="shared" si="7"/>
        <v>6.2537965000000009</v>
      </c>
      <c r="H41" s="8">
        <f t="shared" si="2"/>
        <v>990.82570950000002</v>
      </c>
      <c r="I41" s="25"/>
      <c r="J41" s="7">
        <v>-3.75</v>
      </c>
      <c r="K41" s="9">
        <f t="shared" si="1"/>
        <v>7369.75</v>
      </c>
      <c r="L41" s="8">
        <f t="shared" si="8"/>
        <v>9.0279437500000004</v>
      </c>
      <c r="M41" s="8">
        <f t="shared" si="3"/>
        <v>759.63675000000012</v>
      </c>
      <c r="N41" s="25"/>
      <c r="O41" s="10">
        <f>SUM(B41:D41)-SUM(E41+J41)</f>
        <v>0</v>
      </c>
    </row>
    <row r="42" spans="1:15">
      <c r="A42" s="6"/>
      <c r="B42" s="7">
        <v>-297.60000000000002</v>
      </c>
      <c r="C42" s="8">
        <v>-2.25</v>
      </c>
      <c r="D42" s="8">
        <v>185</v>
      </c>
      <c r="E42" s="7">
        <v>-112.6</v>
      </c>
      <c r="F42" s="9">
        <f t="shared" si="0"/>
        <v>4992.5400000000009</v>
      </c>
      <c r="G42" s="8">
        <f t="shared" si="7"/>
        <v>6.1158615000000012</v>
      </c>
      <c r="H42" s="8">
        <f t="shared" si="2"/>
        <v>996.94157100000007</v>
      </c>
      <c r="I42" s="25"/>
      <c r="J42" s="7">
        <v>-2.25</v>
      </c>
      <c r="K42" s="9">
        <f t="shared" si="1"/>
        <v>7367.5</v>
      </c>
      <c r="L42" s="8">
        <f t="shared" si="8"/>
        <v>9.0251874999999995</v>
      </c>
      <c r="M42" s="8">
        <f t="shared" si="3"/>
        <v>768.66193750000014</v>
      </c>
      <c r="N42" s="25"/>
      <c r="O42" s="10">
        <f>SUM(B42:D42)-SUM(E42+J42)</f>
        <v>0</v>
      </c>
    </row>
    <row r="43" spans="1:15">
      <c r="A43" s="6"/>
      <c r="B43" s="7">
        <v>-413.6</v>
      </c>
      <c r="C43" s="8">
        <v>-1.75</v>
      </c>
      <c r="D43" s="8">
        <v>185</v>
      </c>
      <c r="E43" s="7">
        <v>-228.6</v>
      </c>
      <c r="F43" s="9">
        <f t="shared" si="0"/>
        <v>4763.9400000000005</v>
      </c>
      <c r="G43" s="8">
        <f t="shared" si="7"/>
        <v>5.8358265000000005</v>
      </c>
      <c r="H43" s="8">
        <f t="shared" si="2"/>
        <v>1002.7773975000001</v>
      </c>
      <c r="I43" s="25"/>
      <c r="J43" s="7">
        <v>-1.75</v>
      </c>
      <c r="K43" s="9">
        <f t="shared" si="1"/>
        <v>7365.75</v>
      </c>
      <c r="L43" s="8">
        <f t="shared" si="8"/>
        <v>9.0230437499999994</v>
      </c>
      <c r="M43" s="8">
        <f t="shared" si="3"/>
        <v>777.68498125000019</v>
      </c>
      <c r="N43" s="25"/>
      <c r="O43" s="10">
        <f>SUM(B43:D43)-SUM(E43+J43)</f>
        <v>0</v>
      </c>
    </row>
    <row r="44" spans="1:15">
      <c r="A44" s="6"/>
      <c r="B44" s="7">
        <v>-308.8</v>
      </c>
      <c r="C44" s="8">
        <v>-4</v>
      </c>
      <c r="D44" s="8">
        <v>185</v>
      </c>
      <c r="E44" s="7">
        <v>-123.8</v>
      </c>
      <c r="F44" s="9">
        <f t="shared" si="0"/>
        <v>4640.1400000000003</v>
      </c>
      <c r="G44" s="8">
        <f t="shared" si="7"/>
        <v>5.6841715000000006</v>
      </c>
      <c r="H44" s="8">
        <f t="shared" si="2"/>
        <v>1008.4615690000002</v>
      </c>
      <c r="I44" s="25"/>
      <c r="J44" s="7">
        <v>-4</v>
      </c>
      <c r="K44" s="9">
        <f t="shared" si="1"/>
        <v>7361.75</v>
      </c>
      <c r="L44" s="8">
        <f t="shared" si="8"/>
        <v>9.0181437500000001</v>
      </c>
      <c r="M44" s="8">
        <f t="shared" si="3"/>
        <v>786.70312500000023</v>
      </c>
      <c r="N44" s="25"/>
      <c r="O44" s="10">
        <f>SUM(B44:D44)-SUM(E44+J44)</f>
        <v>0</v>
      </c>
    </row>
    <row r="45" spans="1:15">
      <c r="A45" s="6"/>
      <c r="B45" s="7">
        <v>-309.60000000000002</v>
      </c>
      <c r="C45" s="8">
        <v>-5</v>
      </c>
      <c r="D45" s="8">
        <v>185</v>
      </c>
      <c r="E45" s="7">
        <v>-124.6</v>
      </c>
      <c r="F45" s="9">
        <f t="shared" si="0"/>
        <v>4515.54</v>
      </c>
      <c r="G45" s="8">
        <f t="shared" si="7"/>
        <v>5.5315365000000005</v>
      </c>
      <c r="H45" s="8">
        <f t="shared" si="2"/>
        <v>1013.9931055000002</v>
      </c>
      <c r="I45" s="25"/>
      <c r="J45" s="7">
        <v>-5</v>
      </c>
      <c r="K45" s="9">
        <f t="shared" si="1"/>
        <v>7356.75</v>
      </c>
      <c r="L45" s="8">
        <f t="shared" si="8"/>
        <v>9.0120187499999993</v>
      </c>
      <c r="M45" s="8">
        <f t="shared" si="3"/>
        <v>795.71514375000027</v>
      </c>
      <c r="N45" s="25"/>
      <c r="O45" s="10">
        <f>SUM(B45:D45)-SUM(E45+J45)</f>
        <v>0</v>
      </c>
    </row>
    <row r="46" spans="1:15">
      <c r="A46" s="6"/>
      <c r="B46" s="7">
        <v>-305.60000000000002</v>
      </c>
      <c r="C46" s="8">
        <v>-4.75</v>
      </c>
      <c r="D46" s="8">
        <v>185</v>
      </c>
      <c r="E46" s="7">
        <v>-120.6</v>
      </c>
      <c r="F46" s="9">
        <f t="shared" si="0"/>
        <v>4394.9399999999996</v>
      </c>
      <c r="G46" s="8">
        <f t="shared" si="7"/>
        <v>5.3838014999999997</v>
      </c>
      <c r="H46" s="8">
        <f t="shared" si="2"/>
        <v>1019.3769070000002</v>
      </c>
      <c r="I46" s="25"/>
      <c r="J46" s="7">
        <v>-4.75</v>
      </c>
      <c r="K46" s="9">
        <f t="shared" si="1"/>
        <v>7352</v>
      </c>
      <c r="L46" s="8">
        <f t="shared" si="8"/>
        <v>9.0061999999999998</v>
      </c>
      <c r="M46" s="8">
        <f t="shared" si="3"/>
        <v>804.7213437500003</v>
      </c>
      <c r="N46" s="25"/>
      <c r="O46" s="10">
        <f>SUM(B46:D46)-SUM(E46+J46)</f>
        <v>0</v>
      </c>
    </row>
    <row r="47" spans="1:15">
      <c r="A47" s="6"/>
      <c r="B47" s="7">
        <v>-300</v>
      </c>
      <c r="C47" s="8">
        <v>-6.75</v>
      </c>
      <c r="D47" s="8">
        <v>185</v>
      </c>
      <c r="E47" s="7">
        <v>-115</v>
      </c>
      <c r="F47" s="9">
        <f t="shared" si="0"/>
        <v>4279.9399999999996</v>
      </c>
      <c r="G47" s="8">
        <f t="shared" si="7"/>
        <v>5.2429264999999994</v>
      </c>
      <c r="H47" s="8">
        <f t="shared" si="2"/>
        <v>1024.6198335000001</v>
      </c>
      <c r="I47" s="25"/>
      <c r="J47" s="7">
        <v>-6.75</v>
      </c>
      <c r="K47" s="9">
        <f t="shared" si="1"/>
        <v>7345.25</v>
      </c>
      <c r="L47" s="8">
        <f t="shared" si="8"/>
        <v>8.9979312499999988</v>
      </c>
      <c r="M47" s="8">
        <f t="shared" si="3"/>
        <v>813.71927500000027</v>
      </c>
      <c r="N47" s="25"/>
      <c r="O47" s="10">
        <f>SUM(B47:D47)-SUM(E47+J47)</f>
        <v>0</v>
      </c>
    </row>
    <row r="48" spans="1:15">
      <c r="A48" s="11"/>
      <c r="B48" s="12">
        <v>-290.39999999999998</v>
      </c>
      <c r="C48" s="13">
        <v>-4.5</v>
      </c>
      <c r="D48" s="13">
        <v>370</v>
      </c>
      <c r="E48" s="12">
        <v>79.599999999999994</v>
      </c>
      <c r="F48" s="14">
        <f t="shared" si="0"/>
        <v>4359.54</v>
      </c>
      <c r="G48" s="13">
        <f t="shared" si="7"/>
        <v>5.3404365</v>
      </c>
      <c r="H48" s="13">
        <f t="shared" si="2"/>
        <v>1029.96027</v>
      </c>
      <c r="I48" s="26">
        <f>SUM(F48+H48)</f>
        <v>5389.5002700000005</v>
      </c>
      <c r="J48" s="12">
        <v>-4.5</v>
      </c>
      <c r="K48" s="14">
        <f t="shared" si="1"/>
        <v>7340.75</v>
      </c>
      <c r="L48" s="13">
        <f t="shared" si="8"/>
        <v>8.9924187500000006</v>
      </c>
      <c r="M48" s="13">
        <f t="shared" si="3"/>
        <v>822.71169375000022</v>
      </c>
      <c r="N48" s="26">
        <f>SUM(K48+M48)</f>
        <v>8163.4616937500004</v>
      </c>
      <c r="O48" s="10">
        <f>SUM(B48:D48)-SUM(E48+J48)</f>
        <v>0</v>
      </c>
    </row>
    <row r="49" spans="1:15">
      <c r="A49" s="15">
        <v>2012</v>
      </c>
      <c r="B49" s="7">
        <v>-292</v>
      </c>
      <c r="C49" s="8">
        <v>-3.5</v>
      </c>
      <c r="D49" s="8">
        <v>0</v>
      </c>
      <c r="E49" s="7">
        <v>-292</v>
      </c>
      <c r="F49" s="9">
        <f t="shared" si="0"/>
        <v>4067.54</v>
      </c>
      <c r="G49" s="8">
        <f t="shared" si="7"/>
        <v>4.9827364999999997</v>
      </c>
      <c r="H49" s="8">
        <f t="shared" si="2"/>
        <v>1034.9430065000001</v>
      </c>
      <c r="I49" s="25"/>
      <c r="J49" s="7">
        <v>-3.5</v>
      </c>
      <c r="K49" s="9">
        <f t="shared" si="1"/>
        <v>7337.25</v>
      </c>
      <c r="L49" s="8">
        <f t="shared" si="8"/>
        <v>8.9881312500000003</v>
      </c>
      <c r="M49" s="8">
        <f t="shared" si="3"/>
        <v>831.69982500000026</v>
      </c>
      <c r="N49" s="25"/>
      <c r="O49" s="10">
        <f>SUM(B49:D49)-SUM(E49+J49)</f>
        <v>0</v>
      </c>
    </row>
    <row r="50" spans="1:15">
      <c r="A50" s="6"/>
      <c r="B50" s="7">
        <v>-285.60000000000002</v>
      </c>
      <c r="C50" s="8">
        <v>-3.75</v>
      </c>
      <c r="D50" s="8">
        <v>185</v>
      </c>
      <c r="E50" s="7">
        <v>-100.6</v>
      </c>
      <c r="F50" s="9">
        <f t="shared" si="0"/>
        <v>3966.94</v>
      </c>
      <c r="G50" s="8">
        <f t="shared" si="7"/>
        <v>4.8595014999999995</v>
      </c>
      <c r="H50" s="8">
        <f t="shared" si="2"/>
        <v>1039.8025080000002</v>
      </c>
      <c r="I50" s="25"/>
      <c r="J50" s="7">
        <v>-3.75</v>
      </c>
      <c r="K50" s="9">
        <f t="shared" si="1"/>
        <v>7333.5</v>
      </c>
      <c r="L50" s="8">
        <f t="shared" si="8"/>
        <v>8.9835374999999988</v>
      </c>
      <c r="M50" s="8">
        <f t="shared" si="3"/>
        <v>840.68336250000027</v>
      </c>
      <c r="N50" s="25"/>
      <c r="O50" s="10">
        <f>SUM(B50:D50)-SUM(E50+J50)</f>
        <v>0</v>
      </c>
    </row>
    <row r="51" spans="1:15">
      <c r="A51" s="6"/>
      <c r="B51" s="7">
        <v>-280.8</v>
      </c>
      <c r="C51" s="8">
        <v>-1.5</v>
      </c>
      <c r="D51" s="8">
        <v>185</v>
      </c>
      <c r="E51" s="7">
        <v>-95.8</v>
      </c>
      <c r="F51" s="9">
        <f t="shared" si="0"/>
        <v>3871.14</v>
      </c>
      <c r="G51" s="8">
        <f t="shared" si="7"/>
        <v>4.7421464999999996</v>
      </c>
      <c r="H51" s="8">
        <f t="shared" si="2"/>
        <v>1044.5446545000002</v>
      </c>
      <c r="I51" s="25"/>
      <c r="J51" s="7">
        <v>-1.5</v>
      </c>
      <c r="K51" s="9">
        <f t="shared" si="1"/>
        <v>7332</v>
      </c>
      <c r="L51" s="8">
        <f t="shared" si="8"/>
        <v>8.9817</v>
      </c>
      <c r="M51" s="8">
        <f t="shared" si="3"/>
        <v>849.66506250000032</v>
      </c>
      <c r="N51" s="25"/>
      <c r="O51" s="10">
        <f>SUM(B51:D51)-SUM(E51+J51)</f>
        <v>0</v>
      </c>
    </row>
    <row r="52" spans="1:15">
      <c r="A52" s="6"/>
      <c r="B52" s="7">
        <v>-278.3</v>
      </c>
      <c r="C52" s="8">
        <v>0</v>
      </c>
      <c r="D52" s="8">
        <v>185</v>
      </c>
      <c r="E52" s="7">
        <v>-93.3</v>
      </c>
      <c r="F52" s="9">
        <f t="shared" si="0"/>
        <v>3777.8399999999997</v>
      </c>
      <c r="G52" s="8">
        <f t="shared" si="7"/>
        <v>4.6278539999999992</v>
      </c>
      <c r="H52" s="8">
        <f t="shared" si="2"/>
        <v>1049.1725085000003</v>
      </c>
      <c r="I52" s="25"/>
      <c r="J52" s="7">
        <v>0</v>
      </c>
      <c r="K52" s="9">
        <f t="shared" si="1"/>
        <v>7332</v>
      </c>
      <c r="L52" s="8">
        <f t="shared" si="8"/>
        <v>8.9817</v>
      </c>
      <c r="M52" s="8">
        <f t="shared" si="3"/>
        <v>858.64676250000036</v>
      </c>
      <c r="N52" s="25"/>
      <c r="O52" s="10">
        <f>SUM(B52:D52)-SUM(E52+J52)</f>
        <v>0</v>
      </c>
    </row>
    <row r="53" spans="1:15">
      <c r="A53" s="6"/>
      <c r="B53" s="7">
        <v>-274.39999999999998</v>
      </c>
      <c r="C53" s="8">
        <v>-2.25</v>
      </c>
      <c r="D53" s="8">
        <v>185</v>
      </c>
      <c r="E53" s="7">
        <v>-89.4</v>
      </c>
      <c r="F53" s="9">
        <f t="shared" si="0"/>
        <v>3688.4399999999996</v>
      </c>
      <c r="G53" s="8">
        <f t="shared" si="7"/>
        <v>4.5183389999999992</v>
      </c>
      <c r="H53" s="8">
        <f t="shared" si="2"/>
        <v>1053.6908475000002</v>
      </c>
      <c r="I53" s="25"/>
      <c r="J53" s="7">
        <v>-2.25</v>
      </c>
      <c r="K53" s="9">
        <f t="shared" si="1"/>
        <v>7329.75</v>
      </c>
      <c r="L53" s="8">
        <f t="shared" si="8"/>
        <v>8.9789437500000009</v>
      </c>
      <c r="M53" s="8">
        <f t="shared" si="3"/>
        <v>867.62570625000035</v>
      </c>
      <c r="N53" s="25"/>
      <c r="O53" s="10">
        <f>SUM(B53:D53)-SUM(E53+J53)</f>
        <v>0</v>
      </c>
    </row>
    <row r="54" spans="1:15">
      <c r="A54" s="6"/>
      <c r="B54" s="7">
        <v>-391.2</v>
      </c>
      <c r="C54" s="8">
        <v>-3</v>
      </c>
      <c r="D54" s="8">
        <v>185</v>
      </c>
      <c r="E54" s="7">
        <v>-206.2</v>
      </c>
      <c r="F54" s="9">
        <f t="shared" si="0"/>
        <v>3482.24</v>
      </c>
      <c r="G54" s="8">
        <f t="shared" si="7"/>
        <v>4.2657439999999998</v>
      </c>
      <c r="H54" s="8">
        <f t="shared" si="2"/>
        <v>1057.9565915000003</v>
      </c>
      <c r="I54" s="25"/>
      <c r="J54" s="7">
        <v>-3</v>
      </c>
      <c r="K54" s="9">
        <f t="shared" si="1"/>
        <v>7326.75</v>
      </c>
      <c r="L54" s="8">
        <f t="shared" si="8"/>
        <v>8.9752687499999997</v>
      </c>
      <c r="M54" s="8">
        <f t="shared" si="3"/>
        <v>876.6009750000004</v>
      </c>
      <c r="N54" s="25"/>
      <c r="O54" s="10">
        <f>SUM(B54:D54)-SUM(E54+J54)</f>
        <v>0</v>
      </c>
    </row>
    <row r="55" spans="1:15">
      <c r="A55" s="6"/>
      <c r="B55" s="7">
        <v>-288.8</v>
      </c>
      <c r="C55" s="8">
        <v>-0.25</v>
      </c>
      <c r="D55" s="8">
        <v>185</v>
      </c>
      <c r="E55" s="7">
        <v>-103.8</v>
      </c>
      <c r="F55" s="9">
        <f t="shared" si="0"/>
        <v>3378.4399999999996</v>
      </c>
      <c r="G55" s="8">
        <f t="shared" si="7"/>
        <v>4.1385889999999996</v>
      </c>
      <c r="H55" s="8">
        <f t="shared" si="2"/>
        <v>1062.0951805000002</v>
      </c>
      <c r="I55" s="25"/>
      <c r="J55" s="7">
        <v>-0.25</v>
      </c>
      <c r="K55" s="9">
        <f t="shared" si="1"/>
        <v>7326.5</v>
      </c>
      <c r="L55" s="8">
        <f t="shared" si="8"/>
        <v>8.9749625000000002</v>
      </c>
      <c r="M55" s="8">
        <f t="shared" si="3"/>
        <v>885.57593750000035</v>
      </c>
      <c r="N55" s="25"/>
      <c r="O55" s="10">
        <f>SUM(B55:D55)-SUM(E55+J55)</f>
        <v>0</v>
      </c>
    </row>
    <row r="56" spans="1:15">
      <c r="A56" s="6"/>
      <c r="B56" s="7">
        <v>-286.39999999999998</v>
      </c>
      <c r="C56" s="8">
        <v>0</v>
      </c>
      <c r="D56" s="8">
        <v>185</v>
      </c>
      <c r="E56" s="7">
        <v>-101.4</v>
      </c>
      <c r="F56" s="9">
        <f t="shared" si="0"/>
        <v>3277.0399999999995</v>
      </c>
      <c r="G56" s="8">
        <f t="shared" si="7"/>
        <v>4.0143739999999992</v>
      </c>
      <c r="H56" s="8">
        <f t="shared" si="2"/>
        <v>1066.1095545000003</v>
      </c>
      <c r="I56" s="25"/>
      <c r="J56" s="7">
        <v>0</v>
      </c>
      <c r="K56" s="9">
        <f t="shared" si="1"/>
        <v>7326.5</v>
      </c>
      <c r="L56" s="8">
        <f t="shared" si="8"/>
        <v>8.9749625000000002</v>
      </c>
      <c r="M56" s="8">
        <f t="shared" si="3"/>
        <v>894.5509000000003</v>
      </c>
      <c r="N56" s="25"/>
      <c r="O56" s="10">
        <f>SUM(B56:D56)-SUM(E56+J56)</f>
        <v>0</v>
      </c>
    </row>
    <row r="57" spans="1:15">
      <c r="A57" s="6"/>
      <c r="B57" s="7">
        <v>-385.6</v>
      </c>
      <c r="C57" s="8">
        <v>0</v>
      </c>
      <c r="D57" s="8">
        <v>0</v>
      </c>
      <c r="E57" s="7">
        <v>-385.6</v>
      </c>
      <c r="F57" s="9">
        <f t="shared" si="0"/>
        <v>2891.4399999999996</v>
      </c>
      <c r="G57" s="8">
        <f t="shared" si="7"/>
        <v>3.5420139999999996</v>
      </c>
      <c r="H57" s="8">
        <f t="shared" si="2"/>
        <v>1069.6515685000004</v>
      </c>
      <c r="I57" s="25"/>
      <c r="J57" s="7">
        <v>0</v>
      </c>
      <c r="K57" s="9">
        <f t="shared" si="1"/>
        <v>7326.5</v>
      </c>
      <c r="L57" s="8">
        <f t="shared" si="8"/>
        <v>8.9749625000000002</v>
      </c>
      <c r="M57" s="8">
        <f t="shared" si="3"/>
        <v>903.52586250000024</v>
      </c>
      <c r="N57" s="25"/>
      <c r="O57" s="10">
        <f>SUM(B57:D57)-SUM(E57+J57)</f>
        <v>0</v>
      </c>
    </row>
    <row r="58" spans="1:15">
      <c r="A58" s="6"/>
      <c r="B58" s="7">
        <v>-285.2</v>
      </c>
      <c r="C58" s="8">
        <v>-2.5</v>
      </c>
      <c r="D58" s="8">
        <v>370</v>
      </c>
      <c r="E58" s="7">
        <v>84.8</v>
      </c>
      <c r="F58" s="9">
        <f t="shared" si="0"/>
        <v>2976.24</v>
      </c>
      <c r="G58" s="8">
        <f t="shared" si="7"/>
        <v>3.6458939999999997</v>
      </c>
      <c r="H58" s="8">
        <f t="shared" si="2"/>
        <v>1073.2974625000004</v>
      </c>
      <c r="I58" s="25"/>
      <c r="J58" s="7">
        <v>-2.5</v>
      </c>
      <c r="K58" s="9">
        <f t="shared" si="1"/>
        <v>7324</v>
      </c>
      <c r="L58" s="8">
        <f t="shared" si="8"/>
        <v>8.9718999999999998</v>
      </c>
      <c r="M58" s="8">
        <f t="shared" si="3"/>
        <v>912.49776250000025</v>
      </c>
      <c r="N58" s="25"/>
      <c r="O58" s="10">
        <f>SUM(B58:D58)-SUM(E58+J58)</f>
        <v>0</v>
      </c>
    </row>
    <row r="59" spans="1:15">
      <c r="A59" s="6"/>
      <c r="B59" s="7">
        <v>-284.8</v>
      </c>
      <c r="C59" s="8">
        <v>-12</v>
      </c>
      <c r="D59" s="8">
        <v>0</v>
      </c>
      <c r="E59" s="7">
        <v>-284.8</v>
      </c>
      <c r="F59" s="9">
        <f t="shared" si="0"/>
        <v>2691.4399999999996</v>
      </c>
      <c r="G59" s="8">
        <f t="shared" si="7"/>
        <v>3.2970139999999994</v>
      </c>
      <c r="H59" s="8">
        <f t="shared" si="2"/>
        <v>1076.5944765000004</v>
      </c>
      <c r="I59" s="25"/>
      <c r="J59" s="7">
        <v>-12</v>
      </c>
      <c r="K59" s="9">
        <f t="shared" si="1"/>
        <v>7312</v>
      </c>
      <c r="L59" s="8">
        <f t="shared" si="8"/>
        <v>8.9572000000000003</v>
      </c>
      <c r="M59" s="8">
        <f t="shared" si="3"/>
        <v>921.45496250000019</v>
      </c>
      <c r="N59" s="25"/>
      <c r="O59" s="10">
        <f>SUM(B59:D59)-SUM(E59+J59)</f>
        <v>0</v>
      </c>
    </row>
    <row r="60" spans="1:15" ht="15.75" thickBot="1">
      <c r="A60" s="16"/>
      <c r="B60" s="17">
        <v>-279.2</v>
      </c>
      <c r="C60" s="18">
        <v>-6</v>
      </c>
      <c r="D60" s="18">
        <v>555</v>
      </c>
      <c r="E60" s="17">
        <v>275.8</v>
      </c>
      <c r="F60" s="19">
        <f t="shared" si="0"/>
        <v>2967.24</v>
      </c>
      <c r="G60" s="18">
        <f t="shared" si="7"/>
        <v>3.6348689999999997</v>
      </c>
      <c r="H60" s="18">
        <f t="shared" si="2"/>
        <v>1080.2293455000004</v>
      </c>
      <c r="I60" s="27">
        <f>SUM(F60+H60)</f>
        <v>4047.4693455000001</v>
      </c>
      <c r="J60" s="17">
        <v>-6</v>
      </c>
      <c r="K60" s="19">
        <f t="shared" si="1"/>
        <v>7306</v>
      </c>
      <c r="L60" s="18">
        <f t="shared" si="8"/>
        <v>8.9498499999999996</v>
      </c>
      <c r="M60" s="18">
        <f t="shared" si="3"/>
        <v>930.40481250000016</v>
      </c>
      <c r="N60" s="27">
        <f>SUM(K60+M60)</f>
        <v>8236.4048125000008</v>
      </c>
      <c r="O60" s="20">
        <f>SUM(B60:D60)-SUM(E60+J60)</f>
        <v>0</v>
      </c>
    </row>
  </sheetData>
  <pageMargins left="0.70866141732283472" right="0.70866141732283472" top="0.74803149606299213" bottom="0.74803149606299213" header="0.31496062992125984" footer="0.31496062992125984"/>
  <pageSetup scale="60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9Staff28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Deanne</dc:creator>
  <cp:lastModifiedBy>Deanne</cp:lastModifiedBy>
  <cp:lastPrinted>2013-04-30T15:38:47Z</cp:lastPrinted>
  <dcterms:created xsi:type="dcterms:W3CDTF">2013-04-29T20:22:58Z</dcterms:created>
  <dcterms:modified xsi:type="dcterms:W3CDTF">2013-04-30T15:43:31Z</dcterms:modified>
</cp:coreProperties>
</file>