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9320" windowHeight="7110" tabRatio="837"/>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C9" i="14"/>
  <c r="I36" i="13"/>
  <c r="H36" i="13"/>
  <c r="I35" i="13"/>
  <c r="H35" i="13"/>
  <c r="I34" i="13"/>
  <c r="H34" i="13"/>
  <c r="I33" i="13"/>
  <c r="H33" i="13"/>
  <c r="I29" i="13"/>
  <c r="H29" i="13"/>
  <c r="I27" i="13"/>
  <c r="H27" i="13"/>
  <c r="I25" i="13"/>
  <c r="H25" i="13"/>
  <c r="M21" i="13"/>
  <c r="K21" i="13"/>
  <c r="J21" i="13"/>
  <c r="G21" i="13"/>
  <c r="F21" i="13"/>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<sst xmlns="http://schemas.openxmlformats.org/spreadsheetml/2006/main" count="1091" uniqueCount="514">
  <si>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</si>
  <si>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</si>
  <si>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</si>
  <si>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</si>
  <si>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</si>
  <si>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</si>
  <si>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</si>
  <si>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</si>
  <si>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</si>
  <si>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</si>
  <si>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</si>
  <si>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</si>
  <si>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</si>
  <si>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</si>
  <si>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</si>
  <si>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</si>
  <si>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</si>
  <si>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</si>
  <si>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</si>
  <si>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</si>
  <si>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</si>
  <si>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</si>
  <si>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</si>
  <si>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</si>
  <si>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</si>
  <si>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</si>
  <si>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</si>
  <si>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</si>
  <si>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</si>
  <si>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</si>
  <si>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</si>
  <si>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</si>
  <si>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</si>
  <si>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</si>
  <si>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</si>
  <si>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</si>
  <si>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</si>
  <si>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</si>
  <si>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</si>
  <si>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</si>
  <si>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</si>
  <si>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</si>
  <si>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</si>
  <si>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</si>
  <si>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</si>
  <si>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</si>
  <si>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</si>
  <si>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</si>
  <si>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</si>
  <si>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</si>
  <si>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</si>
  <si>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</si>
  <si>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</si>
  <si>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</si>
  <si>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</si>
  <si>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</si>
  <si>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</si>
  <si>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</si>
  <si>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</si>
  <si>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</si>
  <si>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</si>
  <si>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</si>
  <si>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</si>
  <si>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</si>
  <si>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</si>
  <si>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</si>
  <si>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</si>
  <si>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</si>
  <si>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</si>
  <si>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</si>
  <si>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</si>
  <si>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</si>
  <si>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</si>
  <si>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</si>
  <si>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</si>
  <si>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</si>
  <si>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</si>
  <si>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</si>
  <si>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</si>
  <si>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</si>
  <si>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</si>
  <si>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</si>
  <si>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</si>
  <si>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</si>
  <si>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</si>
  <si>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</si>
  <si>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</si>
  <si>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</si>
  <si>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</si>
  <si>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</si>
  <si>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</si>
  <si>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</si>
  <si>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</si>
  <si>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</si>
  <si>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</si>
  <si>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</si>
  <si>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</si>
  <si>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</si>
  <si>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</si>
  <si>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</si>
  <si>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</si>
  <si>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</si>
  <si>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</si>
  <si>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</si>
  <si>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</si>
  <si>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</si>
  <si>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</si>
  <si>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</si>
  <si>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</si>
  <si>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</si>
  <si>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</si>
  <si>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</si>
  <si>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</si>
  <si>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</si>
  <si>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</si>
  <si>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</si>
  <si>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</si>
  <si>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</si>
  <si>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</si>
  <si>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</si>
  <si>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</si>
  <si>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</si>
  <si>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</si>
  <si>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</si>
  <si>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</si>
  <si>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</si>
  <si>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</si>
  <si>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</si>
  <si>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</si>
  <si>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</si>
  <si>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</si>
  <si>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</si>
  <si>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</si>
  <si>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</si>
  <si>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</si>
  <si>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</si>
  <si>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</si>
  <si>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</si>
  <si>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</si>
  <si>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</si>
  <si>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</si>
  <si>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</si>
  <si>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</si>
  <si>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</si>
  <si>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</si>
  <si>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</si>
  <si>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</si>
  <si>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</si>
  <si>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</si>
  <si>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</si>
  <si>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</si>
  <si>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</si>
  <si>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</si>
  <si>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</si>
  <si>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</si>
  <si>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</si>
  <si>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</si>
  <si>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</si>
  <si>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</si>
  <si>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</si>
  <si>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</si>
  <si>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</si>
  <si>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</si>
  <si>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</si>
  <si>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</si>
  <si>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</si>
  <si>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</si>
  <si>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</si>
  <si>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</si>
  <si>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</si>
  <si>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</si>
  <si>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</si>
  <si>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</si>
  <si>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</si>
  <si>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</si>
  <si>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</si>
  <si>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</si>
  <si>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</si>
  <si>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</si>
  <si>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</si>
  <si>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</si>
  <si>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</si>
  <si>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</si>
  <si>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</si>
  <si>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</si>
  <si>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</si>
  <si>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</si>
  <si>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</si>
  <si>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</si>
  <si>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</si>
  <si>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</si>
  <si>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</si>
  <si>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</si>
  <si>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</si>
  <si>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</si>
  <si>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</si>
  <si>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</si>
  <si>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</si>
  <si>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</si>
  <si>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</si>
  <si>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</si>
  <si>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</si>
  <si>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</si>
  <si>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</si>
  <si>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</si>
  <si>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</si>
  <si>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</si>
  <si>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</si>
  <si>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</si>
  <si>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</si>
  <si>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</si>
  <si>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</si>
  <si>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</si>
  <si>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</si>
  <si>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</si>
  <si>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</si>
  <si>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</si>
  <si>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</si>
  <si>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</si>
  <si>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</si>
  <si>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</si>
  <si>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</si>
  <si>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</si>
  <si>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</si>
  <si>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</si>
  <si>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</si>
  <si>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</si>
  <si>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</si>
  <si>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</si>
  <si>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</si>
  <si>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</si>
  <si>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</si>
  <si>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</si>
  <si>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</si>
  <si>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</si>
  <si>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</si>
  <si>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</si>
  <si>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</si>
  <si>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</si>
  <si>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</si>
  <si>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</si>
  <si>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</si>
  <si>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</si>
  <si>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</si>
  <si>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</si>
  <si>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</si>
  <si>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</si>
  <si>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</si>
  <si>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</si>
  <si>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</si>
  <si>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</si>
  <si>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</si>
  <si>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</si>
  <si>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</si>
  <si>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</si>
  <si>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</si>
  <si>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</si>
  <si>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</si>
  <si>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</si>
  <si>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</si>
  <si>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</si>
  <si>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</si>
  <si>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</si>
  <si>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</si>
  <si>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</si>
  <si>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</si>
  <si>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</si>
  <si>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</si>
  <si>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</si>
  <si>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</si>
  <si>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</si>
  <si>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</si>
  <si>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</si>
  <si>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</si>
  <si>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</si>
  <si>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</si>
  <si>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</si>
  <si>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</si>
  <si>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</si>
  <si>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</si>
  <si>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</si>
  <si>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</si>
  <si>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</si>
  <si>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</si>
  <si>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</si>
  <si>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</si>
  <si>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</si>
  <si>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</si>
  <si>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</si>
  <si>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</si>
  <si>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</si>
  <si>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</si>
  <si>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</si>
  <si>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</si>
  <si>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</si>
  <si>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</si>
  <si>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</si>
  <si>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</si>
  <si>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</si>
  <si>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</si>
  <si>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</si>
  <si>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</si>
  <si>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</si>
  <si>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</si>
  <si>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</si>
  <si>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</si>
  <si>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</si>
  <si>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</si>
  <si>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</si>
  <si>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</si>
  <si>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</si>
  <si>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</si>
  <si>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</si>
  <si>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</si>
  <si>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</si>
  <si>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</si>
  <si>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</si>
  <si>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</si>
  <si>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</si>
  <si>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</si>
  <si>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</si>
  <si>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</si>
  <si>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</si>
  <si>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</si>
  <si>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</si>
  <si>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</si>
  <si>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</si>
  <si>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</si>
  <si>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</si>
  <si>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</si>
  <si>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</si>
  <si>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</si>
  <si>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</si>
  <si>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</si>
  <si>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</si>
  <si>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</si>
  <si>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</si>
  <si>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</si>
  <si>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</si>
  <si>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</si>
  <si>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</si>
  <si>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</si>
  <si>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</si>
  <si>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</si>
  <si>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</si>
  <si>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</si>
  <si>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</si>
  <si>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</si>
  <si>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</si>
  <si>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</si>
  <si>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</si>
  <si>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</si>
  <si>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</si>
  <si>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</si>
  <si>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</si>
  <si>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</si>
  <si>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</si>
  <si>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</si>
  <si>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</si>
  <si>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</si>
  <si>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</si>
  <si>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</si>
  <si>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</si>
  <si>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</si>
  <si>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</si>
  <si>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</si>
  <si>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</si>
  <si>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</si>
  <si>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</si>
  <si>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</si>
  <si>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</si>
  <si>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</si>
  <si>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</si>
  <si>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</si>
  <si>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</si>
  <si>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</si>
  <si>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</si>
  <si>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</si>
  <si>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</si>
  <si>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</si>
  <si>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</si>
  <si>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</si>
  <si>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</si>
  <si>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</si>
  <si>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</si>
  <si>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</si>
  <si>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</si>
  <si>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</si>
  <si>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</si>
  <si>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</si>
  <si>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</si>
  <si>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</si>
  <si>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</si>
  <si>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</si>
  <si>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</si>
  <si>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</si>
  <si>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</si>
  <si>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</si>
  <si>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</si>
  <si>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</si>
  <si>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</si>
  <si>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</si>
  <si>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</si>
  <si>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</si>
  <si>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</si>
  <si>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</si>
  <si>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</si>
  <si>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</si>
  <si>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</si>
  <si>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</si>
  <si>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</si>
  <si>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</si>
  <si>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</si>
  <si>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</si>
  <si>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</si>
  <si>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</si>
  <si>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</si>
  <si>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</si>
  <si>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</si>
  <si>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</si>
  <si>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</si>
  <si>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</si>
  <si>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</si>
  <si>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</si>
  <si>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</si>
  <si>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</si>
  <si>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</si>
  <si>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</si>
  <si>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</si>
  <si>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</si>
  <si>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</si>
  <si>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</si>
  <si>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</si>
  <si>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</si>
  <si>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</si>
  <si>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</si>
  <si>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</si>
  <si>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</si>
  <si>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</si>
  <si>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</si>
  <si>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</si>
  <si>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</si>
  <si>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</si>
  <si>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</si>
  <si>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</si>
  <si>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</si>
  <si>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</si>
  <si>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</si>
  <si>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</si>
  <si>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</si>
  <si>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</si>
  <si>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</si>
  <si>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</si>
  <si>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</si>
  <si>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</si>
  <si>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</si>
  <si>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</si>
  <si>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</si>
  <si>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</si>
  <si>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</si>
  <si>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</si>
  <si>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</si>
  <si>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</si>
  <si>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</si>
  <si>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</si>
  <si>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</si>
  <si>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</si>
  <si>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</si>
  <si>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</si>
  <si>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</si>
  <si>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</si>
  <si>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</si>
  <si>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</si>
  <si>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</si>
  <si>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</si>
  <si>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</si>
  <si>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</si>
  <si>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</si>
  <si>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</si>
  <si>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</si>
  <si>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</si>
  <si>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</si>
  <si>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</si>
  <si>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</si>
  <si>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</si>
  <si>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</si>
  <si>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</si>
  <si>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</si>
  <si>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</si>
  <si>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</si>
  <si>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</si>
  <si>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</si>
  <si>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</si>
  <si>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</si>
  <si>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</si>
  <si>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</si>
  <si>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</si>
  <si>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</si>
  <si>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</si>
  <si>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</si>
  <si>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</si>
  <si>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</si>
  <si>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</si>
  <si>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</si>
  <si>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</si>
  <si>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</si>
  <si>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</si>
  <si>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</si>
  <si>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</si>
  <si>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</si>
  <si>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</si>
  <si>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</si>
  <si>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West Coast Huron Energy Inc. 2014 Annual CDM Capacity Target:</t>
  </si>
  <si>
    <t>West Coast Huron Energy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</si>
</sst>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3">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2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40" fontId="4" fillId="3" borderId="6" xfId="0" applyNumberFormat="1" applyFont="1" applyFill="1" applyBorder="1" applyAlignment="1">
      <alignment horizontal="center" vertical="top"/>
    </xf>
    <xf numFmtId="0" fontId="16" fillId="0" borderId="72" xfId="0" applyFont="1" applyFill="1" applyBorder="1" applyAlignme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63"/>
          <c:y val="1.4250570749662336E-2"/>
        </c:manualLayout>
      </c:layout>
      <c:overlay val="0"/>
    </c:title>
    <c:autoTitleDeleted val="0"/>
    <c:plotArea>
      <c:layout>
        <c:manualLayout>
          <c:layoutTarget val="inner"/>
          <c:xMode val="edge"/>
          <c:yMode val="edge"/>
          <c:x val="0.15834042806154194"/>
          <c:y val="0.25177289989589507"/>
          <c:w val="0.79853289479859368"/>
          <c:h val="0.52564729688119038"/>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10</c:v>
                </c:pt>
                <c:pt idx="4">
                  <c:v>5</c:v>
                </c:pt>
                <c:pt idx="5">
                  <c:v>2</c:v>
                </c:pt>
                <c:pt idx="6">
                  <c:v>3</c:v>
                </c:pt>
                <c:pt idx="7">
                  <c:v>0</c:v>
                </c:pt>
                <c:pt idx="8">
                  <c:v>0</c:v>
                </c:pt>
                <c:pt idx="9">
                  <c:v>0</c:v>
                </c:pt>
                <c:pt idx="10">
                  <c:v>0</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48102784"/>
        <c:axId val="48182784"/>
      </c:barChart>
      <c:catAx>
        <c:axId val="48102784"/>
        <c:scaling>
          <c:orientation val="minMax"/>
        </c:scaling>
        <c:delete val="0"/>
        <c:axPos val="b"/>
        <c:title>
          <c:tx>
            <c:rich>
              <a:bodyPr/>
              <a:lstStyle/>
              <a:p>
                <a:pPr>
                  <a:defRPr sz="1000"/>
                </a:pPr>
                <a:r>
                  <a:rPr lang="en-US" sz="1000"/>
                  <a:t>% of OEB Target Achieved </a:t>
                </a:r>
              </a:p>
            </c:rich>
          </c:tx>
          <c:layout>
            <c:manualLayout>
              <c:xMode val="edge"/>
              <c:yMode val="edge"/>
              <c:x val="0.25721956324087197"/>
              <c:y val="0.92772562647546775"/>
            </c:manualLayout>
          </c:layout>
          <c:overlay val="0"/>
        </c:title>
        <c:numFmt formatCode="General" sourceLinked="1"/>
        <c:majorTickMark val="out"/>
        <c:minorTickMark val="none"/>
        <c:tickLblPos val="nextTo"/>
        <c:crossAx val="48182784"/>
        <c:crosses val="autoZero"/>
        <c:auto val="1"/>
        <c:lblAlgn val="ctr"/>
        <c:lblOffset val="100"/>
        <c:noMultiLvlLbl val="0"/>
      </c:catAx>
      <c:valAx>
        <c:axId val="48182784"/>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66E-3"/>
              <c:y val="0.25542506881762045"/>
            </c:manualLayout>
          </c:layout>
          <c:overlay val="0"/>
        </c:title>
        <c:numFmt formatCode="General" sourceLinked="1"/>
        <c:majorTickMark val="out"/>
        <c:minorTickMark val="none"/>
        <c:tickLblPos val="nextTo"/>
        <c:crossAx val="48102784"/>
        <c:crosses val="autoZero"/>
        <c:crossBetween val="between"/>
      </c:valAx>
      <c:spPr>
        <a:ln>
          <a:solidFill>
            <a:schemeClr val="bg1">
              <a:lumMod val="50000"/>
            </a:schemeClr>
          </a:solidFill>
        </a:ln>
      </c:spPr>
    </c:plotArea>
    <c:legend>
      <c:legendPos val="t"/>
      <c:layout>
        <c:manualLayout>
          <c:xMode val="edge"/>
          <c:yMode val="edge"/>
          <c:x val="1.7944909911172219E-3"/>
          <c:y val="0.12500153961201768"/>
          <c:w val="0.98297755485190275"/>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 l="0.70000000000000062" r="0.70000000000000062" t="0.75000000000000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42"/>
          <c:y val="0.27784362481005681"/>
          <c:w val="0.80283009623797064"/>
          <c:h val="0.50777245652217873"/>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4</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48196224"/>
        <c:axId val="48202496"/>
      </c:barChart>
      <c:catAx>
        <c:axId val="48196224"/>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33"/>
            </c:manualLayout>
          </c:layout>
          <c:overlay val="0"/>
        </c:title>
        <c:numFmt formatCode="General" sourceLinked="1"/>
        <c:majorTickMark val="out"/>
        <c:minorTickMark val="none"/>
        <c:tickLblPos val="nextTo"/>
        <c:crossAx val="48202496"/>
        <c:crosses val="autoZero"/>
        <c:auto val="1"/>
        <c:lblAlgn val="ctr"/>
        <c:lblOffset val="100"/>
        <c:noMultiLvlLbl val="0"/>
      </c:catAx>
      <c:valAx>
        <c:axId val="48202496"/>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89E-3"/>
              <c:y val="0.28794529631164856"/>
            </c:manualLayout>
          </c:layout>
          <c:overlay val="0"/>
        </c:title>
        <c:numFmt formatCode="General" sourceLinked="1"/>
        <c:majorTickMark val="out"/>
        <c:minorTickMark val="none"/>
        <c:tickLblPos val="nextTo"/>
        <c:crossAx val="48196224"/>
        <c:crosses val="autoZero"/>
        <c:crossBetween val="between"/>
      </c:valAx>
      <c:spPr>
        <a:ln>
          <a:solidFill>
            <a:schemeClr val="bg1">
              <a:lumMod val="50000"/>
            </a:schemeClr>
          </a:solidFill>
        </a:ln>
      </c:spPr>
    </c:plotArea>
    <c:legend>
      <c:legendPos val="t"/>
      <c:layout>
        <c:manualLayout>
          <c:xMode val="edge"/>
          <c:yMode val="edge"/>
          <c:x val="0.13406649710216145"/>
          <c:y val="0.14376188744873344"/>
          <c:w val="0.80146478727762682"/>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22" l="0.70000000000000062" r="0.70000000000000062" t="0.750000000000006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17.650508172955035</c:v>
                </c:pt>
                <c:pt idx="1">
                  <c:v>23.427285663277438</c:v>
                </c:pt>
                <c:pt idx="2">
                  <c:v>0</c:v>
                </c:pt>
                <c:pt idx="3">
                  <c:v>0</c:v>
                </c:pt>
                <c:pt idx="4">
                  <c:v>51.865636900262309</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 l="0.70000000000000062" r="0.70000000000000062" t="0.75000000000000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3"/>
          <c:y val="0.30158386154215089"/>
          <c:w val="0.53413367907293718"/>
          <c:h val="0.6206122122898049"/>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81113.010435319098</c:v>
                </c:pt>
                <c:pt idx="1">
                  <c:v>105919.21209839964</c:v>
                </c:pt>
                <c:pt idx="2">
                  <c:v>0</c:v>
                </c:pt>
                <c:pt idx="3">
                  <c:v>0</c:v>
                </c:pt>
                <c:pt idx="4">
                  <c:v>301303.37565770722</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66" l="0.70000000000000062" r="0.70000000000000062" t="0.750000000000006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40905</xdr:colOff>
      <xdr:row>27</xdr:row>
      <xdr:rowOff>166408</xdr:rowOff>
    </xdr:from>
    <xdr:to>
      <xdr:col>5</xdr:col>
      <xdr:colOff>583830</xdr:colOff>
      <xdr:row>44</xdr:row>
      <xdr:rowOff>147358</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592229</xdr:colOff>
      <xdr:row>27</xdr:row>
      <xdr:rowOff>182095</xdr:rowOff>
    </xdr:from>
    <xdr:to>
      <xdr:col>8</xdr:col>
      <xdr:colOff>502583</xdr:colOff>
      <xdr:row>44</xdr:row>
      <xdr:rowOff>166408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curry\AppData\Local\Microsoft\Windows\Temporary%20Internet%20Files\Content.Outlook\Z7EOSN9J\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tabSelected="1" view="pageLayout" zoomScaleNormal="85" workbookViewId="0">
      <selection activeCell="N28" sqref="N28"/>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6" t="s">
        <v>506</v>
      </c>
      <c r="B12" s="346"/>
      <c r="C12" s="346"/>
      <c r="D12" s="346"/>
      <c r="E12" s="346"/>
      <c r="F12" s="346"/>
      <c r="G12" s="346"/>
      <c r="H12" s="346"/>
      <c r="I12" s="346"/>
      <c r="J12" s="346"/>
      <c r="K12" s="346"/>
    </row>
    <row r="13" spans="1:11" s="118" customFormat="1" x14ac:dyDescent="0.25">
      <c r="A13" s="346"/>
      <c r="B13" s="346"/>
      <c r="C13" s="346"/>
      <c r="D13" s="346"/>
      <c r="E13" s="346"/>
      <c r="F13" s="346"/>
      <c r="G13" s="346"/>
      <c r="H13" s="346"/>
      <c r="I13" s="346"/>
      <c r="J13" s="346"/>
      <c r="K13" s="346"/>
    </row>
    <row r="14" spans="1:11" s="118" customFormat="1" x14ac:dyDescent="0.25">
      <c r="A14" s="346"/>
      <c r="B14" s="346"/>
      <c r="C14" s="346"/>
      <c r="D14" s="346"/>
      <c r="E14" s="346"/>
      <c r="F14" s="346"/>
      <c r="G14" s="346"/>
      <c r="H14" s="346"/>
      <c r="I14" s="346"/>
      <c r="J14" s="346"/>
      <c r="K14" s="346"/>
    </row>
    <row r="15" spans="1:11" s="118" customFormat="1" x14ac:dyDescent="0.25">
      <c r="A15" s="346"/>
      <c r="B15" s="346"/>
      <c r="C15" s="346"/>
      <c r="D15" s="346"/>
      <c r="E15" s="346"/>
      <c r="F15" s="346"/>
      <c r="G15" s="346"/>
      <c r="H15" s="346"/>
      <c r="I15" s="346"/>
      <c r="J15" s="346"/>
      <c r="K15" s="346"/>
    </row>
    <row r="16" spans="1:11" s="118" customFormat="1" ht="31.5" customHeight="1" x14ac:dyDescent="0.25">
      <c r="A16" s="346"/>
      <c r="B16" s="346"/>
      <c r="C16" s="346"/>
      <c r="D16" s="346"/>
      <c r="E16" s="346"/>
      <c r="F16" s="346"/>
      <c r="G16" s="346"/>
      <c r="H16" s="346"/>
      <c r="I16" s="346"/>
      <c r="J16" s="346"/>
      <c r="K16" s="346"/>
    </row>
    <row r="17" spans="1:11" s="118" customFormat="1" x14ac:dyDescent="0.25">
      <c r="A17" s="193"/>
      <c r="B17" s="193"/>
      <c r="C17" s="256"/>
      <c r="D17" s="256"/>
      <c r="E17" s="256"/>
      <c r="F17" s="256"/>
      <c r="G17" s="256"/>
      <c r="H17" s="256"/>
      <c r="I17" s="256"/>
      <c r="J17" s="256"/>
      <c r="K17" s="256"/>
    </row>
    <row r="18" spans="1:11" s="118" customFormat="1" x14ac:dyDescent="0.25">
      <c r="A18" s="346" t="s">
        <v>507</v>
      </c>
      <c r="B18" s="346"/>
      <c r="C18" s="346"/>
      <c r="D18" s="346"/>
      <c r="E18" s="346"/>
      <c r="F18" s="346"/>
      <c r="G18" s="346"/>
      <c r="H18" s="346"/>
      <c r="I18" s="346"/>
      <c r="J18" s="346"/>
      <c r="K18" s="346"/>
    </row>
    <row r="19" spans="1:11" s="118" customFormat="1" x14ac:dyDescent="0.25">
      <c r="A19" s="346"/>
      <c r="B19" s="346"/>
      <c r="C19" s="346"/>
      <c r="D19" s="346"/>
      <c r="E19" s="346"/>
      <c r="F19" s="346"/>
      <c r="G19" s="346"/>
      <c r="H19" s="346"/>
      <c r="I19" s="346"/>
      <c r="J19" s="346"/>
      <c r="K19" s="346"/>
    </row>
    <row r="20" spans="1:11" s="118" customFormat="1" x14ac:dyDescent="0.25">
      <c r="A20" s="346"/>
      <c r="B20" s="346"/>
      <c r="C20" s="346"/>
      <c r="D20" s="346"/>
      <c r="E20" s="346"/>
      <c r="F20" s="346"/>
      <c r="G20" s="346"/>
      <c r="H20" s="346"/>
      <c r="I20" s="346"/>
      <c r="J20" s="346"/>
      <c r="K20" s="346"/>
    </row>
    <row r="21" spans="1:11" s="118" customFormat="1" x14ac:dyDescent="0.25">
      <c r="A21" s="346"/>
      <c r="B21" s="346"/>
      <c r="C21" s="346"/>
      <c r="D21" s="346"/>
      <c r="E21" s="346"/>
      <c r="F21" s="346"/>
      <c r="G21" s="346"/>
      <c r="H21" s="346"/>
      <c r="I21" s="346"/>
      <c r="J21" s="346"/>
      <c r="K21" s="346"/>
    </row>
    <row r="22" spans="1:11" s="118" customFormat="1" x14ac:dyDescent="0.25">
      <c r="A22" s="346"/>
      <c r="B22" s="346"/>
      <c r="C22" s="346"/>
      <c r="D22" s="346"/>
      <c r="E22" s="346"/>
      <c r="F22" s="346"/>
      <c r="G22" s="346"/>
      <c r="H22" s="346"/>
      <c r="I22" s="346"/>
      <c r="J22" s="346"/>
      <c r="K22" s="346"/>
    </row>
    <row r="23" spans="1:11" ht="31.5" customHeight="1" x14ac:dyDescent="0.25">
      <c r="A23" s="346"/>
      <c r="B23" s="346"/>
      <c r="C23" s="346"/>
      <c r="D23" s="346"/>
      <c r="E23" s="346"/>
      <c r="F23" s="346"/>
      <c r="G23" s="346"/>
      <c r="H23" s="346"/>
      <c r="I23" s="346"/>
      <c r="J23" s="346"/>
      <c r="K23" s="346"/>
    </row>
    <row r="24" spans="1:11" x14ac:dyDescent="0.25">
      <c r="A24" s="256"/>
      <c r="B24" s="256"/>
      <c r="C24" s="256"/>
      <c r="D24" s="256"/>
      <c r="E24" s="256"/>
      <c r="F24" s="256"/>
      <c r="G24" s="256"/>
      <c r="H24" s="256"/>
      <c r="I24" s="256"/>
      <c r="J24" s="256"/>
      <c r="K24" s="256"/>
    </row>
    <row r="25" spans="1:11" ht="24.75" customHeight="1" x14ac:dyDescent="0.25">
      <c r="A25" s="347" t="s">
        <v>508</v>
      </c>
      <c r="B25" s="347"/>
      <c r="C25" s="347"/>
      <c r="D25" s="347"/>
      <c r="E25" s="347"/>
      <c r="F25" s="347"/>
      <c r="G25" s="347"/>
      <c r="H25" s="347"/>
      <c r="I25" s="347"/>
      <c r="J25" s="347"/>
      <c r="K25" s="347"/>
    </row>
    <row r="26" spans="1:11" ht="38.25" customHeight="1" x14ac:dyDescent="0.25">
      <c r="A26" s="347"/>
      <c r="B26" s="347"/>
      <c r="C26" s="347"/>
      <c r="D26" s="347"/>
      <c r="E26" s="347"/>
      <c r="F26" s="347"/>
      <c r="G26" s="347"/>
      <c r="H26" s="347"/>
      <c r="I26" s="347"/>
      <c r="J26" s="347"/>
      <c r="K26" s="347"/>
    </row>
    <row r="27" spans="1:11" x14ac:dyDescent="0.25">
      <c r="A27" s="13"/>
      <c r="B27" s="13"/>
      <c r="C27" s="13"/>
      <c r="D27" s="13"/>
      <c r="E27" s="13"/>
      <c r="F27" s="13"/>
      <c r="G27" s="13"/>
      <c r="H27" s="13"/>
      <c r="I27" s="13"/>
      <c r="J27" s="13"/>
      <c r="K27" s="13"/>
    </row>
    <row r="28" spans="1:11" ht="33.75" customHeight="1" x14ac:dyDescent="0.25">
      <c r="A28" s="345" t="s">
        <v>509</v>
      </c>
      <c r="B28" s="345"/>
      <c r="C28" s="345"/>
      <c r="D28" s="345"/>
      <c r="E28" s="345"/>
      <c r="F28" s="345"/>
      <c r="G28" s="345"/>
      <c r="H28" s="345"/>
      <c r="I28" s="345"/>
      <c r="J28" s="345"/>
      <c r="K28" s="345"/>
    </row>
    <row r="29" spans="1:11" x14ac:dyDescent="0.25">
      <c r="A29" s="118"/>
      <c r="B29" s="118"/>
      <c r="D29" s="118"/>
      <c r="E29" s="118"/>
      <c r="F29" s="118"/>
      <c r="G29" s="118"/>
      <c r="H29" s="118"/>
      <c r="I29" s="118"/>
      <c r="J29" s="118"/>
      <c r="K29" s="118"/>
    </row>
    <row r="30" spans="1:11" ht="47.25" customHeight="1" x14ac:dyDescent="0.25">
      <c r="A30" s="345" t="s">
        <v>510</v>
      </c>
      <c r="B30" s="345"/>
      <c r="C30" s="345"/>
      <c r="D30" s="345"/>
      <c r="E30" s="345"/>
      <c r="F30" s="345"/>
      <c r="G30" s="345"/>
      <c r="H30" s="345"/>
      <c r="I30" s="345"/>
      <c r="J30" s="345"/>
      <c r="K30" s="345"/>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H37" sqref="H37"/>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84" t="s">
        <v>77</v>
      </c>
      <c r="C2" s="484"/>
      <c r="D2" s="484"/>
      <c r="E2" s="484"/>
      <c r="F2" s="484"/>
      <c r="G2" s="484"/>
    </row>
    <row r="4" spans="2:10" x14ac:dyDescent="0.25">
      <c r="B4" s="18"/>
      <c r="C4" s="18"/>
      <c r="D4" s="18"/>
      <c r="E4" s="18"/>
      <c r="F4" s="18"/>
      <c r="G4" s="18"/>
      <c r="H4" s="18"/>
      <c r="I4" s="17"/>
      <c r="J4" s="3"/>
    </row>
    <row r="5" spans="2:10" x14ac:dyDescent="0.25">
      <c r="B5" s="369" t="s">
        <v>239</v>
      </c>
      <c r="C5" s="369"/>
      <c r="D5" s="369"/>
      <c r="E5" s="369"/>
      <c r="F5" s="369"/>
      <c r="G5" s="369"/>
    </row>
    <row r="7" spans="2:10" x14ac:dyDescent="0.25">
      <c r="B7" s="485" t="s">
        <v>28</v>
      </c>
      <c r="C7" s="471" t="s">
        <v>29</v>
      </c>
      <c r="D7" s="471"/>
      <c r="E7" s="471"/>
      <c r="F7" s="471"/>
    </row>
    <row r="8" spans="2:10" x14ac:dyDescent="0.25">
      <c r="B8" s="486"/>
      <c r="C8" s="44">
        <v>2011</v>
      </c>
      <c r="D8" s="44">
        <v>2012</v>
      </c>
      <c r="E8" s="44">
        <v>2013</v>
      </c>
      <c r="F8" s="44">
        <v>2014</v>
      </c>
    </row>
    <row r="9" spans="2:10" x14ac:dyDescent="0.25">
      <c r="B9" s="45">
        <v>2011</v>
      </c>
      <c r="C9" s="119">
        <f>204483.033238503/1000</f>
        <v>204.483033238503</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73" t="s">
        <v>63</v>
      </c>
      <c r="C13" s="473"/>
      <c r="D13" s="473"/>
      <c r="E13" s="473"/>
      <c r="F13" s="120">
        <f>SUM(F9:F12)</f>
        <v>128.8589853496012</v>
      </c>
    </row>
    <row r="14" spans="2:10" x14ac:dyDescent="0.25">
      <c r="B14" s="473" t="s">
        <v>64</v>
      </c>
      <c r="C14" s="473"/>
      <c r="D14" s="473"/>
      <c r="E14" s="473"/>
      <c r="F14" s="49">
        <v>1330</v>
      </c>
    </row>
    <row r="15" spans="2:10" x14ac:dyDescent="0.25">
      <c r="B15" s="473" t="s">
        <v>78</v>
      </c>
      <c r="C15" s="473"/>
      <c r="D15" s="473"/>
      <c r="E15" s="473"/>
      <c r="F15" s="46">
        <f>F13/F14</f>
        <v>9.6886455150076087E-2</v>
      </c>
    </row>
    <row r="17" spans="2:7" x14ac:dyDescent="0.25">
      <c r="B17" s="369" t="s">
        <v>240</v>
      </c>
      <c r="C17" s="369"/>
      <c r="D17" s="369"/>
      <c r="E17" s="369"/>
      <c r="F17" s="369"/>
      <c r="G17" s="369"/>
    </row>
    <row r="19" spans="2:7" x14ac:dyDescent="0.25">
      <c r="B19" s="481" t="s">
        <v>28</v>
      </c>
      <c r="C19" s="483" t="s">
        <v>29</v>
      </c>
      <c r="D19" s="483"/>
      <c r="E19" s="483"/>
      <c r="F19" s="483"/>
      <c r="G19" s="51" t="s">
        <v>30</v>
      </c>
    </row>
    <row r="20" spans="2:7" x14ac:dyDescent="0.25">
      <c r="B20" s="482"/>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73" t="s">
        <v>34</v>
      </c>
      <c r="C25" s="473"/>
      <c r="D25" s="473"/>
      <c r="E25" s="473"/>
      <c r="F25" s="473"/>
      <c r="G25" s="49">
        <f>SUM(G21:G24)</f>
        <v>2387.5038100110305</v>
      </c>
    </row>
    <row r="26" spans="2:7" x14ac:dyDescent="0.25">
      <c r="B26" s="473" t="s">
        <v>65</v>
      </c>
      <c r="C26" s="473"/>
      <c r="D26" s="473"/>
      <c r="E26" s="473"/>
      <c r="F26" s="473"/>
      <c r="G26" s="49">
        <v>6000</v>
      </c>
    </row>
    <row r="27" spans="2:7" x14ac:dyDescent="0.25">
      <c r="B27" s="473" t="s">
        <v>66</v>
      </c>
      <c r="C27" s="473"/>
      <c r="D27" s="473"/>
      <c r="E27" s="473"/>
      <c r="F27" s="473"/>
      <c r="G27" s="46">
        <f>G25/G26</f>
        <v>0.39791730166850509</v>
      </c>
    </row>
    <row r="28" spans="2:7" x14ac:dyDescent="0.25">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8" t="s">
        <v>212</v>
      </c>
      <c r="B2" s="468"/>
      <c r="C2" s="468"/>
      <c r="D2" s="468"/>
      <c r="E2" s="468"/>
    </row>
    <row r="3" spans="1:5" s="83" customFormat="1" ht="23.25" customHeight="1" x14ac:dyDescent="0.25">
      <c r="A3" s="503" t="s">
        <v>498</v>
      </c>
      <c r="B3" s="503"/>
      <c r="C3" s="503"/>
      <c r="D3" s="503"/>
      <c r="E3" s="503"/>
    </row>
    <row r="4" spans="1:5" s="118" customFormat="1" ht="15.75" x14ac:dyDescent="0.25">
      <c r="A4" s="516" t="s">
        <v>285</v>
      </c>
      <c r="B4" s="516"/>
      <c r="C4" s="516"/>
      <c r="D4" s="516"/>
      <c r="E4" s="516"/>
    </row>
    <row r="5" spans="1:5" s="1" customFormat="1" ht="54" customHeight="1" x14ac:dyDescent="0.25">
      <c r="A5" s="508" t="s">
        <v>286</v>
      </c>
      <c r="B5" s="509"/>
      <c r="C5" s="509"/>
      <c r="D5" s="509"/>
      <c r="E5" s="509"/>
    </row>
    <row r="6" spans="1:5" s="1" customFormat="1" ht="57.75" customHeight="1" x14ac:dyDescent="0.25">
      <c r="A6" s="508" t="s">
        <v>287</v>
      </c>
      <c r="B6" s="509"/>
      <c r="C6" s="509"/>
      <c r="D6" s="509"/>
      <c r="E6" s="509"/>
    </row>
    <row r="7" spans="1:5" s="1" customFormat="1" ht="56.25" customHeight="1" x14ac:dyDescent="0.25">
      <c r="A7" s="508" t="s">
        <v>288</v>
      </c>
      <c r="B7" s="508"/>
      <c r="C7" s="508"/>
      <c r="D7" s="508"/>
      <c r="E7" s="508"/>
    </row>
    <row r="8" spans="1:5" s="118" customFormat="1" ht="16.5" customHeight="1" x14ac:dyDescent="0.25">
      <c r="A8" s="135"/>
      <c r="B8" s="80"/>
      <c r="C8" s="80"/>
      <c r="D8" s="157"/>
      <c r="E8" s="157"/>
    </row>
    <row r="9" spans="1:5" ht="15" customHeight="1" x14ac:dyDescent="0.25">
      <c r="A9" s="514" t="s">
        <v>0</v>
      </c>
      <c r="B9" s="515" t="s">
        <v>1</v>
      </c>
      <c r="C9" s="513" t="s">
        <v>241</v>
      </c>
      <c r="D9" s="513" t="s">
        <v>243</v>
      </c>
      <c r="E9" s="513" t="s">
        <v>242</v>
      </c>
    </row>
    <row r="10" spans="1:5" ht="15" customHeight="1" x14ac:dyDescent="0.25">
      <c r="A10" s="514"/>
      <c r="B10" s="515"/>
      <c r="C10" s="513"/>
      <c r="D10" s="513"/>
      <c r="E10" s="513"/>
    </row>
    <row r="11" spans="1:5" ht="15" customHeight="1" x14ac:dyDescent="0.25">
      <c r="A11" s="510" t="s">
        <v>2</v>
      </c>
      <c r="B11" s="511"/>
      <c r="C11" s="511"/>
      <c r="D11" s="511"/>
      <c r="E11" s="512"/>
    </row>
    <row r="12" spans="1:5" s="1" customFormat="1" ht="76.5" x14ac:dyDescent="0.25">
      <c r="A12" s="136">
        <v>1</v>
      </c>
      <c r="B12" s="180" t="s">
        <v>3</v>
      </c>
      <c r="C12" s="181" t="s">
        <v>85</v>
      </c>
      <c r="D12" s="158" t="s">
        <v>270</v>
      </c>
      <c r="E12" s="489" t="s">
        <v>245</v>
      </c>
    </row>
    <row r="13" spans="1:5" s="1" customFormat="1" ht="76.5" x14ac:dyDescent="0.25">
      <c r="A13" s="136">
        <v>2</v>
      </c>
      <c r="B13" s="36" t="s">
        <v>4</v>
      </c>
      <c r="C13" s="174" t="s">
        <v>473</v>
      </c>
      <c r="D13" s="159" t="s">
        <v>271</v>
      </c>
      <c r="E13" s="490"/>
    </row>
    <row r="14" spans="1:5" s="1" customFormat="1" ht="31.5" customHeight="1" x14ac:dyDescent="0.25">
      <c r="A14" s="136">
        <v>3</v>
      </c>
      <c r="B14" s="36" t="s">
        <v>5</v>
      </c>
      <c r="C14" s="174" t="s">
        <v>86</v>
      </c>
      <c r="D14" s="159" t="s">
        <v>272</v>
      </c>
      <c r="E14" s="490"/>
    </row>
    <row r="15" spans="1:5" s="1" customFormat="1" ht="92.25" customHeight="1" x14ac:dyDescent="0.25">
      <c r="A15" s="137">
        <v>4</v>
      </c>
      <c r="B15" s="36" t="s">
        <v>6</v>
      </c>
      <c r="C15" s="174" t="s">
        <v>87</v>
      </c>
      <c r="D15" s="160" t="s">
        <v>477</v>
      </c>
      <c r="E15" s="490" t="s">
        <v>475</v>
      </c>
    </row>
    <row r="16" spans="1:5" s="1" customFormat="1" ht="92.25" customHeight="1" x14ac:dyDescent="0.25">
      <c r="A16" s="137">
        <v>5</v>
      </c>
      <c r="B16" s="36" t="s">
        <v>7</v>
      </c>
      <c r="C16" s="174" t="s">
        <v>88</v>
      </c>
      <c r="D16" s="160" t="s">
        <v>273</v>
      </c>
      <c r="E16" s="490"/>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1" t="s">
        <v>11</v>
      </c>
      <c r="B20" s="492"/>
      <c r="C20" s="492"/>
      <c r="D20" s="492"/>
      <c r="E20" s="493"/>
    </row>
    <row r="21" spans="1:5" s="1" customFormat="1" ht="230.25" customHeight="1" x14ac:dyDescent="0.25">
      <c r="A21" s="487">
        <v>9</v>
      </c>
      <c r="B21" s="494" t="s">
        <v>68</v>
      </c>
      <c r="C21" s="173" t="s">
        <v>189</v>
      </c>
      <c r="D21" s="177" t="s">
        <v>276</v>
      </c>
      <c r="E21" s="162" t="s">
        <v>257</v>
      </c>
    </row>
    <row r="22" spans="1:5" s="1" customFormat="1" ht="51.75" customHeight="1" x14ac:dyDescent="0.25">
      <c r="A22" s="488"/>
      <c r="B22" s="495"/>
      <c r="C22" s="498" t="s">
        <v>249</v>
      </c>
      <c r="D22" s="499"/>
      <c r="E22" s="500"/>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01" t="s">
        <v>259</v>
      </c>
    </row>
    <row r="25" spans="1:5" s="1" customFormat="1" ht="108.75" customHeight="1" x14ac:dyDescent="0.25">
      <c r="A25" s="163">
        <v>12</v>
      </c>
      <c r="B25" s="36" t="s">
        <v>70</v>
      </c>
      <c r="C25" s="174" t="s">
        <v>193</v>
      </c>
      <c r="D25" s="61" t="s">
        <v>277</v>
      </c>
      <c r="E25" s="502"/>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1" t="s">
        <v>15</v>
      </c>
      <c r="B29" s="492"/>
      <c r="C29" s="492"/>
      <c r="D29" s="492"/>
      <c r="E29" s="493"/>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1" t="s">
        <v>20</v>
      </c>
      <c r="B35" s="492"/>
      <c r="C35" s="492"/>
      <c r="D35" s="492"/>
      <c r="E35" s="493"/>
    </row>
    <row r="36" spans="1:5" s="1" customFormat="1" ht="148.5" customHeight="1" x14ac:dyDescent="0.25">
      <c r="A36" s="169">
        <v>21</v>
      </c>
      <c r="B36" s="182" t="s">
        <v>20</v>
      </c>
      <c r="C36" s="176" t="s">
        <v>190</v>
      </c>
      <c r="D36" s="184" t="s">
        <v>283</v>
      </c>
      <c r="E36" s="183" t="s">
        <v>246</v>
      </c>
    </row>
    <row r="37" spans="1:5" s="1" customFormat="1" x14ac:dyDescent="0.25">
      <c r="A37" s="491" t="s">
        <v>22</v>
      </c>
      <c r="B37" s="492"/>
      <c r="C37" s="492"/>
      <c r="D37" s="492"/>
      <c r="E37" s="493"/>
    </row>
    <row r="38" spans="1:5" s="1" customFormat="1" ht="105.75" customHeight="1" x14ac:dyDescent="0.25">
      <c r="A38" s="161">
        <v>22</v>
      </c>
      <c r="B38" s="172" t="s">
        <v>23</v>
      </c>
      <c r="C38" s="173" t="s">
        <v>198</v>
      </c>
      <c r="D38" s="189" t="s">
        <v>284</v>
      </c>
      <c r="E38" s="489" t="s">
        <v>255</v>
      </c>
    </row>
    <row r="39" spans="1:5" s="1" customFormat="1" ht="99.75" customHeight="1" x14ac:dyDescent="0.25">
      <c r="A39" s="163">
        <v>23</v>
      </c>
      <c r="B39" s="36" t="s">
        <v>24</v>
      </c>
      <c r="C39" s="181" t="s">
        <v>200</v>
      </c>
      <c r="D39" s="496" t="s">
        <v>284</v>
      </c>
      <c r="E39" s="490"/>
    </row>
    <row r="40" spans="1:5" s="1" customFormat="1" ht="92.25" customHeight="1" x14ac:dyDescent="0.25">
      <c r="A40" s="163">
        <v>24</v>
      </c>
      <c r="B40" s="36" t="s">
        <v>25</v>
      </c>
      <c r="C40" s="174" t="s">
        <v>199</v>
      </c>
      <c r="D40" s="497"/>
      <c r="E40" s="490"/>
    </row>
    <row r="41" spans="1:5" s="1" customFormat="1" ht="90" customHeight="1" x14ac:dyDescent="0.25">
      <c r="A41" s="163">
        <v>25</v>
      </c>
      <c r="B41" s="36" t="s">
        <v>26</v>
      </c>
      <c r="C41" s="174" t="s">
        <v>198</v>
      </c>
      <c r="D41" s="504" t="s">
        <v>284</v>
      </c>
      <c r="E41" s="489" t="s">
        <v>255</v>
      </c>
    </row>
    <row r="42" spans="1:5" s="1" customFormat="1" ht="90" customHeight="1" x14ac:dyDescent="0.25">
      <c r="A42" s="163">
        <v>26</v>
      </c>
      <c r="B42" s="36" t="s">
        <v>57</v>
      </c>
      <c r="C42" s="174" t="s">
        <v>196</v>
      </c>
      <c r="D42" s="505"/>
      <c r="E42" s="490"/>
    </row>
    <row r="43" spans="1:5" s="1" customFormat="1" ht="75.75" customHeight="1" x14ac:dyDescent="0.25">
      <c r="A43" s="165">
        <v>27</v>
      </c>
      <c r="B43" s="37" t="s">
        <v>58</v>
      </c>
      <c r="C43" s="175" t="s">
        <v>197</v>
      </c>
      <c r="D43" s="506"/>
      <c r="E43" s="507"/>
    </row>
    <row r="44" spans="1:5" s="1" customFormat="1" ht="18" customHeight="1" x14ac:dyDescent="0.25">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9" t="s">
        <v>186</v>
      </c>
      <c r="C2" s="369"/>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9" t="s">
        <v>387</v>
      </c>
      <c r="C100" s="369"/>
    </row>
    <row r="101" spans="2:3" ht="30" customHeight="1" x14ac:dyDescent="0.25">
      <c r="B101" s="517" t="s">
        <v>467</v>
      </c>
      <c r="C101" s="517"/>
    </row>
    <row r="102" spans="2:3" s="118" customFormat="1" ht="14.25" customHeight="1" x14ac:dyDescent="0.25">
      <c r="B102" s="435"/>
      <c r="C102" s="435"/>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9" t="s">
        <v>293</v>
      </c>
      <c r="B1" s="519"/>
      <c r="C1" s="519"/>
      <c r="D1" s="519"/>
      <c r="E1" s="519"/>
      <c r="F1" s="519"/>
      <c r="G1" s="519"/>
      <c r="H1" s="519"/>
    </row>
    <row r="2" spans="1:8" x14ac:dyDescent="0.25">
      <c r="A2" s="225"/>
      <c r="B2" s="225"/>
      <c r="C2" s="225"/>
      <c r="D2" s="12"/>
      <c r="E2" s="12"/>
      <c r="F2" s="12"/>
      <c r="G2" s="12"/>
      <c r="H2" s="12"/>
    </row>
    <row r="3" spans="1:8" ht="42.75" customHeight="1" x14ac:dyDescent="0.25">
      <c r="A3" s="518" t="s">
        <v>294</v>
      </c>
      <c r="B3" s="518"/>
      <c r="C3" s="518"/>
      <c r="D3" s="518"/>
      <c r="E3" s="518"/>
      <c r="F3" s="518"/>
      <c r="G3" s="518"/>
      <c r="H3" s="518"/>
    </row>
    <row r="4" spans="1:8" ht="45.75" customHeight="1" x14ac:dyDescent="0.25">
      <c r="A4" s="518" t="s">
        <v>295</v>
      </c>
      <c r="B4" s="518"/>
      <c r="C4" s="518"/>
      <c r="D4" s="518"/>
      <c r="E4" s="518"/>
      <c r="F4" s="518"/>
      <c r="G4" s="518"/>
      <c r="H4" s="518"/>
    </row>
    <row r="5" spans="1:8" ht="38.25" customHeight="1" x14ac:dyDescent="0.25">
      <c r="A5" s="518" t="s">
        <v>296</v>
      </c>
      <c r="B5" s="518"/>
      <c r="C5" s="518"/>
      <c r="D5" s="518"/>
      <c r="E5" s="518"/>
      <c r="F5" s="518"/>
      <c r="G5" s="518"/>
      <c r="H5" s="518"/>
    </row>
    <row r="6" spans="1:8" ht="32.25" customHeight="1" x14ac:dyDescent="0.25">
      <c r="A6" s="517" t="s">
        <v>384</v>
      </c>
      <c r="B6" s="517"/>
      <c r="C6" s="517"/>
      <c r="D6" s="517"/>
      <c r="E6" s="517"/>
      <c r="F6" s="517"/>
      <c r="G6" s="517"/>
      <c r="H6" s="517"/>
    </row>
    <row r="7" spans="1:8" ht="34.5" customHeight="1" x14ac:dyDescent="0.25">
      <c r="A7" s="518" t="s">
        <v>297</v>
      </c>
      <c r="B7" s="518"/>
      <c r="C7" s="518"/>
      <c r="D7" s="518"/>
      <c r="E7" s="518"/>
      <c r="F7" s="518"/>
      <c r="G7" s="518"/>
      <c r="H7" s="518"/>
    </row>
    <row r="8" spans="1:8" ht="32.25" customHeight="1" x14ac:dyDescent="0.25">
      <c r="A8" s="517" t="s">
        <v>298</v>
      </c>
      <c r="B8" s="517"/>
      <c r="C8" s="517"/>
      <c r="D8" s="517"/>
      <c r="E8" s="517"/>
      <c r="F8" s="517"/>
      <c r="G8" s="517"/>
      <c r="H8" s="517"/>
    </row>
    <row r="9" spans="1:8" ht="34.5" customHeight="1" x14ac:dyDescent="0.25">
      <c r="A9" s="518" t="s">
        <v>386</v>
      </c>
      <c r="B9" s="518"/>
      <c r="C9" s="518"/>
      <c r="D9" s="518"/>
      <c r="E9" s="518"/>
      <c r="F9" s="518"/>
      <c r="G9" s="518"/>
      <c r="H9" s="518"/>
    </row>
    <row r="10" spans="1:8" ht="35.25" customHeight="1" x14ac:dyDescent="0.25">
      <c r="A10" s="518" t="s">
        <v>299</v>
      </c>
      <c r="B10" s="518"/>
      <c r="C10" s="518"/>
      <c r="D10" s="518"/>
      <c r="E10" s="518"/>
      <c r="F10" s="518"/>
      <c r="G10" s="518"/>
      <c r="H10" s="518"/>
    </row>
    <row r="11" spans="1:8" ht="35.25" customHeight="1" x14ac:dyDescent="0.25">
      <c r="A11" s="518" t="s">
        <v>300</v>
      </c>
      <c r="B11" s="518"/>
      <c r="C11" s="518"/>
      <c r="D11" s="518"/>
      <c r="E11" s="518"/>
      <c r="F11" s="518"/>
      <c r="G11" s="518"/>
      <c r="H11" s="518"/>
    </row>
    <row r="12" spans="1:8" ht="30" customHeight="1" x14ac:dyDescent="0.25">
      <c r="A12" s="518" t="s">
        <v>301</v>
      </c>
      <c r="B12" s="518"/>
      <c r="C12" s="518"/>
      <c r="D12" s="518"/>
      <c r="E12" s="518"/>
      <c r="F12" s="518"/>
      <c r="G12" s="518"/>
      <c r="H12" s="518"/>
    </row>
    <row r="13" spans="1:8" ht="31.5" customHeight="1" x14ac:dyDescent="0.25">
      <c r="A13" s="517" t="s">
        <v>385</v>
      </c>
      <c r="B13" s="517"/>
      <c r="C13" s="517"/>
      <c r="D13" s="517"/>
      <c r="E13" s="517"/>
      <c r="F13" s="517"/>
      <c r="G13" s="517"/>
      <c r="H13" s="517"/>
    </row>
    <row r="14" spans="1:8" ht="30.75" customHeight="1" x14ac:dyDescent="0.25">
      <c r="A14" s="517" t="s">
        <v>303</v>
      </c>
      <c r="B14" s="517"/>
      <c r="C14" s="517"/>
      <c r="D14" s="517"/>
      <c r="E14" s="517"/>
      <c r="F14" s="517"/>
      <c r="G14" s="517"/>
      <c r="H14" s="517"/>
    </row>
    <row r="15" spans="1:8" ht="42" customHeight="1" x14ac:dyDescent="0.25">
      <c r="A15" s="517" t="s">
        <v>383</v>
      </c>
      <c r="B15" s="517"/>
      <c r="C15" s="517"/>
      <c r="D15" s="517"/>
      <c r="E15" s="517"/>
      <c r="F15" s="517"/>
      <c r="G15" s="517"/>
      <c r="H15" s="517"/>
    </row>
    <row r="16" spans="1:8" ht="32.25" customHeight="1" x14ac:dyDescent="0.25">
      <c r="A16" s="518" t="s">
        <v>302</v>
      </c>
      <c r="B16" s="518"/>
      <c r="C16" s="518"/>
      <c r="D16" s="518"/>
      <c r="E16" s="518"/>
      <c r="F16" s="518"/>
      <c r="G16" s="518"/>
      <c r="H16" s="518"/>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48" t="s">
        <v>479</v>
      </c>
      <c r="B5" s="349"/>
      <c r="C5" s="349"/>
      <c r="D5" s="350" t="s">
        <v>490</v>
      </c>
      <c r="E5" s="350"/>
      <c r="F5" s="350"/>
      <c r="G5" s="350"/>
      <c r="H5" s="350"/>
      <c r="I5" s="351"/>
    </row>
    <row r="6" spans="1:9" ht="37.5" customHeight="1" x14ac:dyDescent="0.25">
      <c r="A6" s="360" t="s">
        <v>497</v>
      </c>
      <c r="B6" s="354"/>
      <c r="C6" s="354"/>
      <c r="D6" s="354"/>
      <c r="E6" s="354"/>
      <c r="F6" s="354"/>
      <c r="G6" s="354"/>
      <c r="H6" s="354"/>
      <c r="I6" s="355"/>
    </row>
    <row r="7" spans="1:9" ht="22.5" customHeight="1" x14ac:dyDescent="0.25">
      <c r="A7" s="358" t="s">
        <v>480</v>
      </c>
      <c r="B7" s="359"/>
      <c r="C7" s="359"/>
      <c r="D7" s="354" t="s">
        <v>503</v>
      </c>
      <c r="E7" s="354"/>
      <c r="F7" s="354"/>
      <c r="G7" s="354"/>
      <c r="H7" s="354"/>
      <c r="I7" s="355"/>
    </row>
    <row r="8" spans="1:9" ht="45" customHeight="1" x14ac:dyDescent="0.25">
      <c r="A8" s="358" t="s">
        <v>481</v>
      </c>
      <c r="B8" s="359"/>
      <c r="C8" s="359"/>
      <c r="D8" s="354" t="s">
        <v>489</v>
      </c>
      <c r="E8" s="354"/>
      <c r="F8" s="354"/>
      <c r="G8" s="354"/>
      <c r="H8" s="354"/>
      <c r="I8" s="355"/>
    </row>
    <row r="9" spans="1:9" ht="51.75" customHeight="1" x14ac:dyDescent="0.25">
      <c r="A9" s="358" t="s">
        <v>482</v>
      </c>
      <c r="B9" s="359"/>
      <c r="C9" s="359"/>
      <c r="D9" s="354" t="s">
        <v>492</v>
      </c>
      <c r="E9" s="354"/>
      <c r="F9" s="354"/>
      <c r="G9" s="354"/>
      <c r="H9" s="354"/>
      <c r="I9" s="355"/>
    </row>
    <row r="10" spans="1:9" s="118" customFormat="1" ht="49.5" customHeight="1" x14ac:dyDescent="0.25">
      <c r="A10" s="358" t="s">
        <v>491</v>
      </c>
      <c r="B10" s="359"/>
      <c r="C10" s="359"/>
      <c r="D10" s="354" t="s">
        <v>494</v>
      </c>
      <c r="E10" s="354"/>
      <c r="F10" s="354"/>
      <c r="G10" s="354"/>
      <c r="H10" s="354"/>
      <c r="I10" s="355"/>
    </row>
    <row r="11" spans="1:9" s="118" customFormat="1" ht="23.25" customHeight="1" x14ac:dyDescent="0.25">
      <c r="A11" s="361" t="s">
        <v>500</v>
      </c>
      <c r="B11" s="362"/>
      <c r="C11" s="362"/>
      <c r="D11" s="362"/>
      <c r="E11" s="362"/>
      <c r="F11" s="362"/>
      <c r="G11" s="362"/>
      <c r="H11" s="362"/>
      <c r="I11" s="363"/>
    </row>
    <row r="12" spans="1:9" ht="30.75" customHeight="1" x14ac:dyDescent="0.25">
      <c r="A12" s="358" t="s">
        <v>483</v>
      </c>
      <c r="B12" s="359"/>
      <c r="C12" s="359"/>
      <c r="D12" s="354" t="s">
        <v>502</v>
      </c>
      <c r="E12" s="354"/>
      <c r="F12" s="354"/>
      <c r="G12" s="354"/>
      <c r="H12" s="354"/>
      <c r="I12" s="355"/>
    </row>
    <row r="13" spans="1:9" ht="55.5" customHeight="1" x14ac:dyDescent="0.25">
      <c r="A13" s="358" t="s">
        <v>484</v>
      </c>
      <c r="B13" s="359"/>
      <c r="C13" s="359"/>
      <c r="D13" s="354" t="s">
        <v>493</v>
      </c>
      <c r="E13" s="354"/>
      <c r="F13" s="354"/>
      <c r="G13" s="354"/>
      <c r="H13" s="354"/>
      <c r="I13" s="355"/>
    </row>
    <row r="14" spans="1:9" ht="38.25" customHeight="1" x14ac:dyDescent="0.25">
      <c r="A14" s="358" t="s">
        <v>485</v>
      </c>
      <c r="B14" s="359"/>
      <c r="C14" s="359"/>
      <c r="D14" s="354" t="s">
        <v>495</v>
      </c>
      <c r="E14" s="354"/>
      <c r="F14" s="354"/>
      <c r="G14" s="354"/>
      <c r="H14" s="354"/>
      <c r="I14" s="355"/>
    </row>
    <row r="15" spans="1:9" ht="64.5" customHeight="1" x14ac:dyDescent="0.25">
      <c r="A15" s="358" t="s">
        <v>486</v>
      </c>
      <c r="B15" s="359"/>
      <c r="C15" s="359"/>
      <c r="D15" s="354" t="s">
        <v>496</v>
      </c>
      <c r="E15" s="354"/>
      <c r="F15" s="354"/>
      <c r="G15" s="354"/>
      <c r="H15" s="354"/>
      <c r="I15" s="355"/>
    </row>
    <row r="16" spans="1:9" ht="34.5" customHeight="1" x14ac:dyDescent="0.25">
      <c r="A16" s="358" t="s">
        <v>487</v>
      </c>
      <c r="B16" s="359"/>
      <c r="C16" s="359"/>
      <c r="D16" s="354" t="s">
        <v>499</v>
      </c>
      <c r="E16" s="354"/>
      <c r="F16" s="354"/>
      <c r="G16" s="354"/>
      <c r="H16" s="354"/>
      <c r="I16" s="355"/>
    </row>
    <row r="17" spans="1:9" ht="21.75" customHeight="1" x14ac:dyDescent="0.25">
      <c r="A17" s="356" t="s">
        <v>488</v>
      </c>
      <c r="B17" s="357"/>
      <c r="C17" s="357"/>
      <c r="D17" s="352" t="s">
        <v>504</v>
      </c>
      <c r="E17" s="352"/>
      <c r="F17" s="352"/>
      <c r="G17" s="352"/>
      <c r="H17" s="352"/>
      <c r="I17" s="353"/>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19" zoomScaleNormal="100" zoomScaleSheetLayoutView="100" workbookViewId="0">
      <selection activeCell="M38" sqref="M38"/>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5" t="s">
        <v>268</v>
      </c>
      <c r="B1" s="365"/>
      <c r="C1" s="365"/>
      <c r="D1" s="365"/>
      <c r="E1" s="365"/>
      <c r="F1" s="365"/>
      <c r="G1" s="365"/>
      <c r="H1" s="365"/>
      <c r="I1" s="365"/>
    </row>
    <row r="2" spans="1:10" ht="17.25" customHeight="1" x14ac:dyDescent="0.3">
      <c r="B2" s="105" t="s">
        <v>83</v>
      </c>
      <c r="C2" s="109" t="s">
        <v>463</v>
      </c>
    </row>
    <row r="3" spans="1:10" ht="3" customHeight="1" x14ac:dyDescent="0.3">
      <c r="B3" s="105"/>
      <c r="C3" s="109"/>
    </row>
    <row r="4" spans="1:10" ht="33" customHeight="1" x14ac:dyDescent="0.25">
      <c r="B4" s="364" t="s">
        <v>269</v>
      </c>
      <c r="C4" s="364"/>
      <c r="D4" s="364"/>
      <c r="E4" s="364"/>
      <c r="F4" s="148" t="s">
        <v>247</v>
      </c>
      <c r="G4" s="148" t="s">
        <v>227</v>
      </c>
      <c r="H4" s="148" t="s">
        <v>228</v>
      </c>
      <c r="I4" s="118"/>
    </row>
    <row r="5" spans="1:10" x14ac:dyDescent="0.25">
      <c r="B5" s="185" t="s">
        <v>248</v>
      </c>
      <c r="C5" s="185"/>
      <c r="D5" s="185"/>
      <c r="E5" s="185"/>
      <c r="F5" s="186">
        <f>'2.5.2 Results - LDC'!J11/1000</f>
        <v>9.2943430736494775E-2</v>
      </c>
      <c r="G5" s="149">
        <f>'3.1.1 Summary - LDC'!E13</f>
        <v>0.10072645600176414</v>
      </c>
      <c r="H5" s="149">
        <f>('2.5.2 Results - LDC'!J11/1000)/'3.1.1 Summary - LDC'!E12</f>
        <v>0.10561753492783497</v>
      </c>
      <c r="I5" s="118"/>
    </row>
    <row r="6" spans="1:10" x14ac:dyDescent="0.25">
      <c r="B6" s="185" t="s">
        <v>202</v>
      </c>
      <c r="C6" s="185"/>
      <c r="D6" s="185"/>
      <c r="E6" s="185"/>
      <c r="F6" s="187">
        <f>'2.5.2 Results - LDC'!K11/10^6</f>
        <v>0.48833559819142597</v>
      </c>
      <c r="G6" s="149">
        <f>'3.1.1 Summary - LDC'!F27</f>
        <v>0.234731301322087</v>
      </c>
      <c r="H6" s="191">
        <f>((SUM('2.5.2 Results - LDC'!M16:M21,'2.5.2 Results - LDC'!M23,'2.5.2 Results - LDC'!M25:M29,'2.5.2 Results - LDC'!M33:M36,'2.5.2 Results - LDC'!M39,'2.5.2 Results - LDC'!M41:M46)+(SUM('2.5.2 Results - LDC'!K22,'2.5.2 Results - LDC'!K30:K31,'2.5.2 Results - LDC'!K37)*4))/10^6)/'3.1.1 Summary - LDC'!F26</f>
        <v>0.23473130132208703</v>
      </c>
      <c r="I6" s="118"/>
    </row>
    <row r="7" spans="1:10" ht="4.5" customHeight="1" x14ac:dyDescent="0.25"/>
    <row r="8" spans="1:10" x14ac:dyDescent="0.25">
      <c r="B8" s="150" t="s">
        <v>230</v>
      </c>
    </row>
    <row r="9" spans="1:10" ht="14.25" customHeight="1" x14ac:dyDescent="0.25">
      <c r="B9" s="150" t="s">
        <v>229</v>
      </c>
    </row>
    <row r="10" spans="1:10" ht="15.75" x14ac:dyDescent="0.25">
      <c r="A10" s="367" t="s">
        <v>204</v>
      </c>
      <c r="B10" s="367"/>
      <c r="C10" s="367"/>
      <c r="D10" s="367"/>
      <c r="E10" s="367"/>
      <c r="F10" s="367"/>
      <c r="G10" s="367"/>
      <c r="H10" s="367"/>
      <c r="I10" s="367"/>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7" t="s">
        <v>205</v>
      </c>
      <c r="B27" s="367"/>
      <c r="C27" s="367"/>
      <c r="D27" s="367"/>
      <c r="E27" s="367"/>
      <c r="F27" s="367"/>
      <c r="G27" s="367"/>
      <c r="H27" s="367"/>
      <c r="I27" s="367"/>
    </row>
    <row r="28" spans="1:12" x14ac:dyDescent="0.25">
      <c r="A28" s="366" t="s">
        <v>226</v>
      </c>
      <c r="B28" s="366"/>
      <c r="C28" s="366"/>
      <c r="D28" s="366"/>
      <c r="E28" s="366"/>
      <c r="F28" s="366"/>
      <c r="G28" s="366"/>
      <c r="H28" s="366"/>
      <c r="I28" s="366"/>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x14ac:dyDescent="0.25">
      <c r="B36" s="106"/>
      <c r="C36" s="107">
        <v>0.15</v>
      </c>
      <c r="D36" s="107" t="s">
        <v>216</v>
      </c>
      <c r="E36" s="138">
        <v>10</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5</v>
      </c>
      <c r="F37" s="106" t="str">
        <f>IF(AND($H$5 &gt;= Summary!C37,$H$5 &lt; Summary!C38), E37, " ")</f>
        <v xml:space="preserve"> </v>
      </c>
      <c r="G37" s="138">
        <v>4</v>
      </c>
      <c r="H37" s="106">
        <f>IF(AND($H$6&gt;= Summary!C37,$H$6&lt; Summary!C38), G37, " ")</f>
        <v>4</v>
      </c>
      <c r="I37" s="106"/>
    </row>
    <row r="38" spans="2:12" ht="15" customHeight="1" x14ac:dyDescent="0.25">
      <c r="B38" s="106"/>
      <c r="C38" s="107">
        <v>0.25</v>
      </c>
      <c r="D38" s="107" t="s">
        <v>218</v>
      </c>
      <c r="E38" s="138">
        <v>2</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3</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0</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thickBot="1" x14ac:dyDescent="0.3">
      <c r="B45" s="106"/>
      <c r="C45" s="107">
        <v>0.6</v>
      </c>
      <c r="D45" s="106" t="s">
        <v>225</v>
      </c>
      <c r="E45" s="329">
        <v>4</v>
      </c>
      <c r="F45" s="106" t="str">
        <f>IF($H$5 &gt;Summary!C45, E45, " ")</f>
        <v xml:space="preserve"> </v>
      </c>
      <c r="G45" s="329">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9" t="s">
        <v>472</v>
      </c>
      <c r="B1" s="369"/>
      <c r="C1" s="369"/>
      <c r="D1" s="369"/>
    </row>
    <row r="2" spans="1:4" s="29" customFormat="1" x14ac:dyDescent="0.25">
      <c r="D2" s="72"/>
    </row>
    <row r="3" spans="1:4" ht="25.5" x14ac:dyDescent="0.25">
      <c r="A3" s="67" t="s">
        <v>0</v>
      </c>
      <c r="B3" s="67" t="s">
        <v>1</v>
      </c>
      <c r="C3" s="66" t="s">
        <v>304</v>
      </c>
      <c r="D3" s="73" t="s">
        <v>45</v>
      </c>
    </row>
    <row r="4" spans="1:4" x14ac:dyDescent="0.25">
      <c r="A4" s="370" t="s">
        <v>2</v>
      </c>
      <c r="B4" s="371"/>
      <c r="C4" s="371"/>
      <c r="D4" s="372"/>
    </row>
    <row r="5" spans="1:4" x14ac:dyDescent="0.25">
      <c r="A5" s="53">
        <v>1</v>
      </c>
      <c r="B5" s="33" t="s">
        <v>3</v>
      </c>
      <c r="C5" s="54" t="s">
        <v>46</v>
      </c>
      <c r="D5" s="331">
        <v>59.590387820463746</v>
      </c>
    </row>
    <row r="6" spans="1:4" x14ac:dyDescent="0.25">
      <c r="A6" s="55">
        <v>2</v>
      </c>
      <c r="B6" s="34" t="s">
        <v>4</v>
      </c>
      <c r="C6" s="56" t="s">
        <v>46</v>
      </c>
      <c r="D6" s="330">
        <v>6.8055013601121708</v>
      </c>
    </row>
    <row r="7" spans="1:4" x14ac:dyDescent="0.25">
      <c r="A7" s="55">
        <v>3</v>
      </c>
      <c r="B7" s="34" t="s">
        <v>5</v>
      </c>
      <c r="C7" s="56" t="s">
        <v>47</v>
      </c>
      <c r="D7" s="330">
        <v>34.92113294222073</v>
      </c>
    </row>
    <row r="8" spans="1:4" x14ac:dyDescent="0.25">
      <c r="A8" s="55">
        <v>4</v>
      </c>
      <c r="B8" s="34" t="s">
        <v>6</v>
      </c>
      <c r="C8" s="56" t="s">
        <v>250</v>
      </c>
      <c r="D8" s="330">
        <v>325.62031455407828</v>
      </c>
    </row>
    <row r="9" spans="1:4" x14ac:dyDescent="0.25">
      <c r="A9" s="55">
        <v>5</v>
      </c>
      <c r="B9" s="34" t="s">
        <v>7</v>
      </c>
      <c r="C9" s="56" t="s">
        <v>250</v>
      </c>
      <c r="D9" s="330">
        <v>568.57551480060533</v>
      </c>
    </row>
    <row r="10" spans="1:4" x14ac:dyDescent="0.25">
      <c r="A10" s="55">
        <v>6</v>
      </c>
      <c r="B10" s="34" t="s">
        <v>8</v>
      </c>
      <c r="C10" s="56" t="s">
        <v>250</v>
      </c>
      <c r="D10" s="330">
        <v>0</v>
      </c>
    </row>
    <row r="11" spans="1:4" x14ac:dyDescent="0.25">
      <c r="A11" s="55">
        <v>7</v>
      </c>
      <c r="B11" s="34" t="s">
        <v>67</v>
      </c>
      <c r="C11" s="56" t="s">
        <v>48</v>
      </c>
      <c r="D11" s="330">
        <v>0</v>
      </c>
    </row>
    <row r="12" spans="1:4" x14ac:dyDescent="0.25">
      <c r="A12" s="57">
        <v>8</v>
      </c>
      <c r="B12" s="35" t="s">
        <v>9</v>
      </c>
      <c r="C12" s="58" t="s">
        <v>49</v>
      </c>
      <c r="D12" s="332">
        <v>0</v>
      </c>
    </row>
    <row r="13" spans="1:4" x14ac:dyDescent="0.25">
      <c r="A13" s="370" t="s">
        <v>11</v>
      </c>
      <c r="B13" s="371"/>
      <c r="C13" s="371"/>
      <c r="D13" s="372"/>
    </row>
    <row r="14" spans="1:4" x14ac:dyDescent="0.25">
      <c r="A14" s="59">
        <v>9</v>
      </c>
      <c r="B14" s="34" t="s">
        <v>68</v>
      </c>
      <c r="C14" s="54" t="s">
        <v>50</v>
      </c>
      <c r="D14" s="331">
        <v>3</v>
      </c>
    </row>
    <row r="15" spans="1:4" x14ac:dyDescent="0.25">
      <c r="A15" s="60">
        <v>10</v>
      </c>
      <c r="B15" s="34" t="s">
        <v>84</v>
      </c>
      <c r="C15" s="56" t="s">
        <v>50</v>
      </c>
      <c r="D15" s="330">
        <v>17</v>
      </c>
    </row>
    <row r="16" spans="1:4" x14ac:dyDescent="0.25">
      <c r="A16" s="60">
        <v>11</v>
      </c>
      <c r="B16" s="34" t="s">
        <v>69</v>
      </c>
      <c r="C16" s="56" t="s">
        <v>51</v>
      </c>
      <c r="D16" s="330">
        <v>0</v>
      </c>
    </row>
    <row r="17" spans="1:4" x14ac:dyDescent="0.25">
      <c r="A17" s="60">
        <v>12</v>
      </c>
      <c r="B17" s="61" t="s">
        <v>70</v>
      </c>
      <c r="C17" s="56" t="s">
        <v>51</v>
      </c>
      <c r="D17" s="330">
        <v>0</v>
      </c>
    </row>
    <row r="18" spans="1:4" x14ac:dyDescent="0.25">
      <c r="A18" s="60">
        <v>13</v>
      </c>
      <c r="B18" s="34" t="s">
        <v>52</v>
      </c>
      <c r="C18" s="56" t="s">
        <v>53</v>
      </c>
      <c r="D18" s="330">
        <v>0</v>
      </c>
    </row>
    <row r="19" spans="1:4" ht="25.5" x14ac:dyDescent="0.25">
      <c r="A19" s="60">
        <v>14</v>
      </c>
      <c r="B19" s="36" t="s">
        <v>71</v>
      </c>
      <c r="C19" s="56" t="s">
        <v>48</v>
      </c>
      <c r="D19" s="330">
        <v>0</v>
      </c>
    </row>
    <row r="20" spans="1:4" ht="25.5" x14ac:dyDescent="0.25">
      <c r="A20" s="62">
        <v>15</v>
      </c>
      <c r="B20" s="37" t="s">
        <v>72</v>
      </c>
      <c r="C20" s="58" t="s">
        <v>54</v>
      </c>
      <c r="D20" s="332">
        <v>0</v>
      </c>
    </row>
    <row r="21" spans="1:4" x14ac:dyDescent="0.25">
      <c r="A21" s="370" t="s">
        <v>15</v>
      </c>
      <c r="B21" s="371"/>
      <c r="C21" s="371"/>
      <c r="D21" s="372"/>
    </row>
    <row r="22" spans="1:4" x14ac:dyDescent="0.25">
      <c r="A22" s="59">
        <v>16</v>
      </c>
      <c r="B22" s="34" t="s">
        <v>16</v>
      </c>
      <c r="C22" s="195" t="s">
        <v>263</v>
      </c>
      <c r="D22" s="331">
        <v>0</v>
      </c>
    </row>
    <row r="23" spans="1:4" x14ac:dyDescent="0.25">
      <c r="A23" s="60">
        <v>17</v>
      </c>
      <c r="B23" s="36" t="s">
        <v>17</v>
      </c>
      <c r="C23" s="56" t="s">
        <v>264</v>
      </c>
      <c r="D23" s="330">
        <v>0</v>
      </c>
    </row>
    <row r="24" spans="1:4" x14ac:dyDescent="0.25">
      <c r="A24" s="60">
        <v>18</v>
      </c>
      <c r="B24" s="61" t="s">
        <v>18</v>
      </c>
      <c r="C24" s="195" t="s">
        <v>265</v>
      </c>
      <c r="D24" s="330">
        <v>0</v>
      </c>
    </row>
    <row r="25" spans="1:4" ht="30" customHeight="1" x14ac:dyDescent="0.25">
      <c r="A25" s="60">
        <v>19</v>
      </c>
      <c r="B25" s="36" t="s">
        <v>73</v>
      </c>
      <c r="C25" s="56" t="s">
        <v>50</v>
      </c>
      <c r="D25" s="330">
        <v>0</v>
      </c>
    </row>
    <row r="26" spans="1:4" x14ac:dyDescent="0.25">
      <c r="A26" s="62">
        <v>20</v>
      </c>
      <c r="B26" s="35" t="s">
        <v>13</v>
      </c>
      <c r="C26" s="58" t="s">
        <v>54</v>
      </c>
      <c r="D26" s="332">
        <v>0</v>
      </c>
    </row>
    <row r="27" spans="1:4" x14ac:dyDescent="0.25">
      <c r="A27" s="370" t="s">
        <v>20</v>
      </c>
      <c r="B27" s="371"/>
      <c r="C27" s="371"/>
      <c r="D27" s="372"/>
    </row>
    <row r="28" spans="1:4" x14ac:dyDescent="0.25">
      <c r="A28" s="63">
        <v>21</v>
      </c>
      <c r="B28" s="64" t="s">
        <v>20</v>
      </c>
      <c r="C28" s="65" t="s">
        <v>74</v>
      </c>
      <c r="D28" s="333">
        <v>0</v>
      </c>
    </row>
    <row r="29" spans="1:4" x14ac:dyDescent="0.25">
      <c r="A29" s="370" t="s">
        <v>56</v>
      </c>
      <c r="B29" s="371"/>
      <c r="C29" s="371"/>
      <c r="D29" s="372"/>
    </row>
    <row r="30" spans="1:4" x14ac:dyDescent="0.25">
      <c r="A30" s="53">
        <v>22</v>
      </c>
      <c r="B30" s="33" t="s">
        <v>23</v>
      </c>
      <c r="C30" s="54" t="s">
        <v>50</v>
      </c>
      <c r="D30" s="331">
        <v>3</v>
      </c>
    </row>
    <row r="31" spans="1:4" x14ac:dyDescent="0.25">
      <c r="A31" s="55">
        <v>23</v>
      </c>
      <c r="B31" s="34" t="s">
        <v>24</v>
      </c>
      <c r="C31" s="56" t="s">
        <v>50</v>
      </c>
      <c r="D31" s="330">
        <v>1.6121911250912438E-3</v>
      </c>
    </row>
    <row r="32" spans="1:4" x14ac:dyDescent="0.25">
      <c r="A32" s="55">
        <v>24</v>
      </c>
      <c r="B32" s="34" t="s">
        <v>25</v>
      </c>
      <c r="C32" s="56" t="s">
        <v>50</v>
      </c>
      <c r="D32" s="330">
        <v>0</v>
      </c>
    </row>
    <row r="33" spans="1:4" x14ac:dyDescent="0.25">
      <c r="A33" s="55">
        <v>25</v>
      </c>
      <c r="B33" s="34" t="s">
        <v>26</v>
      </c>
      <c r="C33" s="56" t="s">
        <v>50</v>
      </c>
      <c r="D33" s="330">
        <v>0</v>
      </c>
    </row>
    <row r="34" spans="1:4" x14ac:dyDescent="0.25">
      <c r="A34" s="55">
        <v>26</v>
      </c>
      <c r="B34" s="34" t="s">
        <v>57</v>
      </c>
      <c r="C34" s="56" t="s">
        <v>50</v>
      </c>
      <c r="D34" s="330">
        <v>0</v>
      </c>
    </row>
    <row r="35" spans="1:4" x14ac:dyDescent="0.25">
      <c r="A35" s="57">
        <v>27</v>
      </c>
      <c r="B35" s="35" t="s">
        <v>58</v>
      </c>
      <c r="C35" s="58" t="s">
        <v>50</v>
      </c>
      <c r="D35" s="332">
        <v>0</v>
      </c>
    </row>
    <row r="36" spans="1:4" ht="15.75" x14ac:dyDescent="0.25">
      <c r="A36" s="156" t="s">
        <v>471</v>
      </c>
    </row>
    <row r="37" spans="1:4" x14ac:dyDescent="0.25">
      <c r="A37" s="151" t="s">
        <v>236</v>
      </c>
    </row>
    <row r="38" spans="1:4" ht="29.25" customHeight="1" x14ac:dyDescent="0.25">
      <c r="A38" s="368" t="s">
        <v>470</v>
      </c>
      <c r="B38" s="368"/>
      <c r="C38" s="368"/>
      <c r="D38" s="368"/>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375" t="s">
        <v>380</v>
      </c>
      <c r="B1" s="375"/>
      <c r="C1" s="375"/>
      <c r="D1" s="375"/>
      <c r="E1" s="375"/>
      <c r="F1" s="375"/>
    </row>
    <row r="2" spans="1:7" s="29" customFormat="1" x14ac:dyDescent="0.25">
      <c r="A2" s="226"/>
      <c r="B2" s="289"/>
      <c r="C2" s="226"/>
      <c r="D2" s="226"/>
      <c r="E2" s="226"/>
      <c r="F2" s="226"/>
      <c r="G2" s="118"/>
    </row>
    <row r="3" spans="1:7" ht="15.75" customHeight="1" x14ac:dyDescent="0.25">
      <c r="A3" s="233" t="s">
        <v>0</v>
      </c>
      <c r="B3" s="290" t="s">
        <v>1</v>
      </c>
      <c r="C3" s="376" t="s">
        <v>378</v>
      </c>
      <c r="D3" s="377"/>
      <c r="E3" s="377"/>
      <c r="F3" s="378"/>
    </row>
    <row r="4" spans="1:7" s="13" customFormat="1" ht="15" customHeight="1" x14ac:dyDescent="0.25">
      <c r="A4" s="379" t="s">
        <v>2</v>
      </c>
      <c r="B4" s="380"/>
      <c r="C4" s="381"/>
      <c r="D4" s="381"/>
      <c r="E4" s="381"/>
      <c r="F4" s="382"/>
    </row>
    <row r="5" spans="1:7" ht="15" customHeight="1" x14ac:dyDescent="0.25">
      <c r="A5" s="383">
        <v>1</v>
      </c>
      <c r="B5" s="386" t="s">
        <v>3</v>
      </c>
      <c r="C5" s="238" t="s">
        <v>289</v>
      </c>
      <c r="D5" s="389" t="s">
        <v>307</v>
      </c>
      <c r="E5" s="389"/>
      <c r="F5" s="390"/>
    </row>
    <row r="6" spans="1:7" s="118" customFormat="1" ht="26.25" x14ac:dyDescent="0.25">
      <c r="A6" s="384"/>
      <c r="B6" s="387"/>
      <c r="C6" s="239"/>
      <c r="D6" s="366" t="s">
        <v>289</v>
      </c>
      <c r="E6" s="366"/>
      <c r="F6" s="240" t="s">
        <v>308</v>
      </c>
    </row>
    <row r="7" spans="1:7" s="118" customFormat="1" x14ac:dyDescent="0.25">
      <c r="A7" s="384"/>
      <c r="B7" s="387"/>
      <c r="C7" s="241" t="s">
        <v>289</v>
      </c>
      <c r="D7" s="391" t="s">
        <v>468</v>
      </c>
      <c r="E7" s="391"/>
      <c r="F7" s="392"/>
    </row>
    <row r="8" spans="1:7" ht="26.25" x14ac:dyDescent="0.25">
      <c r="A8" s="384"/>
      <c r="B8" s="387"/>
      <c r="C8" s="239"/>
      <c r="D8" s="366" t="s">
        <v>289</v>
      </c>
      <c r="E8" s="366"/>
      <c r="F8" s="240" t="s">
        <v>309</v>
      </c>
    </row>
    <row r="9" spans="1:7" s="118" customFormat="1" ht="15" customHeight="1" x14ac:dyDescent="0.25">
      <c r="A9" s="384"/>
      <c r="B9" s="387"/>
      <c r="C9" s="241" t="s">
        <v>289</v>
      </c>
      <c r="D9" s="391" t="s">
        <v>310</v>
      </c>
      <c r="E9" s="391"/>
      <c r="F9" s="392"/>
    </row>
    <row r="10" spans="1:7" s="118" customFormat="1" x14ac:dyDescent="0.25">
      <c r="A10" s="384"/>
      <c r="B10" s="387"/>
      <c r="C10" s="239"/>
      <c r="D10" s="366" t="s">
        <v>289</v>
      </c>
      <c r="E10" s="366"/>
      <c r="F10" s="240" t="s">
        <v>311</v>
      </c>
    </row>
    <row r="11" spans="1:7" ht="15" customHeight="1" x14ac:dyDescent="0.25">
      <c r="A11" s="384"/>
      <c r="B11" s="387"/>
      <c r="C11" s="241" t="s">
        <v>289</v>
      </c>
      <c r="D11" s="391" t="s">
        <v>312</v>
      </c>
      <c r="E11" s="391"/>
      <c r="F11" s="392"/>
    </row>
    <row r="12" spans="1:7" s="118" customFormat="1" ht="26.25" x14ac:dyDescent="0.25">
      <c r="A12" s="384"/>
      <c r="B12" s="387"/>
      <c r="C12" s="239"/>
      <c r="D12" s="366" t="s">
        <v>289</v>
      </c>
      <c r="E12" s="366"/>
      <c r="F12" s="240" t="s">
        <v>313</v>
      </c>
    </row>
    <row r="13" spans="1:7" s="118" customFormat="1" ht="26.25" x14ac:dyDescent="0.25">
      <c r="A13" s="385"/>
      <c r="B13" s="388"/>
      <c r="C13" s="242"/>
      <c r="D13" s="393" t="s">
        <v>289</v>
      </c>
      <c r="E13" s="393"/>
      <c r="F13" s="243" t="s">
        <v>314</v>
      </c>
    </row>
    <row r="14" spans="1:7" ht="15" customHeight="1" x14ac:dyDescent="0.25">
      <c r="A14" s="383">
        <v>2</v>
      </c>
      <c r="B14" s="386" t="s">
        <v>4</v>
      </c>
      <c r="C14" s="238" t="s">
        <v>289</v>
      </c>
      <c r="D14" s="394" t="s">
        <v>315</v>
      </c>
      <c r="E14" s="394"/>
      <c r="F14" s="395"/>
    </row>
    <row r="15" spans="1:7" s="118" customFormat="1" x14ac:dyDescent="0.25">
      <c r="A15" s="384"/>
      <c r="B15" s="387"/>
      <c r="C15" s="239"/>
      <c r="D15" s="396" t="s">
        <v>289</v>
      </c>
      <c r="E15" s="396"/>
      <c r="F15" s="244" t="s">
        <v>316</v>
      </c>
    </row>
    <row r="16" spans="1:7" ht="15" customHeight="1" x14ac:dyDescent="0.25">
      <c r="A16" s="384"/>
      <c r="B16" s="387"/>
      <c r="C16" s="241" t="s">
        <v>289</v>
      </c>
      <c r="D16" s="366" t="s">
        <v>317</v>
      </c>
      <c r="E16" s="366"/>
      <c r="F16" s="397"/>
    </row>
    <row r="17" spans="1:6" s="118" customFormat="1" ht="25.5" x14ac:dyDescent="0.25">
      <c r="A17" s="384"/>
      <c r="B17" s="387"/>
      <c r="C17" s="239"/>
      <c r="D17" s="366" t="s">
        <v>289</v>
      </c>
      <c r="E17" s="366"/>
      <c r="F17" s="244" t="s">
        <v>318</v>
      </c>
    </row>
    <row r="18" spans="1:6" s="118" customFormat="1" ht="17.25" customHeight="1" x14ac:dyDescent="0.25">
      <c r="A18" s="384"/>
      <c r="B18" s="387"/>
      <c r="C18" s="245" t="s">
        <v>289</v>
      </c>
      <c r="D18" s="366" t="s">
        <v>319</v>
      </c>
      <c r="E18" s="366"/>
      <c r="F18" s="397"/>
    </row>
    <row r="19" spans="1:6" s="118" customFormat="1" ht="27" customHeight="1" x14ac:dyDescent="0.25">
      <c r="A19" s="384"/>
      <c r="B19" s="387"/>
      <c r="C19" s="241" t="s">
        <v>289</v>
      </c>
      <c r="D19" s="366" t="s">
        <v>320</v>
      </c>
      <c r="E19" s="366"/>
      <c r="F19" s="397"/>
    </row>
    <row r="20" spans="1:6" x14ac:dyDescent="0.25">
      <c r="A20" s="385"/>
      <c r="B20" s="388"/>
      <c r="C20" s="246" t="s">
        <v>289</v>
      </c>
      <c r="D20" s="393" t="s">
        <v>321</v>
      </c>
      <c r="E20" s="393"/>
      <c r="F20" s="398"/>
    </row>
    <row r="21" spans="1:6" ht="27" customHeight="1" x14ac:dyDescent="0.25">
      <c r="A21" s="383">
        <v>3</v>
      </c>
      <c r="B21" s="386" t="s">
        <v>5</v>
      </c>
      <c r="C21" s="238" t="s">
        <v>289</v>
      </c>
      <c r="D21" s="394" t="s">
        <v>322</v>
      </c>
      <c r="E21" s="394"/>
      <c r="F21" s="395"/>
    </row>
    <row r="22" spans="1:6" s="118" customFormat="1" ht="25.5" x14ac:dyDescent="0.25">
      <c r="A22" s="384"/>
      <c r="B22" s="387"/>
      <c r="C22" s="239"/>
      <c r="D22" s="366" t="s">
        <v>289</v>
      </c>
      <c r="E22" s="366"/>
      <c r="F22" s="244" t="s">
        <v>323</v>
      </c>
    </row>
    <row r="23" spans="1:6" s="118" customFormat="1" x14ac:dyDescent="0.25">
      <c r="A23" s="384"/>
      <c r="B23" s="387"/>
      <c r="C23" s="239"/>
      <c r="D23" s="366" t="s">
        <v>289</v>
      </c>
      <c r="E23" s="366"/>
      <c r="F23" s="244" t="s">
        <v>324</v>
      </c>
    </row>
    <row r="24" spans="1:6" s="118" customFormat="1" ht="27.75" customHeight="1" x14ac:dyDescent="0.25">
      <c r="A24" s="384"/>
      <c r="B24" s="387"/>
      <c r="C24" s="241" t="s">
        <v>289</v>
      </c>
      <c r="D24" s="366" t="s">
        <v>325</v>
      </c>
      <c r="E24" s="366"/>
      <c r="F24" s="397"/>
    </row>
    <row r="25" spans="1:6" ht="14.25" customHeight="1" x14ac:dyDescent="0.25">
      <c r="A25" s="384"/>
      <c r="B25" s="387"/>
      <c r="C25" s="239"/>
      <c r="D25" s="396" t="s">
        <v>289</v>
      </c>
      <c r="E25" s="396"/>
      <c r="F25" s="244" t="s">
        <v>326</v>
      </c>
    </row>
    <row r="26" spans="1:6" s="13" customFormat="1" ht="15" customHeight="1" x14ac:dyDescent="0.25">
      <c r="A26" s="384"/>
      <c r="B26" s="387"/>
      <c r="C26" s="245" t="s">
        <v>289</v>
      </c>
      <c r="D26" s="366" t="s">
        <v>327</v>
      </c>
      <c r="E26" s="366"/>
      <c r="F26" s="397"/>
    </row>
    <row r="27" spans="1:6" s="13" customFormat="1" ht="38.25" x14ac:dyDescent="0.25">
      <c r="A27" s="385"/>
      <c r="B27" s="388"/>
      <c r="C27" s="242"/>
      <c r="D27" s="399" t="s">
        <v>289</v>
      </c>
      <c r="E27" s="399"/>
      <c r="F27" s="247" t="s">
        <v>328</v>
      </c>
    </row>
    <row r="28" spans="1:6" s="13" customFormat="1" ht="15" customHeight="1" x14ac:dyDescent="0.25">
      <c r="A28" s="383">
        <v>4</v>
      </c>
      <c r="B28" s="386" t="s">
        <v>6</v>
      </c>
      <c r="C28" s="238" t="s">
        <v>289</v>
      </c>
      <c r="D28" s="394" t="s">
        <v>329</v>
      </c>
      <c r="E28" s="394"/>
      <c r="F28" s="395"/>
    </row>
    <row r="29" spans="1:6" s="13" customFormat="1" ht="25.5" x14ac:dyDescent="0.25">
      <c r="A29" s="384"/>
      <c r="B29" s="387"/>
      <c r="C29" s="239"/>
      <c r="D29" s="366" t="s">
        <v>289</v>
      </c>
      <c r="E29" s="366"/>
      <c r="F29" s="244" t="s">
        <v>330</v>
      </c>
    </row>
    <row r="30" spans="1:6" s="13" customFormat="1" ht="25.5" x14ac:dyDescent="0.25">
      <c r="A30" s="384"/>
      <c r="B30" s="387"/>
      <c r="C30" s="239"/>
      <c r="D30" s="366" t="s">
        <v>289</v>
      </c>
      <c r="E30" s="366"/>
      <c r="F30" s="244" t="s">
        <v>331</v>
      </c>
    </row>
    <row r="31" spans="1:6" s="13" customFormat="1" ht="29.25" customHeight="1" x14ac:dyDescent="0.25">
      <c r="A31" s="384"/>
      <c r="B31" s="387"/>
      <c r="C31" s="241" t="s">
        <v>289</v>
      </c>
      <c r="D31" s="366" t="s">
        <v>332</v>
      </c>
      <c r="E31" s="366"/>
      <c r="F31" s="397"/>
    </row>
    <row r="32" spans="1:6" s="13" customFormat="1" ht="27.75" customHeight="1" x14ac:dyDescent="0.25">
      <c r="A32" s="385"/>
      <c r="B32" s="388"/>
      <c r="C32" s="241" t="s">
        <v>289</v>
      </c>
      <c r="D32" s="366" t="s">
        <v>333</v>
      </c>
      <c r="E32" s="366"/>
      <c r="F32" s="397"/>
    </row>
    <row r="33" spans="1:7" s="13" customFormat="1" ht="15" customHeight="1" x14ac:dyDescent="0.25">
      <c r="A33" s="383">
        <v>5</v>
      </c>
      <c r="B33" s="386" t="s">
        <v>7</v>
      </c>
      <c r="C33" s="238" t="s">
        <v>289</v>
      </c>
      <c r="D33" s="394" t="s">
        <v>334</v>
      </c>
      <c r="E33" s="394"/>
      <c r="F33" s="395"/>
    </row>
    <row r="34" spans="1:7" s="13" customFormat="1" ht="34.5" customHeight="1" x14ac:dyDescent="0.25">
      <c r="A34" s="384"/>
      <c r="B34" s="387"/>
      <c r="C34" s="239"/>
      <c r="D34" s="366" t="s">
        <v>289</v>
      </c>
      <c r="E34" s="366"/>
      <c r="F34" s="244" t="s">
        <v>335</v>
      </c>
    </row>
    <row r="35" spans="1:7" s="13" customFormat="1" ht="25.5" customHeight="1" x14ac:dyDescent="0.25">
      <c r="A35" s="384"/>
      <c r="B35" s="387"/>
      <c r="C35" s="241" t="s">
        <v>289</v>
      </c>
      <c r="D35" s="366" t="s">
        <v>336</v>
      </c>
      <c r="E35" s="366"/>
      <c r="F35" s="397"/>
    </row>
    <row r="36" spans="1:7" s="13" customFormat="1" ht="38.25" x14ac:dyDescent="0.25">
      <c r="A36" s="384"/>
      <c r="B36" s="387"/>
      <c r="C36" s="239"/>
      <c r="D36" s="366" t="s">
        <v>289</v>
      </c>
      <c r="E36" s="366"/>
      <c r="F36" s="244" t="s">
        <v>337</v>
      </c>
    </row>
    <row r="37" spans="1:7" s="13" customFormat="1" ht="38.25" x14ac:dyDescent="0.25">
      <c r="A37" s="384"/>
      <c r="B37" s="387"/>
      <c r="C37" s="239"/>
      <c r="D37" s="396" t="s">
        <v>289</v>
      </c>
      <c r="E37" s="396"/>
      <c r="F37" s="244" t="s">
        <v>338</v>
      </c>
    </row>
    <row r="38" spans="1:7" s="13" customFormat="1" ht="28.5" customHeight="1" x14ac:dyDescent="0.25">
      <c r="A38" s="385"/>
      <c r="B38" s="388"/>
      <c r="C38" s="246" t="s">
        <v>289</v>
      </c>
      <c r="D38" s="393" t="s">
        <v>290</v>
      </c>
      <c r="E38" s="393"/>
      <c r="F38" s="398"/>
    </row>
    <row r="39" spans="1:7" s="13" customFormat="1" ht="41.25" customHeight="1" x14ac:dyDescent="0.25">
      <c r="A39" s="234">
        <v>6</v>
      </c>
      <c r="B39" s="258" t="s">
        <v>8</v>
      </c>
      <c r="C39" s="235" t="s">
        <v>289</v>
      </c>
      <c r="D39" s="402" t="s">
        <v>339</v>
      </c>
      <c r="E39" s="402"/>
      <c r="F39" s="403"/>
    </row>
    <row r="40" spans="1:7" s="13" customFormat="1" ht="15" customHeight="1" x14ac:dyDescent="0.25">
      <c r="A40" s="383">
        <v>7</v>
      </c>
      <c r="B40" s="386" t="s">
        <v>67</v>
      </c>
      <c r="C40" s="238" t="s">
        <v>289</v>
      </c>
      <c r="D40" s="394" t="s">
        <v>340</v>
      </c>
      <c r="E40" s="394"/>
      <c r="F40" s="395"/>
    </row>
    <row r="41" spans="1:7" s="13" customFormat="1" x14ac:dyDescent="0.25">
      <c r="A41" s="384"/>
      <c r="B41" s="387"/>
      <c r="C41" s="239"/>
      <c r="D41" s="366" t="s">
        <v>289</v>
      </c>
      <c r="E41" s="366"/>
      <c r="F41" s="244" t="s">
        <v>341</v>
      </c>
    </row>
    <row r="42" spans="1:7" s="13" customFormat="1" ht="15" customHeight="1" x14ac:dyDescent="0.25">
      <c r="A42" s="384"/>
      <c r="B42" s="387"/>
      <c r="C42" s="241" t="s">
        <v>289</v>
      </c>
      <c r="D42" s="366" t="s">
        <v>342</v>
      </c>
      <c r="E42" s="366"/>
      <c r="F42" s="397"/>
    </row>
    <row r="43" spans="1:7" s="13" customFormat="1" ht="38.25" x14ac:dyDescent="0.25">
      <c r="A43" s="385"/>
      <c r="B43" s="388"/>
      <c r="C43" s="242"/>
      <c r="D43" s="393" t="s">
        <v>289</v>
      </c>
      <c r="E43" s="393"/>
      <c r="F43" s="247" t="s">
        <v>343</v>
      </c>
    </row>
    <row r="44" spans="1:7" s="13" customFormat="1" ht="15" customHeight="1" x14ac:dyDescent="0.25">
      <c r="A44" s="383">
        <v>8</v>
      </c>
      <c r="B44" s="386" t="s">
        <v>9</v>
      </c>
      <c r="C44" s="249" t="s">
        <v>289</v>
      </c>
      <c r="D44" s="389" t="s">
        <v>344</v>
      </c>
      <c r="E44" s="389"/>
      <c r="F44" s="390"/>
    </row>
    <row r="45" spans="1:7" s="13" customFormat="1" ht="15" customHeight="1" x14ac:dyDescent="0.25">
      <c r="A45" s="385"/>
      <c r="B45" s="388"/>
      <c r="C45" s="250" t="s">
        <v>289</v>
      </c>
      <c r="D45" s="400" t="s">
        <v>345</v>
      </c>
      <c r="E45" s="400"/>
      <c r="F45" s="401"/>
    </row>
    <row r="46" spans="1:7" s="13" customFormat="1" ht="15" customHeight="1" x14ac:dyDescent="0.25">
      <c r="A46" s="379" t="s">
        <v>11</v>
      </c>
      <c r="B46" s="380"/>
      <c r="C46" s="380"/>
      <c r="D46" s="380"/>
      <c r="E46" s="380"/>
      <c r="F46" s="380"/>
    </row>
    <row r="47" spans="1:7" s="13" customFormat="1" ht="15" customHeight="1" x14ac:dyDescent="0.25">
      <c r="A47" s="383">
        <v>9</v>
      </c>
      <c r="B47" s="386" t="s">
        <v>68</v>
      </c>
      <c r="C47" s="409" t="s">
        <v>289</v>
      </c>
      <c r="D47" s="410"/>
      <c r="E47" s="394" t="s">
        <v>346</v>
      </c>
      <c r="F47" s="395"/>
    </row>
    <row r="48" spans="1:7" s="13" customFormat="1" ht="27.75" customHeight="1" x14ac:dyDescent="0.25">
      <c r="A48" s="384"/>
      <c r="B48" s="387"/>
      <c r="C48" s="406" t="s">
        <v>289</v>
      </c>
      <c r="D48" s="396"/>
      <c r="E48" s="366" t="s">
        <v>347</v>
      </c>
      <c r="F48" s="397"/>
      <c r="G48" s="228"/>
    </row>
    <row r="49" spans="1:7" s="13" customFormat="1" ht="30.75" customHeight="1" x14ac:dyDescent="0.25">
      <c r="A49" s="384"/>
      <c r="B49" s="387"/>
      <c r="C49" s="404"/>
      <c r="D49" s="405"/>
      <c r="E49" s="224" t="s">
        <v>289</v>
      </c>
      <c r="F49" s="244" t="s">
        <v>348</v>
      </c>
      <c r="G49" s="228"/>
    </row>
    <row r="50" spans="1:7" s="13" customFormat="1" ht="25.5" x14ac:dyDescent="0.25">
      <c r="A50" s="384"/>
      <c r="B50" s="387"/>
      <c r="C50" s="406"/>
      <c r="D50" s="396"/>
      <c r="E50" s="224" t="s">
        <v>289</v>
      </c>
      <c r="F50" s="317" t="s">
        <v>469</v>
      </c>
      <c r="G50" s="228"/>
    </row>
    <row r="51" spans="1:7" ht="43.5" customHeight="1" x14ac:dyDescent="0.25">
      <c r="A51" s="384"/>
      <c r="B51" s="387"/>
      <c r="C51" s="406" t="s">
        <v>305</v>
      </c>
      <c r="D51" s="396"/>
      <c r="E51" s="366" t="s">
        <v>349</v>
      </c>
      <c r="F51" s="397"/>
      <c r="G51" s="229"/>
    </row>
    <row r="52" spans="1:7" s="13" customFormat="1" ht="15" customHeight="1" x14ac:dyDescent="0.25">
      <c r="A52" s="384"/>
      <c r="B52" s="387"/>
      <c r="C52" s="406" t="s">
        <v>289</v>
      </c>
      <c r="D52" s="396"/>
      <c r="E52" s="366" t="s">
        <v>350</v>
      </c>
      <c r="F52" s="397"/>
      <c r="G52" s="229"/>
    </row>
    <row r="53" spans="1:7" ht="25.5" x14ac:dyDescent="0.25">
      <c r="A53" s="384"/>
      <c r="B53" s="387"/>
      <c r="C53" s="404"/>
      <c r="D53" s="405"/>
      <c r="E53" s="224" t="s">
        <v>289</v>
      </c>
      <c r="F53" s="244" t="s">
        <v>351</v>
      </c>
      <c r="G53" s="230"/>
    </row>
    <row r="54" spans="1:7" ht="25.5" x14ac:dyDescent="0.25">
      <c r="A54" s="384"/>
      <c r="B54" s="387"/>
      <c r="C54" s="404"/>
      <c r="D54" s="405"/>
      <c r="E54" s="224" t="s">
        <v>289</v>
      </c>
      <c r="F54" s="244" t="s">
        <v>352</v>
      </c>
      <c r="G54" s="230"/>
    </row>
    <row r="55" spans="1:7" ht="15" customHeight="1" x14ac:dyDescent="0.25">
      <c r="A55" s="384"/>
      <c r="B55" s="387"/>
      <c r="C55" s="406" t="s">
        <v>289</v>
      </c>
      <c r="D55" s="396"/>
      <c r="E55" s="366" t="s">
        <v>291</v>
      </c>
      <c r="F55" s="397"/>
      <c r="G55" s="229"/>
    </row>
    <row r="56" spans="1:7" ht="29.25" customHeight="1" x14ac:dyDescent="0.25">
      <c r="A56" s="385"/>
      <c r="B56" s="388"/>
      <c r="C56" s="407"/>
      <c r="D56" s="408"/>
      <c r="E56" s="393" t="s">
        <v>353</v>
      </c>
      <c r="F56" s="398"/>
      <c r="G56" s="229"/>
    </row>
    <row r="57" spans="1:7" ht="31.5" customHeight="1" x14ac:dyDescent="0.25">
      <c r="A57" s="383">
        <v>10</v>
      </c>
      <c r="B57" s="386" t="s">
        <v>84</v>
      </c>
      <c r="C57" s="409" t="s">
        <v>289</v>
      </c>
      <c r="D57" s="410"/>
      <c r="E57" s="394" t="s">
        <v>354</v>
      </c>
      <c r="F57" s="395"/>
      <c r="G57" s="229"/>
    </row>
    <row r="58" spans="1:7" ht="15" customHeight="1" x14ac:dyDescent="0.25">
      <c r="A58" s="384"/>
      <c r="B58" s="387"/>
      <c r="C58" s="406" t="s">
        <v>289</v>
      </c>
      <c r="D58" s="396"/>
      <c r="E58" s="366" t="s">
        <v>379</v>
      </c>
      <c r="F58" s="397"/>
      <c r="G58" s="229"/>
    </row>
    <row r="59" spans="1:7" x14ac:dyDescent="0.25">
      <c r="A59" s="384"/>
      <c r="B59" s="387"/>
      <c r="C59" s="404"/>
      <c r="D59" s="405"/>
      <c r="E59" s="224" t="s">
        <v>289</v>
      </c>
      <c r="F59" s="244" t="s">
        <v>355</v>
      </c>
      <c r="G59" s="230"/>
    </row>
    <row r="60" spans="1:7" ht="25.5" x14ac:dyDescent="0.25">
      <c r="A60" s="384"/>
      <c r="B60" s="387"/>
      <c r="C60" s="404"/>
      <c r="D60" s="405"/>
      <c r="E60" s="224" t="s">
        <v>289</v>
      </c>
      <c r="F60" s="244" t="s">
        <v>356</v>
      </c>
      <c r="G60" s="230"/>
    </row>
    <row r="61" spans="1:7" ht="15" customHeight="1" x14ac:dyDescent="0.25">
      <c r="A61" s="384"/>
      <c r="B61" s="387"/>
      <c r="C61" s="406" t="s">
        <v>289</v>
      </c>
      <c r="D61" s="396"/>
      <c r="E61" s="366" t="s">
        <v>357</v>
      </c>
      <c r="F61" s="397"/>
      <c r="G61" s="229"/>
    </row>
    <row r="62" spans="1:7" ht="25.5" x14ac:dyDescent="0.25">
      <c r="A62" s="384"/>
      <c r="B62" s="387"/>
      <c r="C62" s="404"/>
      <c r="D62" s="405"/>
      <c r="E62" s="237" t="s">
        <v>289</v>
      </c>
      <c r="F62" s="244" t="s">
        <v>358</v>
      </c>
      <c r="G62" s="230"/>
    </row>
    <row r="63" spans="1:7" ht="33" customHeight="1" x14ac:dyDescent="0.25">
      <c r="A63" s="384"/>
      <c r="B63" s="387"/>
      <c r="C63" s="404"/>
      <c r="D63" s="405"/>
      <c r="E63" s="237" t="s">
        <v>289</v>
      </c>
      <c r="F63" s="244" t="s">
        <v>359</v>
      </c>
      <c r="G63" s="230"/>
    </row>
    <row r="64" spans="1:7" ht="38.25" x14ac:dyDescent="0.25">
      <c r="A64" s="385"/>
      <c r="B64" s="388"/>
      <c r="C64" s="407"/>
      <c r="D64" s="408"/>
      <c r="E64" s="251" t="s">
        <v>289</v>
      </c>
      <c r="F64" s="247" t="s">
        <v>360</v>
      </c>
      <c r="G64" s="230"/>
    </row>
    <row r="65" spans="1:7" ht="38.25" x14ac:dyDescent="0.25">
      <c r="A65" s="234">
        <v>11</v>
      </c>
      <c r="B65" s="258" t="s">
        <v>69</v>
      </c>
      <c r="C65" s="411" t="s">
        <v>306</v>
      </c>
      <c r="D65" s="412"/>
      <c r="E65" s="373" t="s">
        <v>361</v>
      </c>
      <c r="F65" s="374"/>
      <c r="G65" s="231"/>
    </row>
    <row r="66" spans="1:7" ht="15" customHeight="1" x14ac:dyDescent="0.25">
      <c r="A66" s="383">
        <v>12</v>
      </c>
      <c r="B66" s="386" t="s">
        <v>70</v>
      </c>
      <c r="C66" s="413" t="s">
        <v>306</v>
      </c>
      <c r="D66" s="414"/>
      <c r="E66" s="389" t="s">
        <v>362</v>
      </c>
      <c r="F66" s="390"/>
      <c r="G66" s="231"/>
    </row>
    <row r="67" spans="1:7" ht="45.75" customHeight="1" x14ac:dyDescent="0.25">
      <c r="A67" s="385"/>
      <c r="B67" s="388"/>
      <c r="C67" s="415" t="s">
        <v>306</v>
      </c>
      <c r="D67" s="416"/>
      <c r="E67" s="400" t="s">
        <v>363</v>
      </c>
      <c r="F67" s="401"/>
      <c r="G67" s="231"/>
    </row>
    <row r="68" spans="1:7" ht="26.25" customHeight="1" x14ac:dyDescent="0.25">
      <c r="A68" s="234">
        <v>13</v>
      </c>
      <c r="B68" s="258" t="s">
        <v>52</v>
      </c>
      <c r="C68" s="419" t="s">
        <v>306</v>
      </c>
      <c r="D68" s="420"/>
      <c r="E68" s="439" t="s">
        <v>364</v>
      </c>
      <c r="F68" s="440"/>
      <c r="G68" s="231"/>
    </row>
    <row r="69" spans="1:7" ht="89.25" x14ac:dyDescent="0.25">
      <c r="A69" s="234">
        <v>14</v>
      </c>
      <c r="B69" s="258" t="s">
        <v>71</v>
      </c>
      <c r="C69" s="411" t="s">
        <v>289</v>
      </c>
      <c r="D69" s="412"/>
      <c r="E69" s="373" t="s">
        <v>365</v>
      </c>
      <c r="F69" s="374"/>
      <c r="G69" s="231"/>
    </row>
    <row r="70" spans="1:7" ht="64.5" customHeight="1" x14ac:dyDescent="0.25">
      <c r="A70" s="234">
        <v>15</v>
      </c>
      <c r="B70" s="258" t="s">
        <v>72</v>
      </c>
      <c r="C70" s="411" t="s">
        <v>289</v>
      </c>
      <c r="D70" s="412"/>
      <c r="E70" s="373" t="s">
        <v>366</v>
      </c>
      <c r="F70" s="374"/>
      <c r="G70" s="231"/>
    </row>
    <row r="71" spans="1:7" ht="15" customHeight="1" x14ac:dyDescent="0.25">
      <c r="A71" s="379" t="s">
        <v>15</v>
      </c>
      <c r="B71" s="380"/>
      <c r="C71" s="381"/>
      <c r="D71" s="381"/>
      <c r="E71" s="381"/>
      <c r="F71" s="381"/>
      <c r="G71" s="232"/>
    </row>
    <row r="72" spans="1:7" ht="26.25" customHeight="1" x14ac:dyDescent="0.25">
      <c r="A72" s="234">
        <v>16</v>
      </c>
      <c r="B72" s="258" t="s">
        <v>16</v>
      </c>
      <c r="C72" s="417" t="s">
        <v>289</v>
      </c>
      <c r="D72" s="418"/>
      <c r="E72" s="373" t="s">
        <v>361</v>
      </c>
      <c r="F72" s="374"/>
      <c r="G72" s="231"/>
    </row>
    <row r="73" spans="1:7" ht="26.25" customHeight="1" x14ac:dyDescent="0.25">
      <c r="A73" s="234">
        <v>17</v>
      </c>
      <c r="B73" s="258" t="s">
        <v>17</v>
      </c>
      <c r="C73" s="417" t="s">
        <v>289</v>
      </c>
      <c r="D73" s="418"/>
      <c r="E73" s="373" t="s">
        <v>361</v>
      </c>
      <c r="F73" s="374"/>
      <c r="G73" s="231"/>
    </row>
    <row r="74" spans="1:7" ht="15" customHeight="1" x14ac:dyDescent="0.25">
      <c r="A74" s="234">
        <v>18</v>
      </c>
      <c r="B74" s="258" t="s">
        <v>18</v>
      </c>
      <c r="C74" s="417" t="s">
        <v>289</v>
      </c>
      <c r="D74" s="418"/>
      <c r="E74" s="373" t="s">
        <v>361</v>
      </c>
      <c r="F74" s="374"/>
      <c r="G74" s="231"/>
    </row>
    <row r="75" spans="1:7" ht="89.25" x14ac:dyDescent="0.25">
      <c r="A75" s="252">
        <v>19</v>
      </c>
      <c r="B75" s="291" t="s">
        <v>73</v>
      </c>
      <c r="C75" s="417" t="s">
        <v>289</v>
      </c>
      <c r="D75" s="418"/>
      <c r="E75" s="373" t="s">
        <v>367</v>
      </c>
      <c r="F75" s="374"/>
      <c r="G75" s="231"/>
    </row>
    <row r="76" spans="1:7" ht="15" customHeight="1" x14ac:dyDescent="0.25">
      <c r="A76" s="383">
        <v>20</v>
      </c>
      <c r="B76" s="386" t="s">
        <v>13</v>
      </c>
      <c r="C76" s="425" t="s">
        <v>289</v>
      </c>
      <c r="D76" s="426"/>
      <c r="E76" s="394" t="s">
        <v>368</v>
      </c>
      <c r="F76" s="395"/>
      <c r="G76" s="229"/>
    </row>
    <row r="77" spans="1:7" ht="25.5" x14ac:dyDescent="0.25">
      <c r="A77" s="384"/>
      <c r="B77" s="387"/>
      <c r="C77" s="427"/>
      <c r="D77" s="428"/>
      <c r="E77" s="224" t="s">
        <v>289</v>
      </c>
      <c r="F77" s="244" t="s">
        <v>369</v>
      </c>
      <c r="G77" s="230"/>
    </row>
    <row r="78" spans="1:7" ht="15" customHeight="1" x14ac:dyDescent="0.25">
      <c r="A78" s="384"/>
      <c r="B78" s="387"/>
      <c r="C78" s="429" t="s">
        <v>306</v>
      </c>
      <c r="D78" s="430"/>
      <c r="E78" s="366" t="s">
        <v>370</v>
      </c>
      <c r="F78" s="397"/>
      <c r="G78" s="229"/>
    </row>
    <row r="79" spans="1:7" ht="42" customHeight="1" x14ac:dyDescent="0.25">
      <c r="A79" s="385"/>
      <c r="B79" s="388"/>
      <c r="C79" s="431" t="s">
        <v>289</v>
      </c>
      <c r="D79" s="432"/>
      <c r="E79" s="393" t="s">
        <v>371</v>
      </c>
      <c r="F79" s="398"/>
      <c r="G79" s="229"/>
    </row>
    <row r="80" spans="1:7" ht="15" customHeight="1" x14ac:dyDescent="0.25">
      <c r="A80" s="379" t="s">
        <v>20</v>
      </c>
      <c r="B80" s="380"/>
      <c r="C80" s="380"/>
      <c r="D80" s="380"/>
      <c r="E80" s="380"/>
      <c r="F80" s="380"/>
      <c r="G80" s="232"/>
    </row>
    <row r="81" spans="1:7" ht="15" customHeight="1" x14ac:dyDescent="0.25">
      <c r="A81" s="383">
        <v>21</v>
      </c>
      <c r="B81" s="421" t="s">
        <v>20</v>
      </c>
      <c r="C81" s="423" t="s">
        <v>306</v>
      </c>
      <c r="D81" s="389"/>
      <c r="E81" s="389" t="s">
        <v>372</v>
      </c>
      <c r="F81" s="390"/>
      <c r="G81" s="231"/>
    </row>
    <row r="82" spans="1:7" ht="15" customHeight="1" x14ac:dyDescent="0.25">
      <c r="A82" s="385"/>
      <c r="B82" s="422"/>
      <c r="C82" s="424" t="s">
        <v>306</v>
      </c>
      <c r="D82" s="400"/>
      <c r="E82" s="400" t="s">
        <v>373</v>
      </c>
      <c r="F82" s="401"/>
      <c r="G82" s="231"/>
    </row>
    <row r="83" spans="1:7" ht="15" customHeight="1" x14ac:dyDescent="0.25">
      <c r="A83" s="379" t="s">
        <v>22</v>
      </c>
      <c r="B83" s="380"/>
      <c r="C83" s="380"/>
      <c r="D83" s="380"/>
      <c r="E83" s="380"/>
      <c r="F83" s="380"/>
      <c r="G83" s="232"/>
    </row>
    <row r="84" spans="1:7" x14ac:dyDescent="0.25">
      <c r="A84" s="383">
        <v>22</v>
      </c>
      <c r="B84" s="386" t="s">
        <v>23</v>
      </c>
      <c r="C84" s="253" t="s">
        <v>306</v>
      </c>
      <c r="D84" s="433" t="s">
        <v>374</v>
      </c>
      <c r="E84" s="433"/>
      <c r="F84" s="434"/>
      <c r="G84" s="231"/>
    </row>
    <row r="85" spans="1:7" ht="44.25" customHeight="1" x14ac:dyDescent="0.25">
      <c r="A85" s="385"/>
      <c r="B85" s="388"/>
      <c r="C85" s="254" t="s">
        <v>289</v>
      </c>
      <c r="D85" s="435" t="s">
        <v>375</v>
      </c>
      <c r="E85" s="435"/>
      <c r="F85" s="436"/>
      <c r="G85" s="231"/>
    </row>
    <row r="86" spans="1:7" x14ac:dyDescent="0.25">
      <c r="A86" s="383">
        <v>23</v>
      </c>
      <c r="B86" s="386" t="s">
        <v>24</v>
      </c>
      <c r="C86" s="253" t="s">
        <v>306</v>
      </c>
      <c r="D86" s="433" t="s">
        <v>374</v>
      </c>
      <c r="E86" s="433"/>
      <c r="F86" s="434"/>
      <c r="G86" s="231"/>
    </row>
    <row r="87" spans="1:7" ht="27.75" customHeight="1" x14ac:dyDescent="0.25">
      <c r="A87" s="385"/>
      <c r="B87" s="388"/>
      <c r="C87" s="254" t="s">
        <v>289</v>
      </c>
      <c r="D87" s="435" t="s">
        <v>376</v>
      </c>
      <c r="E87" s="435"/>
      <c r="F87" s="436"/>
      <c r="G87" s="231"/>
    </row>
    <row r="88" spans="1:7" x14ac:dyDescent="0.25">
      <c r="A88" s="383">
        <v>24</v>
      </c>
      <c r="B88" s="386" t="s">
        <v>25</v>
      </c>
      <c r="C88" s="253" t="s">
        <v>306</v>
      </c>
      <c r="D88" s="433" t="s">
        <v>374</v>
      </c>
      <c r="E88" s="433"/>
      <c r="F88" s="434"/>
      <c r="G88" s="231"/>
    </row>
    <row r="89" spans="1:7" ht="18" customHeight="1" x14ac:dyDescent="0.25">
      <c r="A89" s="385"/>
      <c r="B89" s="388"/>
      <c r="C89" s="254" t="s">
        <v>289</v>
      </c>
      <c r="D89" s="435" t="s">
        <v>377</v>
      </c>
      <c r="E89" s="435"/>
      <c r="F89" s="436"/>
      <c r="G89" s="231"/>
    </row>
    <row r="90" spans="1:7" ht="21" customHeight="1" x14ac:dyDescent="0.25">
      <c r="A90" s="383">
        <v>25</v>
      </c>
      <c r="B90" s="386" t="s">
        <v>26</v>
      </c>
      <c r="C90" s="253" t="s">
        <v>306</v>
      </c>
      <c r="D90" s="433" t="s">
        <v>374</v>
      </c>
      <c r="E90" s="433"/>
      <c r="F90" s="434"/>
      <c r="G90" s="231"/>
    </row>
    <row r="91" spans="1:7" ht="21" customHeight="1" x14ac:dyDescent="0.25">
      <c r="A91" s="385"/>
      <c r="B91" s="388"/>
      <c r="C91" s="255" t="s">
        <v>289</v>
      </c>
      <c r="D91" s="437" t="s">
        <v>377</v>
      </c>
      <c r="E91" s="437"/>
      <c r="F91" s="438"/>
      <c r="G91" s="231"/>
    </row>
    <row r="92" spans="1:7" ht="38.25" x14ac:dyDescent="0.25">
      <c r="A92" s="234">
        <v>26</v>
      </c>
      <c r="B92" s="258" t="s">
        <v>57</v>
      </c>
      <c r="C92" s="236" t="s">
        <v>306</v>
      </c>
      <c r="D92" s="373" t="s">
        <v>374</v>
      </c>
      <c r="E92" s="373"/>
      <c r="F92" s="374"/>
      <c r="G92" s="231"/>
    </row>
    <row r="93" spans="1:7" ht="25.5" x14ac:dyDescent="0.25">
      <c r="A93" s="234">
        <v>27</v>
      </c>
      <c r="B93" s="258" t="s">
        <v>58</v>
      </c>
      <c r="C93" s="236" t="s">
        <v>306</v>
      </c>
      <c r="D93" s="373" t="s">
        <v>374</v>
      </c>
      <c r="E93" s="373"/>
      <c r="F93" s="374"/>
      <c r="G93" s="231"/>
    </row>
    <row r="94" spans="1:7" x14ac:dyDescent="0.25">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view="pageBreakPreview" zoomScaleNormal="100" zoomScaleSheetLayoutView="100" workbookViewId="0">
      <selection activeCell="D16" sqref="D16:E4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47" t="s">
        <v>79</v>
      </c>
      <c r="C2" s="447"/>
      <c r="D2" s="447"/>
      <c r="E2" s="447"/>
      <c r="F2" s="447"/>
      <c r="G2" s="447"/>
      <c r="H2" s="447"/>
      <c r="I2" s="447"/>
      <c r="J2" s="447"/>
      <c r="K2" s="447"/>
      <c r="L2" s="447"/>
      <c r="M2" s="447"/>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51" t="s">
        <v>42</v>
      </c>
      <c r="C4" s="452"/>
      <c r="D4" s="452"/>
      <c r="E4" s="453"/>
      <c r="F4" s="448" t="s">
        <v>37</v>
      </c>
      <c r="G4" s="450"/>
      <c r="H4" s="204"/>
      <c r="I4" s="205"/>
      <c r="J4" s="450" t="s">
        <v>38</v>
      </c>
      <c r="K4" s="449"/>
      <c r="L4" s="448" t="s">
        <v>39</v>
      </c>
      <c r="M4" s="449"/>
    </row>
    <row r="5" spans="1:22" s="1" customFormat="1" ht="45" x14ac:dyDescent="0.25">
      <c r="B5" s="454"/>
      <c r="C5" s="455"/>
      <c r="D5" s="455"/>
      <c r="E5" s="456"/>
      <c r="F5" s="20" t="s">
        <v>40</v>
      </c>
      <c r="G5" s="196" t="s">
        <v>41</v>
      </c>
      <c r="H5" s="206"/>
      <c r="I5" s="207"/>
      <c r="J5" s="200" t="s">
        <v>40</v>
      </c>
      <c r="K5" s="20" t="s">
        <v>41</v>
      </c>
      <c r="L5" s="20" t="s">
        <v>35</v>
      </c>
      <c r="M5" s="20" t="s">
        <v>36</v>
      </c>
    </row>
    <row r="6" spans="1:22" x14ac:dyDescent="0.25">
      <c r="B6" s="444" t="s">
        <v>10</v>
      </c>
      <c r="C6" s="445"/>
      <c r="D6" s="445"/>
      <c r="E6" s="446"/>
      <c r="F6" s="110">
        <f t="shared" ref="F6:M6" si="0">SUM(F16:F23)</f>
        <v>29.241590769345326</v>
      </c>
      <c r="G6" s="197">
        <f t="shared" si="0"/>
        <v>118489.99012926173</v>
      </c>
      <c r="H6" s="208"/>
      <c r="I6" s="209"/>
      <c r="J6" s="201">
        <f t="shared" si="0"/>
        <v>17.650508172955035</v>
      </c>
      <c r="K6" s="110">
        <f t="shared" si="0"/>
        <v>81113.010435319098</v>
      </c>
      <c r="L6" s="110">
        <f t="shared" si="0"/>
        <v>17.310927656938617</v>
      </c>
      <c r="M6" s="111">
        <f t="shared" si="0"/>
        <v>324148.37036377413</v>
      </c>
    </row>
    <row r="7" spans="1:22" x14ac:dyDescent="0.25">
      <c r="B7" s="441" t="s">
        <v>14</v>
      </c>
      <c r="C7" s="442"/>
      <c r="D7" s="442"/>
      <c r="E7" s="443"/>
      <c r="F7" s="112">
        <f t="shared" ref="F7:M7" si="1">SUM(F25:F31)</f>
        <v>24.375335517185363</v>
      </c>
      <c r="G7" s="198">
        <f t="shared" si="1"/>
        <v>133949.70663146008</v>
      </c>
      <c r="H7" s="208"/>
      <c r="I7" s="209"/>
      <c r="J7" s="202">
        <f t="shared" si="1"/>
        <v>23.427285663277438</v>
      </c>
      <c r="K7" s="112">
        <f t="shared" si="1"/>
        <v>105919.21209839964</v>
      </c>
      <c r="L7" s="112">
        <f t="shared" si="1"/>
        <v>19.462716724351502</v>
      </c>
      <c r="M7" s="113">
        <f t="shared" si="1"/>
        <v>414213.30195227743</v>
      </c>
    </row>
    <row r="8" spans="1:22" x14ac:dyDescent="0.25">
      <c r="B8" s="441" t="s">
        <v>19</v>
      </c>
      <c r="C8" s="442"/>
      <c r="D8" s="442"/>
      <c r="E8" s="443"/>
      <c r="F8" s="112">
        <f t="shared" ref="F8:M8" si="2">SUM(F33:F37)</f>
        <v>0</v>
      </c>
      <c r="G8" s="198">
        <f t="shared" si="2"/>
        <v>0</v>
      </c>
      <c r="H8" s="208"/>
      <c r="I8" s="209"/>
      <c r="J8" s="202">
        <f t="shared" si="2"/>
        <v>0</v>
      </c>
      <c r="K8" s="112">
        <f t="shared" si="2"/>
        <v>0</v>
      </c>
      <c r="L8" s="112">
        <f t="shared" si="2"/>
        <v>0</v>
      </c>
      <c r="M8" s="113">
        <f t="shared" si="2"/>
        <v>0</v>
      </c>
    </row>
    <row r="9" spans="1:22" x14ac:dyDescent="0.25">
      <c r="B9" s="441" t="s">
        <v>21</v>
      </c>
      <c r="C9" s="442"/>
      <c r="D9" s="442"/>
      <c r="E9" s="443"/>
      <c r="F9" s="114">
        <f t="shared" ref="F9:M9" si="3">F39</f>
        <v>0</v>
      </c>
      <c r="G9" s="199">
        <f t="shared" si="3"/>
        <v>0</v>
      </c>
      <c r="H9" s="208"/>
      <c r="I9" s="209"/>
      <c r="J9" s="203">
        <f t="shared" si="3"/>
        <v>0</v>
      </c>
      <c r="K9" s="114">
        <f t="shared" si="3"/>
        <v>0</v>
      </c>
      <c r="L9" s="114">
        <f t="shared" si="3"/>
        <v>0</v>
      </c>
      <c r="M9" s="115">
        <f t="shared" si="3"/>
        <v>0</v>
      </c>
    </row>
    <row r="10" spans="1:22" x14ac:dyDescent="0.25">
      <c r="B10" s="464" t="s">
        <v>27</v>
      </c>
      <c r="C10" s="465"/>
      <c r="D10" s="465"/>
      <c r="E10" s="466"/>
      <c r="F10" s="114">
        <f>SUM(F41:F46)</f>
        <v>99.749850200524619</v>
      </c>
      <c r="G10" s="199">
        <f t="shared" ref="G10:M10" si="4">SUM(G41:G46)</f>
        <v>579471.89320289448</v>
      </c>
      <c r="H10" s="208"/>
      <c r="I10" s="209"/>
      <c r="J10" s="203">
        <f t="shared" si="4"/>
        <v>51.865636900262309</v>
      </c>
      <c r="K10" s="114">
        <f t="shared" si="4"/>
        <v>301303.37565770722</v>
      </c>
      <c r="L10" s="114">
        <f t="shared" si="4"/>
        <v>51.865636900262309</v>
      </c>
      <c r="M10" s="115">
        <f t="shared" si="4"/>
        <v>1205213.5026308289</v>
      </c>
    </row>
    <row r="11" spans="1:22" x14ac:dyDescent="0.25">
      <c r="B11" s="461" t="s">
        <v>43</v>
      </c>
      <c r="C11" s="462"/>
      <c r="D11" s="462"/>
      <c r="E11" s="463"/>
      <c r="F11" s="334">
        <f t="shared" ref="F11:M11" si="5">SUM(F6:F10)</f>
        <v>153.36677648705529</v>
      </c>
      <c r="G11" s="335">
        <f t="shared" si="5"/>
        <v>831911.58996361634</v>
      </c>
      <c r="H11" s="336"/>
      <c r="I11" s="337"/>
      <c r="J11" s="338">
        <f t="shared" si="5"/>
        <v>92.943430736494776</v>
      </c>
      <c r="K11" s="334">
        <f t="shared" si="5"/>
        <v>488335.59819142596</v>
      </c>
      <c r="L11" s="334">
        <f t="shared" si="5"/>
        <v>88.639281281552428</v>
      </c>
      <c r="M11" s="339">
        <f t="shared" si="5"/>
        <v>1943575.1749468804</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67" t="s">
        <v>0</v>
      </c>
      <c r="C13" s="467" t="s">
        <v>1</v>
      </c>
      <c r="D13" s="457" t="s">
        <v>266</v>
      </c>
      <c r="E13" s="458"/>
      <c r="F13" s="448" t="s">
        <v>37</v>
      </c>
      <c r="G13" s="449"/>
      <c r="H13" s="459" t="s">
        <v>267</v>
      </c>
      <c r="I13" s="460"/>
      <c r="J13" s="448" t="s">
        <v>38</v>
      </c>
      <c r="K13" s="450"/>
      <c r="L13" s="448" t="s">
        <v>39</v>
      </c>
      <c r="M13" s="449"/>
    </row>
    <row r="14" spans="1:22" s="16" customFormat="1" ht="63.75" customHeight="1" x14ac:dyDescent="0.25">
      <c r="B14" s="467"/>
      <c r="C14" s="467"/>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v>
      </c>
      <c r="E16" s="123">
        <v>1.0000000000000002</v>
      </c>
      <c r="F16" s="86">
        <v>6.8224831084174484</v>
      </c>
      <c r="G16" s="292">
        <v>49561.388880891071</v>
      </c>
      <c r="H16" s="122">
        <v>0.52112537142759818</v>
      </c>
      <c r="I16" s="123">
        <v>0.52531202615064898</v>
      </c>
      <c r="J16" s="86">
        <v>3.5329973202590872</v>
      </c>
      <c r="K16" s="305">
        <v>25946.754714590796</v>
      </c>
      <c r="L16" s="293">
        <v>3.4200413772431912</v>
      </c>
      <c r="M16" s="267">
        <v>103686.00750701978</v>
      </c>
    </row>
    <row r="17" spans="2:13" x14ac:dyDescent="0.25">
      <c r="B17" s="7">
        <v>2</v>
      </c>
      <c r="C17" s="39" t="s">
        <v>4</v>
      </c>
      <c r="D17" s="124">
        <v>1</v>
      </c>
      <c r="E17" s="125">
        <v>1</v>
      </c>
      <c r="F17" s="87">
        <v>1.6330887946589026</v>
      </c>
      <c r="G17" s="294">
        <v>2521.0576588648087</v>
      </c>
      <c r="H17" s="124">
        <v>0.51536512624827746</v>
      </c>
      <c r="I17" s="125">
        <v>0.51536512624827746</v>
      </c>
      <c r="J17" s="87">
        <v>0.84163701283403258</v>
      </c>
      <c r="K17" s="307">
        <v>1299.2651986400488</v>
      </c>
      <c r="L17" s="295">
        <v>0.61501243983351084</v>
      </c>
      <c r="M17" s="267">
        <v>4994.4007684013077</v>
      </c>
    </row>
    <row r="18" spans="2:13" x14ac:dyDescent="0.25">
      <c r="B18" s="7">
        <v>3</v>
      </c>
      <c r="C18" s="39" t="s">
        <v>5</v>
      </c>
      <c r="D18" s="124">
        <v>0.99999999999999989</v>
      </c>
      <c r="E18" s="125">
        <v>1</v>
      </c>
      <c r="F18" s="87">
        <v>19.139223361771538</v>
      </c>
      <c r="G18" s="294">
        <v>37785.424599329133</v>
      </c>
      <c r="H18" s="124">
        <v>0.5976866758080307</v>
      </c>
      <c r="I18" s="125">
        <v>0.59567649806062462</v>
      </c>
      <c r="J18" s="87">
        <v>11.426915439260773</v>
      </c>
      <c r="K18" s="307">
        <v>22496.674451848638</v>
      </c>
      <c r="L18" s="88">
        <v>11.426915439260773</v>
      </c>
      <c r="M18" s="267">
        <v>89986.69780739455</v>
      </c>
    </row>
    <row r="19" spans="2:13" x14ac:dyDescent="0.25">
      <c r="B19" s="8">
        <v>4</v>
      </c>
      <c r="C19" s="39" t="s">
        <v>6</v>
      </c>
      <c r="D19" s="124">
        <v>1.0000000000000002</v>
      </c>
      <c r="E19" s="125">
        <v>1.0000000000000004</v>
      </c>
      <c r="F19" s="87">
        <v>0.66424029923052053</v>
      </c>
      <c r="G19" s="294">
        <v>11049.212056241366</v>
      </c>
      <c r="H19" s="124">
        <v>1.1394706324603696</v>
      </c>
      <c r="I19" s="125">
        <v>1.1111606438776784</v>
      </c>
      <c r="J19" s="87">
        <v>0.75047267941057783</v>
      </c>
      <c r="K19" s="307">
        <v>12171.900956335201</v>
      </c>
      <c r="L19" s="88">
        <v>0.75047267941057783</v>
      </c>
      <c r="M19" s="267">
        <v>48687.603825340804</v>
      </c>
    </row>
    <row r="20" spans="2:13" x14ac:dyDescent="0.25">
      <c r="B20" s="8">
        <v>5</v>
      </c>
      <c r="C20" s="39" t="s">
        <v>7</v>
      </c>
      <c r="D20" s="124">
        <v>1.0000000000000002</v>
      </c>
      <c r="E20" s="125">
        <v>1.0000000000000004</v>
      </c>
      <c r="F20" s="87">
        <v>0.98255520526691731</v>
      </c>
      <c r="G20" s="294">
        <v>17572.906933935363</v>
      </c>
      <c r="H20" s="124">
        <v>1.127874178812017</v>
      </c>
      <c r="I20" s="125">
        <v>1.1022774500607775</v>
      </c>
      <c r="J20" s="87">
        <v>1.0984857211905625</v>
      </c>
      <c r="K20" s="307">
        <v>19198.415113904419</v>
      </c>
      <c r="L20" s="88">
        <v>1.0984857211905625</v>
      </c>
      <c r="M20" s="267">
        <v>76793.660455617675</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4"/>
      <c r="E24" s="344"/>
      <c r="F24" s="299"/>
      <c r="G24" s="299"/>
      <c r="H24" s="299"/>
      <c r="I24" s="299"/>
      <c r="J24" s="299"/>
      <c r="K24" s="299"/>
      <c r="L24" s="320"/>
      <c r="M24" s="300"/>
    </row>
    <row r="25" spans="2:13" x14ac:dyDescent="0.25">
      <c r="B25" s="14">
        <v>9</v>
      </c>
      <c r="C25" s="41" t="s">
        <v>68</v>
      </c>
      <c r="D25" s="122">
        <v>0.93478882001532226</v>
      </c>
      <c r="E25" s="123">
        <v>1.2266172944628346</v>
      </c>
      <c r="F25" s="86">
        <v>8.2822289453357545</v>
      </c>
      <c r="G25" s="292">
        <v>87982.131733448332</v>
      </c>
      <c r="H25" s="122">
        <v>0.74792520116333816</v>
      </c>
      <c r="I25" s="123">
        <v>0.72131260843222522</v>
      </c>
      <c r="J25" s="86">
        <v>6.1944877500210662</v>
      </c>
      <c r="K25" s="305">
        <v>63236.520507938083</v>
      </c>
      <c r="L25" s="86">
        <v>6.1944877500210662</v>
      </c>
      <c r="M25" s="267">
        <v>252946.08203175233</v>
      </c>
    </row>
    <row r="26" spans="2:13" x14ac:dyDescent="0.25">
      <c r="B26" s="15">
        <v>10</v>
      </c>
      <c r="C26" s="42" t="s">
        <v>84</v>
      </c>
      <c r="D26" s="124">
        <v>1.0759581849200779</v>
      </c>
      <c r="E26" s="125">
        <v>0.89504473906375259</v>
      </c>
      <c r="F26" s="87">
        <v>16.093106571849606</v>
      </c>
      <c r="G26" s="294">
        <v>45967.574898011742</v>
      </c>
      <c r="H26" s="124">
        <v>0.92547823167093235</v>
      </c>
      <c r="I26" s="125">
        <v>0.92853912100348235</v>
      </c>
      <c r="J26" s="87">
        <v>17.23279791325637</v>
      </c>
      <c r="K26" s="307">
        <v>42682.69159046156</v>
      </c>
      <c r="L26" s="87">
        <v>13.268228974330436</v>
      </c>
      <c r="M26" s="267">
        <v>161267.21992052507</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0</v>
      </c>
      <c r="G31" s="298">
        <v>0</v>
      </c>
      <c r="H31" s="126" t="s">
        <v>209</v>
      </c>
      <c r="I31" s="127" t="s">
        <v>209</v>
      </c>
      <c r="J31" s="273">
        <v>0</v>
      </c>
      <c r="K31" s="318">
        <v>0</v>
      </c>
      <c r="L31" s="321">
        <v>0</v>
      </c>
      <c r="M31" s="301">
        <v>0</v>
      </c>
    </row>
    <row r="32" spans="2:13" x14ac:dyDescent="0.25">
      <c r="B32" s="4" t="s">
        <v>15</v>
      </c>
      <c r="C32" s="5"/>
      <c r="D32" s="344"/>
      <c r="E32" s="344"/>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t="s">
        <v>382</v>
      </c>
      <c r="E36" s="125" t="s">
        <v>382</v>
      </c>
      <c r="F36" s="87">
        <v>0</v>
      </c>
      <c r="G36" s="294">
        <v>0</v>
      </c>
      <c r="H36" s="124" t="s">
        <v>382</v>
      </c>
      <c r="I36" s="125" t="s">
        <v>382</v>
      </c>
      <c r="J36" s="87">
        <v>0</v>
      </c>
      <c r="K36" s="307">
        <v>0</v>
      </c>
      <c r="L36" s="87">
        <v>0</v>
      </c>
      <c r="M36" s="267">
        <v>0</v>
      </c>
    </row>
    <row r="37" spans="2:18" x14ac:dyDescent="0.25">
      <c r="B37" s="7">
        <v>20</v>
      </c>
      <c r="C37" s="40" t="s">
        <v>13</v>
      </c>
      <c r="D37" s="126">
        <v>0.84</v>
      </c>
      <c r="E37" s="127">
        <v>1</v>
      </c>
      <c r="F37" s="273">
        <v>0</v>
      </c>
      <c r="G37" s="298">
        <v>0</v>
      </c>
      <c r="H37" s="124" t="s">
        <v>209</v>
      </c>
      <c r="I37" s="125" t="s">
        <v>209</v>
      </c>
      <c r="J37" s="273">
        <v>0</v>
      </c>
      <c r="K37" s="318">
        <v>0</v>
      </c>
      <c r="L37" s="321">
        <v>0</v>
      </c>
      <c r="M37" s="301">
        <v>0</v>
      </c>
    </row>
    <row r="38" spans="2:18" x14ac:dyDescent="0.25">
      <c r="B38" s="4" t="s">
        <v>20</v>
      </c>
      <c r="C38" s="5"/>
      <c r="D38" s="344"/>
      <c r="E38" s="344"/>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4"/>
      <c r="E40" s="344"/>
      <c r="F40" s="299"/>
      <c r="G40" s="299"/>
      <c r="H40" s="299"/>
      <c r="I40" s="299"/>
      <c r="J40" s="299"/>
      <c r="K40" s="299"/>
      <c r="L40" s="320"/>
      <c r="M40" s="300"/>
    </row>
    <row r="41" spans="2:18" x14ac:dyDescent="0.25">
      <c r="B41" s="6">
        <v>22</v>
      </c>
      <c r="C41" s="38" t="s">
        <v>23</v>
      </c>
      <c r="D41" s="122">
        <v>0.77</v>
      </c>
      <c r="E41" s="123">
        <v>0.77</v>
      </c>
      <c r="F41" s="86">
        <v>99.535589999999999</v>
      </c>
      <c r="G41" s="305">
        <v>578371.45281299995</v>
      </c>
      <c r="H41" s="122">
        <v>0.52</v>
      </c>
      <c r="I41" s="123">
        <v>0.52</v>
      </c>
      <c r="J41" s="86">
        <v>51.758506799999999</v>
      </c>
      <c r="K41" s="305">
        <v>300753.15546275995</v>
      </c>
      <c r="L41" s="86">
        <v>51.758506799999999</v>
      </c>
      <c r="M41" s="306">
        <v>1203012.6218510398</v>
      </c>
    </row>
    <row r="42" spans="2:18" x14ac:dyDescent="0.25">
      <c r="B42" s="8">
        <v>23</v>
      </c>
      <c r="C42" s="39" t="s">
        <v>24</v>
      </c>
      <c r="D42" s="124">
        <v>1</v>
      </c>
      <c r="E42" s="125">
        <v>1</v>
      </c>
      <c r="F42" s="87">
        <v>0.2142602005246263</v>
      </c>
      <c r="G42" s="307">
        <v>1100.4403898944806</v>
      </c>
      <c r="H42" s="124">
        <v>0.5</v>
      </c>
      <c r="I42" s="125">
        <v>0.5</v>
      </c>
      <c r="J42" s="87">
        <v>0.10713010026231315</v>
      </c>
      <c r="K42" s="307">
        <v>550.22019494724032</v>
      </c>
      <c r="L42" s="92">
        <v>0.10713010026231315</v>
      </c>
      <c r="M42" s="308">
        <v>2200.8807797889613</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8" t="s">
        <v>82</v>
      </c>
      <c r="B1" s="468"/>
      <c r="C1" s="468"/>
      <c r="D1" s="468"/>
      <c r="E1" s="468"/>
      <c r="F1" s="468"/>
    </row>
    <row r="2" spans="1:6" s="29" customFormat="1" ht="90" customHeight="1" x14ac:dyDescent="0.25">
      <c r="A2" s="474" t="s">
        <v>501</v>
      </c>
      <c r="B2" s="474"/>
      <c r="C2" s="474"/>
      <c r="D2" s="474"/>
      <c r="E2" s="474"/>
      <c r="F2" s="474"/>
    </row>
    <row r="3" spans="1:6" ht="15.75" x14ac:dyDescent="0.25">
      <c r="A3" s="468" t="s">
        <v>80</v>
      </c>
      <c r="B3" s="468"/>
      <c r="C3" s="468"/>
      <c r="D3" s="468"/>
      <c r="E3" s="468"/>
      <c r="F3" s="468"/>
    </row>
    <row r="4" spans="1:6" s="29" customFormat="1" x14ac:dyDescent="0.25"/>
    <row r="5" spans="1:6" x14ac:dyDescent="0.25">
      <c r="A5" s="469" t="s">
        <v>28</v>
      </c>
      <c r="B5" s="471" t="s">
        <v>29</v>
      </c>
      <c r="C5" s="472"/>
      <c r="D5" s="472"/>
      <c r="E5" s="472"/>
    </row>
    <row r="6" spans="1:6" x14ac:dyDescent="0.25">
      <c r="A6" s="470"/>
      <c r="B6" s="44">
        <v>2011</v>
      </c>
      <c r="C6" s="44">
        <v>2012</v>
      </c>
      <c r="D6" s="44">
        <v>2013</v>
      </c>
      <c r="E6" s="44">
        <v>2014</v>
      </c>
    </row>
    <row r="7" spans="1:6" x14ac:dyDescent="0.25">
      <c r="A7" s="45" t="s">
        <v>33</v>
      </c>
      <c r="B7" s="340">
        <v>9.2943430736494775E-2</v>
      </c>
      <c r="C7" s="340">
        <v>9.2943430736494775E-2</v>
      </c>
      <c r="D7" s="340">
        <v>9.2943430736494775E-2</v>
      </c>
      <c r="E7" s="340">
        <v>8.8639281281552434E-2</v>
      </c>
    </row>
    <row r="8" spans="1:6" x14ac:dyDescent="0.25">
      <c r="A8" s="45">
        <v>2012</v>
      </c>
      <c r="B8" s="341"/>
      <c r="C8" s="342"/>
      <c r="D8" s="342"/>
      <c r="E8" s="342"/>
    </row>
    <row r="9" spans="1:6" ht="15.75" customHeight="1" x14ac:dyDescent="0.25">
      <c r="A9" s="45">
        <v>2013</v>
      </c>
      <c r="B9" s="341"/>
      <c r="C9" s="341"/>
      <c r="D9" s="342"/>
      <c r="E9" s="342"/>
      <c r="F9" s="13"/>
    </row>
    <row r="10" spans="1:6" x14ac:dyDescent="0.25">
      <c r="A10" s="45">
        <v>2014</v>
      </c>
      <c r="B10" s="341"/>
      <c r="C10" s="341"/>
      <c r="D10" s="341"/>
      <c r="E10" s="342">
        <v>0</v>
      </c>
    </row>
    <row r="11" spans="1:6" x14ac:dyDescent="0.25">
      <c r="A11" s="473" t="s">
        <v>75</v>
      </c>
      <c r="B11" s="473"/>
      <c r="C11" s="473"/>
      <c r="D11" s="473"/>
      <c r="E11" s="343">
        <f>SUM(E7:E10)</f>
        <v>8.8639281281552434E-2</v>
      </c>
    </row>
    <row r="12" spans="1:6" x14ac:dyDescent="0.25">
      <c r="A12" s="473" t="s">
        <v>512</v>
      </c>
      <c r="B12" s="473"/>
      <c r="C12" s="473"/>
      <c r="D12" s="473"/>
      <c r="E12" s="45">
        <v>0.88</v>
      </c>
      <c r="F12" s="13"/>
    </row>
    <row r="13" spans="1:6" x14ac:dyDescent="0.25">
      <c r="A13" s="473" t="s">
        <v>76</v>
      </c>
      <c r="B13" s="473"/>
      <c r="C13" s="473"/>
      <c r="D13" s="473"/>
      <c r="E13" s="46">
        <f>E11/E12</f>
        <v>0.10072645600176414</v>
      </c>
    </row>
    <row r="14" spans="1:6" x14ac:dyDescent="0.25">
      <c r="A14" s="473" t="s">
        <v>59</v>
      </c>
      <c r="B14" s="473"/>
      <c r="C14" s="473"/>
      <c r="D14" s="473"/>
      <c r="E14" s="323" t="s">
        <v>60</v>
      </c>
    </row>
    <row r="15" spans="1:6" x14ac:dyDescent="0.25">
      <c r="A15" s="48" t="s">
        <v>61</v>
      </c>
      <c r="B15" s="47"/>
      <c r="C15" s="47"/>
      <c r="D15" s="47"/>
      <c r="E15" s="47"/>
    </row>
    <row r="16" spans="1:6" x14ac:dyDescent="0.25">
      <c r="A16" s="13"/>
      <c r="B16" s="13"/>
    </row>
    <row r="17" spans="1:6" ht="15.75" x14ac:dyDescent="0.25">
      <c r="A17" s="468" t="s">
        <v>81</v>
      </c>
      <c r="B17" s="468"/>
      <c r="C17" s="468"/>
      <c r="D17" s="468"/>
      <c r="E17" s="468"/>
      <c r="F17" s="468"/>
    </row>
    <row r="18" spans="1:6" s="29" customFormat="1" x14ac:dyDescent="0.25"/>
    <row r="19" spans="1:6" x14ac:dyDescent="0.25">
      <c r="A19" s="469" t="s">
        <v>28</v>
      </c>
      <c r="B19" s="471" t="s">
        <v>29</v>
      </c>
      <c r="C19" s="471"/>
      <c r="D19" s="471"/>
      <c r="E19" s="471"/>
      <c r="F19" s="44" t="s">
        <v>30</v>
      </c>
    </row>
    <row r="20" spans="1:6" x14ac:dyDescent="0.25">
      <c r="A20" s="475"/>
      <c r="B20" s="44">
        <v>2011</v>
      </c>
      <c r="C20" s="44">
        <v>2012</v>
      </c>
      <c r="D20" s="44">
        <v>2013</v>
      </c>
      <c r="E20" s="44">
        <v>2014</v>
      </c>
      <c r="F20" s="44" t="s">
        <v>31</v>
      </c>
    </row>
    <row r="21" spans="1:6" x14ac:dyDescent="0.25">
      <c r="A21" s="45" t="s">
        <v>33</v>
      </c>
      <c r="B21" s="340">
        <v>0.48833559819142591</v>
      </c>
      <c r="C21" s="340">
        <v>0.48833559819142591</v>
      </c>
      <c r="D21" s="340">
        <v>0.48833559819142591</v>
      </c>
      <c r="E21" s="340">
        <v>0.47856838037260252</v>
      </c>
      <c r="F21" s="340">
        <f>SUM(B21:E21)</f>
        <v>1.9435751749468801</v>
      </c>
    </row>
    <row r="22" spans="1:6" x14ac:dyDescent="0.25">
      <c r="A22" s="45">
        <v>2012</v>
      </c>
      <c r="B22" s="341"/>
      <c r="C22" s="342"/>
      <c r="D22" s="342"/>
      <c r="E22" s="342"/>
      <c r="F22" s="342"/>
    </row>
    <row r="23" spans="1:6" x14ac:dyDescent="0.25">
      <c r="A23" s="45">
        <v>2013</v>
      </c>
      <c r="B23" s="341" t="s">
        <v>62</v>
      </c>
      <c r="C23" s="341"/>
      <c r="D23" s="342"/>
      <c r="E23" s="342"/>
      <c r="F23" s="342"/>
    </row>
    <row r="24" spans="1:6" x14ac:dyDescent="0.25">
      <c r="A24" s="45">
        <v>2014</v>
      </c>
      <c r="B24" s="341"/>
      <c r="C24" s="341"/>
      <c r="D24" s="341"/>
      <c r="E24" s="342"/>
      <c r="F24" s="342"/>
    </row>
    <row r="25" spans="1:6" x14ac:dyDescent="0.25">
      <c r="A25" s="473" t="s">
        <v>34</v>
      </c>
      <c r="B25" s="473"/>
      <c r="C25" s="473"/>
      <c r="D25" s="473"/>
      <c r="E25" s="473"/>
      <c r="F25" s="343">
        <f>SUM(F21:F24)</f>
        <v>1.9435751749468801</v>
      </c>
    </row>
    <row r="26" spans="1:6" x14ac:dyDescent="0.25">
      <c r="A26" s="473" t="s">
        <v>513</v>
      </c>
      <c r="B26" s="473"/>
      <c r="C26" s="473"/>
      <c r="D26" s="473"/>
      <c r="E26" s="473"/>
      <c r="F26" s="45">
        <v>8.2799999999999994</v>
      </c>
    </row>
    <row r="27" spans="1:6" x14ac:dyDescent="0.25">
      <c r="A27" s="473" t="s">
        <v>32</v>
      </c>
      <c r="B27" s="473"/>
      <c r="C27" s="473"/>
      <c r="D27" s="473"/>
      <c r="E27" s="473"/>
      <c r="F27" s="46">
        <f>F25/F26</f>
        <v>0.234731301322087</v>
      </c>
    </row>
    <row r="28" spans="1:6" x14ac:dyDescent="0.25">
      <c r="A28" s="473" t="s">
        <v>59</v>
      </c>
      <c r="B28" s="473"/>
      <c r="C28" s="473"/>
      <c r="D28" s="473"/>
      <c r="E28" s="473"/>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9" t="s">
        <v>237</v>
      </c>
      <c r="C2" s="369"/>
      <c r="D2" s="369"/>
      <c r="E2" s="369"/>
    </row>
    <row r="3" spans="2:5" x14ac:dyDescent="0.25">
      <c r="B3" s="1"/>
      <c r="C3" s="29"/>
      <c r="D3" s="29"/>
      <c r="E3" s="29"/>
    </row>
    <row r="4" spans="2:5" ht="22.5" x14ac:dyDescent="0.25">
      <c r="B4" s="32" t="s">
        <v>0</v>
      </c>
      <c r="C4" s="32" t="s">
        <v>1</v>
      </c>
      <c r="D4" s="30" t="s">
        <v>44</v>
      </c>
      <c r="E4" s="30" t="s">
        <v>45</v>
      </c>
    </row>
    <row r="5" spans="2:5" x14ac:dyDescent="0.25">
      <c r="B5" s="370" t="s">
        <v>2</v>
      </c>
      <c r="C5" s="371"/>
      <c r="D5" s="371"/>
      <c r="E5" s="372"/>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70" t="s">
        <v>11</v>
      </c>
      <c r="C14" s="371"/>
      <c r="D14" s="371"/>
      <c r="E14" s="372"/>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70" t="s">
        <v>15</v>
      </c>
      <c r="C22" s="371"/>
      <c r="D22" s="371"/>
      <c r="E22" s="372"/>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70" t="s">
        <v>20</v>
      </c>
      <c r="C28" s="371"/>
      <c r="D28" s="371"/>
      <c r="E28" s="372"/>
    </row>
    <row r="29" spans="2:5" x14ac:dyDescent="0.25">
      <c r="B29" s="104">
        <v>21</v>
      </c>
      <c r="C29" s="64" t="s">
        <v>20</v>
      </c>
      <c r="D29" s="65" t="s">
        <v>74</v>
      </c>
      <c r="E29" s="155">
        <v>46</v>
      </c>
    </row>
    <row r="30" spans="2:5" x14ac:dyDescent="0.25">
      <c r="B30" s="370" t="s">
        <v>56</v>
      </c>
      <c r="C30" s="371"/>
      <c r="D30" s="371"/>
      <c r="E30" s="372"/>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6" t="s">
        <v>511</v>
      </c>
      <c r="C38" s="476"/>
      <c r="D38" s="476"/>
      <c r="E38" s="476"/>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N21" sqref="N2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47" t="s">
        <v>238</v>
      </c>
      <c r="C2" s="447"/>
      <c r="D2" s="447"/>
      <c r="E2" s="447"/>
      <c r="F2" s="447"/>
      <c r="G2" s="447"/>
      <c r="H2" s="447"/>
      <c r="I2" s="447"/>
      <c r="J2" s="447"/>
      <c r="K2" s="447"/>
      <c r="L2" s="447"/>
      <c r="M2" s="447"/>
    </row>
    <row r="3" spans="2:21" ht="4.5" customHeight="1" x14ac:dyDescent="0.25">
      <c r="B3" s="99"/>
      <c r="C3" s="99"/>
      <c r="D3" s="118"/>
      <c r="E3" s="99"/>
      <c r="F3" s="2"/>
      <c r="G3" s="2"/>
      <c r="H3" s="118"/>
      <c r="I3" s="118"/>
      <c r="J3" s="2"/>
      <c r="K3" s="2"/>
      <c r="L3" s="2"/>
      <c r="M3" s="2"/>
    </row>
    <row r="4" spans="2:21" s="1" customFormat="1" ht="14.25" customHeight="1" x14ac:dyDescent="0.25">
      <c r="B4" s="451" t="s">
        <v>42</v>
      </c>
      <c r="C4" s="452"/>
      <c r="D4" s="452"/>
      <c r="E4" s="453"/>
      <c r="F4" s="448" t="s">
        <v>37</v>
      </c>
      <c r="G4" s="450"/>
      <c r="H4" s="204"/>
      <c r="I4" s="205"/>
      <c r="J4" s="450" t="s">
        <v>38</v>
      </c>
      <c r="K4" s="449"/>
      <c r="L4" s="448" t="s">
        <v>39</v>
      </c>
      <c r="M4" s="449"/>
    </row>
    <row r="5" spans="2:21" s="1" customFormat="1" ht="44.25" customHeight="1" x14ac:dyDescent="0.25">
      <c r="B5" s="454"/>
      <c r="C5" s="455"/>
      <c r="D5" s="455"/>
      <c r="E5" s="456"/>
      <c r="F5" s="20" t="s">
        <v>40</v>
      </c>
      <c r="G5" s="196" t="s">
        <v>41</v>
      </c>
      <c r="H5" s="206"/>
      <c r="I5" s="207"/>
      <c r="J5" s="200" t="s">
        <v>40</v>
      </c>
      <c r="K5" s="20" t="s">
        <v>41</v>
      </c>
      <c r="L5" s="20" t="s">
        <v>35</v>
      </c>
      <c r="M5" s="20" t="s">
        <v>36</v>
      </c>
    </row>
    <row r="6" spans="2:21" x14ac:dyDescent="0.25">
      <c r="B6" s="444" t="s">
        <v>10</v>
      </c>
      <c r="C6" s="445"/>
      <c r="D6" s="445"/>
      <c r="E6" s="446"/>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1" t="s">
        <v>14</v>
      </c>
      <c r="C7" s="442"/>
      <c r="D7" s="442"/>
      <c r="E7" s="443"/>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1" t="s">
        <v>19</v>
      </c>
      <c r="C8" s="442"/>
      <c r="D8" s="442"/>
      <c r="E8" s="443"/>
      <c r="F8" s="88">
        <f t="shared" ref="F8:M8" si="2">SUM(F33:F37)</f>
        <v>68648.273777045892</v>
      </c>
      <c r="G8" s="211">
        <f t="shared" si="2"/>
        <v>41493144.872870378</v>
      </c>
      <c r="H8" s="220"/>
      <c r="I8" s="221"/>
      <c r="J8" s="216">
        <f t="shared" si="2"/>
        <v>45930.456805036563</v>
      </c>
      <c r="K8" s="88">
        <f t="shared" si="2"/>
        <v>31947577.240797661</v>
      </c>
      <c r="L8" s="88">
        <f t="shared" si="2"/>
        <v>4613.3671100804841</v>
      </c>
      <c r="M8" s="90">
        <f t="shared" si="2"/>
        <v>118543018.85022801</v>
      </c>
    </row>
    <row r="9" spans="2:21" x14ac:dyDescent="0.25">
      <c r="B9" s="441" t="s">
        <v>21</v>
      </c>
      <c r="C9" s="442"/>
      <c r="D9" s="442"/>
      <c r="E9" s="443"/>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64" t="s">
        <v>27</v>
      </c>
      <c r="C10" s="465"/>
      <c r="D10" s="465"/>
      <c r="E10" s="466"/>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8" t="s">
        <v>43</v>
      </c>
      <c r="C11" s="479"/>
      <c r="D11" s="479"/>
      <c r="E11" s="480"/>
      <c r="F11" s="94">
        <f t="shared" ref="F11:M11" si="5">SUM(F6:F10)</f>
        <v>307626.31029673188</v>
      </c>
      <c r="G11" s="214">
        <f t="shared" si="5"/>
        <v>946055425.14854455</v>
      </c>
      <c r="H11" s="222"/>
      <c r="I11" s="223"/>
      <c r="J11" s="219">
        <f t="shared" si="5"/>
        <v>204483.03323850347</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67" t="s">
        <v>0</v>
      </c>
      <c r="C13" s="467" t="s">
        <v>1</v>
      </c>
      <c r="D13" s="457" t="s">
        <v>266</v>
      </c>
      <c r="E13" s="458"/>
      <c r="F13" s="448" t="s">
        <v>37</v>
      </c>
      <c r="G13" s="449"/>
      <c r="H13" s="459" t="s">
        <v>267</v>
      </c>
      <c r="I13" s="460"/>
      <c r="J13" s="448" t="s">
        <v>38</v>
      </c>
      <c r="K13" s="449"/>
      <c r="L13" s="448" t="s">
        <v>39</v>
      </c>
      <c r="M13" s="449"/>
    </row>
    <row r="14" spans="2:21" s="16" customFormat="1" ht="45" customHeight="1" x14ac:dyDescent="0.25">
      <c r="B14" s="467"/>
      <c r="C14" s="467"/>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328">
        <f>180.535481167222/1000</f>
        <v>0.18053548116722201</v>
      </c>
      <c r="G21" s="269">
        <f>3917458.695323/1000</f>
        <v>3917.458695323</v>
      </c>
      <c r="H21" s="124">
        <v>0.6772500503352471</v>
      </c>
      <c r="I21" s="125">
        <v>0.67680676687292463</v>
      </c>
      <c r="J21" s="87">
        <f>122.191987093121/1000</f>
        <v>0.122191987093121</v>
      </c>
      <c r="K21" s="267">
        <f>2651699.98930271/1000</f>
        <v>2651.69998930271</v>
      </c>
      <c r="L21" s="88">
        <v>0.12554711545438418</v>
      </c>
      <c r="M21" s="270">
        <f>10606799.9572108/1000</f>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f>J25/F25</f>
        <v>0.71539864421078558</v>
      </c>
      <c r="I25" s="123">
        <f>K25/G25</f>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tr">
        <f>"-"</f>
        <v>-</v>
      </c>
      <c r="I27" s="125" t="str">
        <f>"-"</f>
        <v>-</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tr">
        <f>"-"</f>
        <v>-</v>
      </c>
      <c r="I29" s="125" t="str">
        <f>"-"</f>
        <v>-</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tr">
        <f t="shared" ref="H33:I35" si="7">"-"</f>
        <v>-</v>
      </c>
      <c r="I33" s="125" t="str">
        <f t="shared" si="7"/>
        <v>-</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tr">
        <f t="shared" si="7"/>
        <v>-</v>
      </c>
      <c r="I34" s="125" t="str">
        <f t="shared" si="7"/>
        <v>-</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tr">
        <f t="shared" si="7"/>
        <v>-</v>
      </c>
      <c r="I35" s="125" t="str">
        <f t="shared" si="7"/>
        <v>-</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f>J36/F36</f>
        <v>0.72418272762534397</v>
      </c>
      <c r="I36" s="264">
        <f>K36/G36</f>
        <v>0.75149780405701516</v>
      </c>
      <c r="J36" s="87">
        <v>4614.6906050365551</v>
      </c>
      <c r="K36" s="267">
        <v>28866839.935797662</v>
      </c>
      <c r="L36" s="88">
        <v>4613.3671100804841</v>
      </c>
      <c r="M36" s="270">
        <v>115462281.545228</v>
      </c>
      <c r="O36" s="116"/>
    </row>
    <row r="37" spans="2:15" x14ac:dyDescent="0.25">
      <c r="B37" s="7">
        <v>20</v>
      </c>
      <c r="C37" s="40" t="s">
        <v>13</v>
      </c>
      <c r="D37" s="259">
        <f>J37/F37</f>
        <v>0.66342999229237609</v>
      </c>
      <c r="E37" s="125" t="s">
        <v>209</v>
      </c>
      <c r="F37" s="92">
        <v>62275.999999999993</v>
      </c>
      <c r="G37" s="217">
        <v>3080737.3050000002</v>
      </c>
      <c r="H37" s="257" t="s">
        <v>209</v>
      </c>
      <c r="I37" s="125" t="s">
        <v>209</v>
      </c>
      <c r="J37" s="273">
        <v>41315.766200000005</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8">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74">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7"/>
      <c r="H59" s="477"/>
      <c r="I59" s="477"/>
      <c r="J59" s="477"/>
      <c r="K59" s="477"/>
      <c r="L59" s="477"/>
      <c r="M59" s="477"/>
    </row>
    <row r="60" spans="2:13" x14ac:dyDescent="0.25">
      <c r="B60" s="99"/>
      <c r="C60" s="99"/>
      <c r="D60" s="118"/>
      <c r="E60" s="27"/>
      <c r="F60" s="278"/>
      <c r="G60" s="477"/>
      <c r="H60" s="477"/>
      <c r="I60" s="477"/>
      <c r="J60" s="477"/>
      <c r="K60" s="477"/>
      <c r="L60" s="477"/>
      <c r="M60" s="477"/>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Wally Curry</cp:lastModifiedBy>
  <cp:lastPrinted>2012-08-28T17:35:29Z</cp:lastPrinted>
  <dcterms:created xsi:type="dcterms:W3CDTF">2012-03-05T18:56:04Z</dcterms:created>
  <dcterms:modified xsi:type="dcterms:W3CDTF">2013-05-16T18:00:07Z</dcterms:modified>
</cp:coreProperties>
</file>