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20730" windowHeight="11760"/>
  </bookViews>
  <sheets>
    <sheet name="App.2-P_Cost_Allocation" sheetId="1" r:id="rId1"/>
  </sheets>
  <externalReferences>
    <externalReference r:id="rId2"/>
    <externalReference r:id="rId3"/>
  </externalReferences>
  <definedNames>
    <definedName name="LDC_LIST">[1]lists!$AM$1:$AM$80</definedName>
    <definedName name="LDCLIST">'[2]LDC Info'!$AA$3:$AA$80</definedName>
    <definedName name="_xlnm.Print_Area" localSheetId="0">'App.2-P_Cost_Allocation'!$A$1:$F$120</definedName>
  </definedNames>
  <calcPr calcId="145621"/>
</workbook>
</file>

<file path=xl/calcChain.xml><?xml version="1.0" encoding="utf-8"?>
<calcChain xmlns="http://schemas.openxmlformats.org/spreadsheetml/2006/main">
  <c r="F113" i="1" l="1"/>
  <c r="F112" i="1"/>
  <c r="F111" i="1"/>
  <c r="F110" i="1"/>
  <c r="F109" i="1"/>
  <c r="F108" i="1"/>
  <c r="F107" i="1"/>
  <c r="F106" i="1"/>
  <c r="F105" i="1"/>
  <c r="F104" i="1"/>
  <c r="E90" i="1"/>
  <c r="C114" i="1" s="1"/>
  <c r="D90" i="1"/>
  <c r="E89" i="1"/>
  <c r="C113" i="1" s="1"/>
  <c r="D89" i="1"/>
  <c r="E88" i="1"/>
  <c r="C112" i="1" s="1"/>
  <c r="D88" i="1"/>
  <c r="A88" i="1"/>
  <c r="A112" i="1" s="1"/>
  <c r="E87" i="1"/>
  <c r="C111" i="1" s="1"/>
  <c r="D87" i="1"/>
  <c r="E86" i="1"/>
  <c r="C110" i="1" s="1"/>
  <c r="D86" i="1"/>
  <c r="E85" i="1"/>
  <c r="C109" i="1" s="1"/>
  <c r="D85" i="1"/>
  <c r="E84" i="1"/>
  <c r="C108" i="1" s="1"/>
  <c r="D84" i="1"/>
  <c r="E83" i="1"/>
  <c r="C107" i="1" s="1"/>
  <c r="D83" i="1"/>
  <c r="E82" i="1"/>
  <c r="C106" i="1" s="1"/>
  <c r="D82" i="1"/>
  <c r="E81" i="1"/>
  <c r="C105" i="1" s="1"/>
  <c r="D81" i="1"/>
  <c r="E80" i="1"/>
  <c r="C104" i="1" s="1"/>
  <c r="D80" i="1"/>
  <c r="F59" i="1"/>
  <c r="E59" i="1"/>
  <c r="C59" i="1"/>
  <c r="A59" i="1"/>
  <c r="A58" i="1"/>
  <c r="A90" i="1" s="1"/>
  <c r="A114" i="1" s="1"/>
  <c r="A55" i="1"/>
  <c r="A87" i="1" s="1"/>
  <c r="A111" i="1" s="1"/>
  <c r="A54" i="1"/>
  <c r="A86" i="1" s="1"/>
  <c r="A110" i="1" s="1"/>
  <c r="A53" i="1"/>
  <c r="A85" i="1" s="1"/>
  <c r="A109" i="1" s="1"/>
  <c r="A52" i="1"/>
  <c r="A84" i="1" s="1"/>
  <c r="A108" i="1" s="1"/>
  <c r="A51" i="1"/>
  <c r="A83" i="1" s="1"/>
  <c r="A107" i="1" s="1"/>
  <c r="A50" i="1"/>
  <c r="A82" i="1" s="1"/>
  <c r="A106" i="1" s="1"/>
  <c r="A49" i="1"/>
  <c r="A81" i="1" s="1"/>
  <c r="A105" i="1" s="1"/>
  <c r="A48" i="1"/>
  <c r="A80" i="1" s="1"/>
  <c r="A104" i="1" s="1"/>
  <c r="B28" i="1"/>
  <c r="E27" i="1"/>
  <c r="C27" i="1"/>
  <c r="E26" i="1"/>
  <c r="C26" i="1"/>
  <c r="E25" i="1"/>
  <c r="C25" i="1"/>
  <c r="E24" i="1"/>
  <c r="C24" i="1"/>
  <c r="E23" i="1"/>
  <c r="C23" i="1"/>
  <c r="E22" i="1"/>
  <c r="C22" i="1"/>
  <c r="E21" i="1"/>
  <c r="C21" i="1"/>
  <c r="E20" i="1"/>
  <c r="C20" i="1"/>
  <c r="E19" i="1"/>
  <c r="C19" i="1"/>
  <c r="E18" i="1"/>
  <c r="E28" i="1" s="1"/>
  <c r="C18" i="1"/>
  <c r="E17" i="1"/>
  <c r="C17" i="1"/>
  <c r="C28" i="1" s="1"/>
  <c r="F1" i="1"/>
</calcChain>
</file>

<file path=xl/sharedStrings.xml><?xml version="1.0" encoding="utf-8"?>
<sst xmlns="http://schemas.openxmlformats.org/spreadsheetml/2006/main" count="78" uniqueCount="61">
  <si>
    <t>File Number:</t>
  </si>
  <si>
    <t>Exhibit:</t>
  </si>
  <si>
    <t>Tab:</t>
  </si>
  <si>
    <t>Schedule:</t>
  </si>
  <si>
    <t>Page:</t>
  </si>
  <si>
    <t>Date:</t>
  </si>
  <si>
    <t>Cost Allocation</t>
  </si>
  <si>
    <t>Please complete the following four tables.</t>
  </si>
  <si>
    <t>A)  Allocated Costs</t>
  </si>
  <si>
    <t>Classes</t>
  </si>
  <si>
    <t>Costs Allocated from Previous Study</t>
  </si>
  <si>
    <t>%</t>
  </si>
  <si>
    <t>Costs Allocated in Test Year Study                    (Column 7A)</t>
  </si>
  <si>
    <t>Residential</t>
  </si>
  <si>
    <t>GS &lt; 50 kW</t>
  </si>
  <si>
    <t>GS &gt; 50 kW (or 50 kW &lt; GS &lt; 499 kW, if applicable)</t>
  </si>
  <si>
    <t>GS 500-4999 kW, if applicable</t>
  </si>
  <si>
    <t>Large User, if applicable</t>
  </si>
  <si>
    <t>Street Lighting</t>
  </si>
  <si>
    <t>Sentinel Lighting</t>
  </si>
  <si>
    <t>Unmetered Scattered Load (USL)</t>
  </si>
  <si>
    <t>Total</t>
  </si>
  <si>
    <t>Notes</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</si>
  <si>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</si>
  <si>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</si>
  <si>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t xml:space="preserve">  </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</si>
  <si>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</si>
  <si>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B)  Calculated Class Revenues</t>
  </si>
  <si>
    <t>Column 7B</t>
  </si>
  <si>
    <t>Column 7C</t>
  </si>
  <si>
    <t>Column 7D</t>
  </si>
  <si>
    <t>Column 7E</t>
  </si>
  <si>
    <t>Classes (same as previous table)</t>
  </si>
  <si>
    <t>Load Forecast (LF) X current approved rates</t>
  </si>
  <si>
    <t>L.F. X current approved rates X (1 + d)</t>
  </si>
  <si>
    <t>LF X proposed rates</t>
  </si>
  <si>
    <t>Miscellaneous Revenue</t>
  </si>
  <si>
    <t>Notes:</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</si>
  <si>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</si>
  <si>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</si>
  <si>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</si>
  <si>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</si>
  <si>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</si>
  <si>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Class</t>
  </si>
  <si>
    <t>Previously Approved Ratios</t>
  </si>
  <si>
    <t>Status Quo Ratios</t>
  </si>
  <si>
    <t>Proposed Ratios</t>
  </si>
  <si>
    <t>Policy Range</t>
  </si>
  <si>
    <t>Most Recent Year:</t>
  </si>
  <si>
    <t>(7C + 7E) / (7A)</t>
  </si>
  <si>
    <t>(7D + 7E) / (7A)</t>
  </si>
  <si>
    <t>85 - 115</t>
  </si>
  <si>
    <t>80 - 120</t>
  </si>
  <si>
    <t>70 - 120</t>
  </si>
  <si>
    <t>1     Previously Approved Revenue-to-Cost Ratios - For most applicants, Most Recent Year would be the third year of the IRM 3 period,  e.g. if the applicant rebased in 2009 with further adjustments over 2 years, the Most recent year is 2011.  For applicants that have had rates adjusted only under IRM 2, the Most Recent Year is 2006, and the applicant should enter the ratios from their Informational Filing.</t>
  </si>
  <si>
    <t>2     Status Quo Ratios - The Board's updated Cost Allocation Model yields the Status Quo Ratios in Worksheet O-1.  Status Quo means "Before Rebalancing".</t>
  </si>
  <si>
    <t>D)  Proposed Revenue-to-Cost Ratios</t>
  </si>
  <si>
    <t>Proposed Revenue-to-Cost Ratios</t>
  </si>
  <si>
    <t>Note</t>
  </si>
  <si>
    <t xml:space="preserve">1     The applicant should complete Table D if it is applying for approval of a revenue to cost ratio in 2012 that is outside the Board’s policy range for any customer class. Table (d) will show the information that the distributor would likely enter in the IRM model) in 2013.  In 2013 Table (d), enter the planned ratios for the classes that will be ‘Change’ and ‘No Change’ in 2013 (in the current Revenue Cost Ratio Adjustment Workform, Worksheet C1.1 ‘Decision – Cost Revenue Adjustment’, column d), and enter TBD for class(es) that will be entered as ‘Rebalance’. </t>
  </si>
  <si>
    <t>Appendix 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</si>
</sst>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quot;$&quot;* #,##0_-;\-&quot;$&quot;* #,##0_-;_-&quot;$&quot;* &quot;-&quot;??_-;_-@_-"/>
  </numFmts>
  <fonts count="23"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indexed="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lightDown">
        <bgColor indexed="55"/>
      </patternFill>
    </fill>
    <fill>
      <patternFill patternType="lightDown">
        <bgColor theme="0" tint="-0.34998626667073579"/>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7">
    <xf numFmtId="0" fontId="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8" fillId="0" borderId="0"/>
    <xf numFmtId="0" fontId="1" fillId="0" borderId="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113">
    <xf numFmtId="0" fontId="0" fillId="0" borderId="0" xfId="0"/>
    <xf numFmtId="0" fontId="19" fillId="0" borderId="0" xfId="0" applyFont="1" applyAlignment="1">
      <alignment horizontal="left"/>
    </xf>
    <xf numFmtId="0" fontId="20" fillId="0" borderId="0" xfId="0"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19" fillId="0" borderId="0" xfId="0" applyFont="1"/>
    <xf numFmtId="0" fontId="19" fillId="0" borderId="11" xfId="0" applyFont="1" applyFill="1" applyBorder="1" applyAlignment="1">
      <alignment vertical="center" wrapText="1"/>
    </xf>
    <xf numFmtId="0" fontId="19" fillId="0" borderId="12"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Border="1" applyAlignment="1">
      <alignment horizontal="left" vertical="center" wrapText="1"/>
    </xf>
    <xf numFmtId="164" fontId="0" fillId="33" borderId="15" xfId="2" applyNumberFormat="1" applyFont="1" applyFill="1" applyBorder="1"/>
    <xf numFmtId="10" fontId="0" fillId="0" borderId="15" xfId="3" applyNumberFormat="1" applyFont="1" applyBorder="1"/>
    <xf numFmtId="10" fontId="0" fillId="0" borderId="16" xfId="3" applyNumberFormat="1" applyFont="1" applyBorder="1"/>
    <xf numFmtId="0" fontId="0" fillId="33" borderId="14" xfId="0" applyFill="1" applyBorder="1" applyAlignment="1">
      <alignment horizontal="left" vertical="center" wrapText="1"/>
    </xf>
    <xf numFmtId="0" fontId="18" fillId="33" borderId="14" xfId="0" applyFont="1" applyFill="1" applyBorder="1" applyAlignment="1">
      <alignment horizontal="left" vertical="center" wrapText="1"/>
    </xf>
    <xf numFmtId="0" fontId="19" fillId="0" borderId="17" xfId="0" applyFont="1" applyBorder="1" applyAlignment="1"/>
    <xf numFmtId="164" fontId="0" fillId="0" borderId="18" xfId="2" applyNumberFormat="1" applyFont="1" applyBorder="1"/>
    <xf numFmtId="10" fontId="0" fillId="0" borderId="18" xfId="0" applyNumberFormat="1" applyBorder="1"/>
    <xf numFmtId="10" fontId="0" fillId="0" borderId="19" xfId="0" applyNumberFormat="1" applyBorder="1"/>
    <xf numFmtId="0" fontId="18" fillId="0" borderId="0" xfId="0" applyFont="1" applyFill="1" applyAlignment="1">
      <alignment vertical="top" wrapText="1"/>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0" fillId="0" borderId="0" xfId="0" applyFill="1" applyAlignment="1">
      <alignment horizontal="left" vertical="top" wrapText="1"/>
    </xf>
    <xf numFmtId="0" fontId="19" fillId="0" borderId="0" xfId="0" applyFont="1" applyAlignment="1">
      <alignment vertical="top"/>
    </xf>
    <xf numFmtId="0" fontId="19" fillId="0" borderId="0" xfId="0" applyFont="1" applyAlignment="1">
      <alignment wrapText="1"/>
    </xf>
    <xf numFmtId="0" fontId="19" fillId="0" borderId="12" xfId="0" applyFont="1" applyFill="1" applyBorder="1" applyAlignment="1">
      <alignment horizontal="center"/>
    </xf>
    <xf numFmtId="0" fontId="19" fillId="0" borderId="13" xfId="0" applyFont="1" applyFill="1" applyBorder="1" applyAlignment="1">
      <alignment horizontal="center"/>
    </xf>
    <xf numFmtId="164" fontId="0" fillId="33" borderId="16" xfId="2" applyNumberFormat="1" applyFont="1" applyFill="1" applyBorder="1"/>
    <xf numFmtId="164" fontId="0" fillId="33" borderId="27" xfId="2" applyNumberFormat="1" applyFont="1" applyFill="1" applyBorder="1"/>
    <xf numFmtId="164" fontId="0" fillId="33" borderId="28" xfId="2" applyNumberFormat="1" applyFont="1" applyFill="1" applyBorder="1"/>
    <xf numFmtId="164" fontId="0" fillId="0" borderId="30" xfId="2" applyNumberFormat="1" applyFont="1" applyBorder="1"/>
    <xf numFmtId="164" fontId="0" fillId="0" borderId="31" xfId="2" applyNumberFormat="1" applyFont="1" applyBorder="1"/>
    <xf numFmtId="0" fontId="18" fillId="0" borderId="0" xfId="0" applyFont="1"/>
    <xf numFmtId="0" fontId="0" fillId="0" borderId="0" xfId="0" applyFill="1"/>
    <xf numFmtId="0" fontId="22" fillId="0" borderId="0" xfId="0" applyFont="1"/>
    <xf numFmtId="0" fontId="22" fillId="0" borderId="0" xfId="0" applyFont="1" applyFill="1"/>
    <xf numFmtId="0" fontId="18" fillId="0" borderId="0" xfId="0" applyFont="1" applyAlignment="1"/>
    <xf numFmtId="0" fontId="19" fillId="0" borderId="12" xfId="0" applyFont="1" applyFill="1" applyBorder="1" applyAlignment="1">
      <alignment horizontal="center" wrapText="1"/>
    </xf>
    <xf numFmtId="0" fontId="19" fillId="0" borderId="27" xfId="0" applyFont="1" applyFill="1" applyBorder="1" applyAlignment="1">
      <alignment horizontal="center" vertical="center" wrapText="1"/>
    </xf>
    <xf numFmtId="0" fontId="19" fillId="33" borderId="23" xfId="0" applyFont="1" applyFill="1" applyBorder="1" applyAlignment="1">
      <alignment horizontal="center" vertical="center"/>
    </xf>
    <xf numFmtId="0" fontId="19" fillId="0" borderId="23" xfId="0" applyFont="1" applyFill="1" applyBorder="1" applyAlignment="1">
      <alignment horizontal="center"/>
    </xf>
    <xf numFmtId="0" fontId="19" fillId="0" borderId="15" xfId="0" applyFont="1" applyFill="1" applyBorder="1" applyAlignment="1">
      <alignment horizontal="center" vertical="top" wrapText="1"/>
    </xf>
    <xf numFmtId="0" fontId="19" fillId="0" borderId="16" xfId="0" applyFont="1" applyFill="1" applyBorder="1" applyAlignment="1">
      <alignment horizontal="center" vertical="top" wrapText="1"/>
    </xf>
    <xf numFmtId="43" fontId="0" fillId="33" borderId="15" xfId="1" applyFont="1" applyFill="1" applyBorder="1"/>
    <xf numFmtId="43" fontId="0" fillId="0" borderId="15" xfId="1" applyFont="1" applyBorder="1"/>
    <xf numFmtId="0" fontId="0" fillId="0" borderId="16" xfId="0" applyBorder="1"/>
    <xf numFmtId="0" fontId="0" fillId="33" borderId="16" xfId="0" applyFill="1" applyBorder="1"/>
    <xf numFmtId="43" fontId="0" fillId="33" borderId="18" xfId="1" applyFont="1" applyFill="1" applyBorder="1"/>
    <xf numFmtId="43" fontId="0" fillId="0" borderId="18" xfId="1" applyFont="1" applyBorder="1"/>
    <xf numFmtId="0" fontId="0" fillId="34" borderId="19" xfId="0" applyFill="1" applyBorder="1"/>
    <xf numFmtId="0" fontId="18" fillId="0" borderId="0" xfId="0" applyFont="1" applyAlignment="1">
      <alignment vertical="top" wrapText="1"/>
    </xf>
    <xf numFmtId="0" fontId="19" fillId="0" borderId="0" xfId="0" applyFont="1" applyAlignment="1">
      <alignment horizontal="left" vertical="center"/>
    </xf>
    <xf numFmtId="0" fontId="19" fillId="0" borderId="0" xfId="0" applyFont="1" applyAlignment="1"/>
    <xf numFmtId="0" fontId="19" fillId="0" borderId="15" xfId="0" applyFont="1" applyFill="1" applyBorder="1" applyAlignment="1">
      <alignment horizontal="center"/>
    </xf>
    <xf numFmtId="0" fontId="19" fillId="0" borderId="16" xfId="0" applyFont="1" applyFill="1" applyBorder="1" applyAlignment="1">
      <alignment horizontal="center"/>
    </xf>
    <xf numFmtId="43" fontId="0" fillId="0" borderId="15" xfId="0" applyNumberFormat="1" applyBorder="1"/>
    <xf numFmtId="2" fontId="0" fillId="33" borderId="15" xfId="0" applyNumberFormat="1" applyFill="1" applyBorder="1"/>
    <xf numFmtId="0" fontId="0" fillId="0" borderId="16" xfId="0" applyBorder="1" applyAlignment="1">
      <alignment horizontal="center"/>
    </xf>
    <xf numFmtId="0" fontId="0" fillId="33" borderId="15" xfId="0" applyFill="1" applyBorder="1"/>
    <xf numFmtId="0" fontId="0" fillId="0" borderId="16" xfId="0" applyFill="1" applyBorder="1" applyAlignment="1">
      <alignment horizontal="center"/>
    </xf>
    <xf numFmtId="43" fontId="0" fillId="0" borderId="18" xfId="0" applyNumberFormat="1" applyBorder="1"/>
    <xf numFmtId="0" fontId="0" fillId="33" borderId="18" xfId="0" applyFill="1" applyBorder="1"/>
    <xf numFmtId="0" fontId="0" fillId="35" borderId="19" xfId="0" applyFill="1" applyBorder="1" applyAlignment="1">
      <alignment horizontal="center"/>
    </xf>
    <xf numFmtId="0" fontId="0" fillId="0" borderId="0" xfId="0" applyAlignment="1">
      <alignment horizontal="left" vertical="top" wrapText="1"/>
    </xf>
    <xf numFmtId="0" fontId="0" fillId="0" borderId="25" xfId="0" applyBorder="1" applyAlignment="1">
      <alignment horizontal="left" vertical="center" wrapText="1"/>
    </xf>
    <xf numFmtId="0" fontId="0" fillId="0" borderId="15" xfId="0" applyBorder="1" applyAlignment="1">
      <alignment horizontal="left" vertical="center" wrapText="1"/>
    </xf>
    <xf numFmtId="0" fontId="18" fillId="0" borderId="37" xfId="0" applyFont="1" applyFill="1" applyBorder="1" applyAlignment="1">
      <alignment vertical="center" wrapText="1"/>
    </xf>
    <xf numFmtId="0" fontId="18" fillId="0" borderId="18" xfId="0" applyFont="1" applyFill="1" applyBorder="1" applyAlignment="1">
      <alignment vertical="center" wrapText="1"/>
    </xf>
    <xf numFmtId="0" fontId="18" fillId="0" borderId="0" xfId="0" applyFont="1" applyAlignment="1">
      <alignment horizontal="left" vertical="center" wrapText="1"/>
    </xf>
    <xf numFmtId="0" fontId="0" fillId="0" borderId="14" xfId="0" applyBorder="1" applyAlignment="1">
      <alignment horizontal="left"/>
    </xf>
    <xf numFmtId="0" fontId="0" fillId="0" borderId="35" xfId="0" applyBorder="1" applyAlignment="1">
      <alignment horizontal="left"/>
    </xf>
    <xf numFmtId="0" fontId="0" fillId="0" borderId="14" xfId="0" applyBorder="1" applyAlignment="1">
      <alignment horizontal="left" vertical="top" wrapText="1"/>
    </xf>
    <xf numFmtId="0" fontId="0" fillId="0" borderId="35" xfId="0" applyBorder="1" applyAlignment="1">
      <alignment horizontal="left" vertical="top" wrapText="1"/>
    </xf>
    <xf numFmtId="0" fontId="0" fillId="0" borderId="14" xfId="0" applyBorder="1" applyAlignment="1">
      <alignment vertical="top" wrapText="1"/>
    </xf>
    <xf numFmtId="0" fontId="0" fillId="0" borderId="35" xfId="0" applyBorder="1" applyAlignment="1">
      <alignment vertical="top" wrapText="1"/>
    </xf>
    <xf numFmtId="0" fontId="18" fillId="0" borderId="17" xfId="0" applyFont="1" applyFill="1" applyBorder="1" applyAlignment="1">
      <alignment horizontal="left" vertical="top" wrapText="1"/>
    </xf>
    <xf numFmtId="0" fontId="18" fillId="0" borderId="36" xfId="0" applyFont="1" applyFill="1" applyBorder="1" applyAlignment="1">
      <alignment horizontal="left" vertical="top" wrapText="1"/>
    </xf>
    <xf numFmtId="0" fontId="18" fillId="0" borderId="0" xfId="0" applyFont="1" applyAlignment="1">
      <alignment horizontal="left" vertical="top" wrapText="1"/>
    </xf>
    <xf numFmtId="0" fontId="19" fillId="0" borderId="32" xfId="0" applyFont="1" applyFill="1" applyBorder="1" applyAlignment="1">
      <alignment vertical="top" wrapText="1"/>
    </xf>
    <xf numFmtId="0" fontId="19" fillId="0" borderId="12" xfId="0" applyFont="1" applyFill="1" applyBorder="1" applyAlignment="1">
      <alignment vertical="top" wrapText="1"/>
    </xf>
    <xf numFmtId="0" fontId="19" fillId="0" borderId="25" xfId="0" applyFont="1" applyFill="1" applyBorder="1" applyAlignment="1">
      <alignment vertical="top" wrapText="1"/>
    </xf>
    <xf numFmtId="0" fontId="19" fillId="0" borderId="15" xfId="0" applyFont="1" applyFill="1" applyBorder="1" applyAlignment="1">
      <alignment vertical="top" wrapText="1"/>
    </xf>
    <xf numFmtId="0" fontId="19" fillId="0" borderId="12" xfId="0" applyFont="1" applyFill="1" applyBorder="1" applyAlignment="1">
      <alignment horizontal="center"/>
    </xf>
    <xf numFmtId="0" fontId="19" fillId="0" borderId="33" xfId="0" applyFont="1" applyFill="1" applyBorder="1" applyAlignment="1">
      <alignment horizontal="center" vertical="center" wrapText="1"/>
    </xf>
    <xf numFmtId="0" fontId="0" fillId="0" borderId="24" xfId="0" applyFill="1" applyBorder="1" applyAlignment="1">
      <alignment horizontal="center" vertical="center" wrapText="1"/>
    </xf>
    <xf numFmtId="0" fontId="18" fillId="0" borderId="0" xfId="0" applyFont="1" applyFill="1" applyAlignment="1">
      <alignment horizontal="left" vertical="top"/>
    </xf>
    <xf numFmtId="0" fontId="19" fillId="0" borderId="3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0" fillId="0" borderId="34" xfId="0" applyFill="1" applyBorder="1" applyAlignment="1">
      <alignment vertical="center" wrapText="1"/>
    </xf>
    <xf numFmtId="0" fontId="0" fillId="0" borderId="24" xfId="0" applyFill="1" applyBorder="1" applyAlignment="1">
      <alignment vertical="center" wrapText="1"/>
    </xf>
    <xf numFmtId="0" fontId="19"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29" xfId="0" applyFont="1" applyBorder="1" applyAlignment="1">
      <alignment horizontal="left"/>
    </xf>
    <xf numFmtId="0" fontId="19" fillId="0" borderId="30" xfId="0" applyFont="1" applyBorder="1" applyAlignment="1">
      <alignment horizontal="left"/>
    </xf>
    <xf numFmtId="0" fontId="0" fillId="0" borderId="25" xfId="0" applyFill="1" applyBorder="1" applyAlignment="1">
      <alignment horizontal="left" vertical="center" wrapText="1"/>
    </xf>
    <xf numFmtId="0" fontId="0" fillId="0" borderId="15" xfId="0" applyFill="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9" fillId="0" borderId="2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21" fillId="0" borderId="0" xfId="0" applyFont="1" applyAlignment="1">
      <alignment horizontal="center"/>
    </xf>
    <xf numFmtId="0" fontId="19" fillId="0" borderId="0" xfId="0" applyFont="1" applyFill="1" applyAlignment="1">
      <alignment horizontal="left" vertical="center" wrapText="1"/>
    </xf>
    <xf numFmtId="0" fontId="18" fillId="0" borderId="0" xfId="0" applyFont="1" applyFill="1" applyAlignment="1">
      <alignment horizontal="left" vertical="top" wrapText="1"/>
    </xf>
    <xf numFmtId="0" fontId="19" fillId="0" borderId="0" xfId="0" applyFont="1" applyAlignment="1">
      <alignment horizontal="left" wrapText="1"/>
    </xf>
    <xf numFmtId="0" fontId="19" fillId="0" borderId="20" xfId="0" applyFont="1" applyFill="1" applyBorder="1" applyAlignment="1">
      <alignment horizontal="left"/>
    </xf>
    <xf numFmtId="0" fontId="19" fillId="0" borderId="21" xfId="0" applyFont="1" applyFill="1" applyBorder="1" applyAlignment="1">
      <alignment horizontal="left"/>
    </xf>
    <xf numFmtId="0" fontId="19" fillId="0" borderId="22" xfId="0" applyFont="1" applyFill="1" applyBorder="1" applyAlignment="1">
      <alignment vertical="top" wrapText="1"/>
    </xf>
    <xf numFmtId="0" fontId="19" fillId="0" borderId="23" xfId="0" applyFont="1" applyFill="1" applyBorder="1" applyAlignment="1">
      <alignment vertical="top" wrapText="1"/>
    </xf>
    <xf numFmtId="0" fontId="19" fillId="0" borderId="23" xfId="0" applyFont="1" applyFill="1" applyBorder="1" applyAlignment="1">
      <alignment horizontal="center" vertical="center" wrapText="1"/>
    </xf>
  </cellXfs>
  <cellStyles count="4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xfId="1" builtinId="3"/>
    <cellStyle name="Currency" xfId="2" builtinId="4"/>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40"/>
    <cellStyle name="Normal 3" xfId="41"/>
    <cellStyle name="Note 2" xfId="42"/>
    <cellStyle name="Output 2" xfId="43"/>
    <cellStyle name="Percent" xfId="3" builtinId="5"/>
    <cellStyle name="Title 2" xfId="44"/>
    <cellStyle name="Total 2" xfId="45"/>
    <cellStyle name="Warning Text 2"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frank/AppData/Local/Temp/West%20Coast_Appendix%202%20%20WkForm_201212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 09"/>
      <sheetName val="App.2-B_Fixed Asset Contin 10"/>
      <sheetName val="App.2-B_Fixed Asset 11"/>
      <sheetName val="App.2-B_F Asset 12 CGAAP"/>
      <sheetName val="App.2-B_F Asset 12-MIFRS"/>
      <sheetName val="App.2-B_F Asset 13 MIFRS"/>
      <sheetName val="App.2-CE_CGAAP_DepExp_2011"/>
      <sheetName val="App.2-CF_CGAAP_DepExp_2012"/>
      <sheetName val="App.2-CG_MIFRS_DepExp_2012"/>
      <sheetName val="App.2-CG_MIFRS_DepExp_2013"/>
      <sheetName val="App.2-D_Overhead"/>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Shared Services 13"/>
      <sheetName val="App.2-N_Shared Services 12"/>
      <sheetName val="App.2-N Shared Services 11"/>
      <sheetName val="App.2-N_Shared Services 10"/>
      <sheetName val="App.2-N_Shared Services 09"/>
      <sheetName val="App.2-OA Capital Structure 09"/>
      <sheetName val="App.2-OA Capital Structure 10"/>
      <sheetName val="App.2-OA Capital Structure 11"/>
      <sheetName val="App.2-OA Capital Structure 12"/>
      <sheetName val="App.2-OA Capital Structure 13"/>
      <sheetName val="App.2-OB_Debt Instruments 12"/>
      <sheetName val="App.2-OB_Debt Instruments 09"/>
      <sheetName val="App.2-P_Cost_Allocation"/>
      <sheetName val="App.2-Q_Cost of Serv. Emb. Dx"/>
      <sheetName val="App.2-R_Loss Factors"/>
      <sheetName val="App.2-S_Stranded Meters"/>
      <sheetName val="App.2-T_1592_Tax_Variance"/>
      <sheetName val="App.2-U_IFRS Transition Costs"/>
      <sheetName val="App.2-V_Rev_Reconciliation"/>
      <sheetName val="App.2-W_Bill Impact - Res 100"/>
      <sheetName val="App.2-W_Bill Impact - Res 250"/>
      <sheetName val="App.2-W_Bill Impact - Res 500"/>
      <sheetName val="App.2-W_Bill Impact - Res 800"/>
      <sheetName val="App.2-W_Bill Impact - Res 1000"/>
      <sheetName val="App.2-W_Bill Impact - Res 1500"/>
      <sheetName val="App.2-W_Bill Impact - Res 2000"/>
      <sheetName val="App.2-W_Bill Impact - GS&lt;50- 1k"/>
      <sheetName val="App.2-W_Bill Impact - GS&lt;50-2k"/>
      <sheetName val="App.2W - Bill Impact GS&lt;50 3000"/>
      <sheetName val="App.2-W_Bill Impact - GS&lt;50-5k"/>
      <sheetName val="App.2-W_Bill Impact - GS&lt;50-10k"/>
      <sheetName val="App.2-W_Bill Impact - GS&lt;50-15k"/>
      <sheetName val="Ap.2-W_Bill Impact-GS50-499-15k"/>
      <sheetName val="Ap.2-W_Bill Impact-GS50-499-20k"/>
      <sheetName val="Ap.2-W_Bill Impact-GS50-499-50k"/>
      <sheetName val="Ap.2-W_Bill Impact-GS50-499-125"/>
      <sheetName val="Ap.2-W_Bill Impact-GS50-499-250"/>
      <sheetName val="2-W Bill Impact 500-4999 All"/>
      <sheetName val="App.2-W_Bill Impact Lge Use 15k"/>
      <sheetName val="App.2-W_Bill Impact St light  1"/>
      <sheetName val="App.2-W_Bill Impact Sentinel"/>
      <sheetName val="App.2-W_Bill Impact Unmetered "/>
      <sheetName val="App.2-X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E18" t="str">
            <v>EB-2012-0175</v>
          </cell>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124"/>
  <sheetViews>
    <sheetView showGridLines="0" tabSelected="1" zoomScaleNormal="100" workbookViewId="0">
      <selection activeCell="A10" sqref="A10:F10"/>
    </sheetView>
  </sheetViews>
  <sheetFormatPr defaultRowHeight="12.75" x14ac:dyDescent="0.2"/>
  <cols>
    <col min="1" max="1" width="36.42578125" customWidth="1"/>
    <col min="2" max="2" width="15" customWidth="1"/>
    <col min="3" max="3" width="15.5703125" customWidth="1"/>
    <col min="4" max="4" width="16" customWidth="1"/>
    <col min="5" max="5" width="17.5703125" customWidth="1"/>
    <col min="6" max="6" width="16.28515625" customWidth="1"/>
  </cols>
  <sheetData>
    <row r="1" spans="1:6" x14ac:dyDescent="0.2">
      <c r="E1" s="1" t="s">
        <v>0</v>
      </c>
      <c r="F1" s="2" t="str">
        <f>'[2]LDC Info'!$E$18</f>
        <v>EB-2012-0175</v>
      </c>
    </row>
    <row r="2" spans="1:6" x14ac:dyDescent="0.2">
      <c r="E2" s="1" t="s">
        <v>1</v>
      </c>
      <c r="F2" s="3"/>
    </row>
    <row r="3" spans="1:6" x14ac:dyDescent="0.2">
      <c r="E3" s="1" t="s">
        <v>2</v>
      </c>
      <c r="F3" s="3"/>
    </row>
    <row r="4" spans="1:6" x14ac:dyDescent="0.2">
      <c r="E4" s="1" t="s">
        <v>3</v>
      </c>
      <c r="F4" s="3"/>
    </row>
    <row r="5" spans="1:6" x14ac:dyDescent="0.2">
      <c r="E5" s="1" t="s">
        <v>4</v>
      </c>
      <c r="F5" s="4"/>
    </row>
    <row r="6" spans="1:6" x14ac:dyDescent="0.2">
      <c r="E6" s="1"/>
      <c r="F6" s="2"/>
    </row>
    <row r="7" spans="1:6" x14ac:dyDescent="0.2">
      <c r="E7" s="1" t="s">
        <v>5</v>
      </c>
      <c r="F7" s="4"/>
    </row>
    <row r="9" spans="1:6" ht="18" x14ac:dyDescent="0.25">
      <c r="A9" s="104" t="s">
        <v>60</v>
      </c>
      <c r="B9" s="104"/>
      <c r="C9" s="104"/>
      <c r="D9" s="104"/>
      <c r="E9" s="104"/>
      <c r="F9" s="104"/>
    </row>
    <row r="10" spans="1:6" ht="18" x14ac:dyDescent="0.25">
      <c r="A10" s="104" t="s">
        <v>6</v>
      </c>
      <c r="B10" s="104"/>
      <c r="C10" s="104"/>
      <c r="D10" s="104"/>
      <c r="E10" s="104"/>
      <c r="F10" s="104"/>
    </row>
    <row r="12" spans="1:6" x14ac:dyDescent="0.2">
      <c r="A12" t="s">
        <v>7</v>
      </c>
    </row>
    <row r="14" spans="1:6" x14ac:dyDescent="0.2">
      <c r="A14" s="5" t="s">
        <v>8</v>
      </c>
      <c r="B14" s="5"/>
    </row>
    <row r="15" spans="1:6" ht="13.5" thickBot="1" x14ac:dyDescent="0.25"/>
    <row r="16" spans="1:6" ht="51" x14ac:dyDescent="0.2">
      <c r="A16" s="6" t="s">
        <v>9</v>
      </c>
      <c r="B16" s="7" t="s">
        <v>10</v>
      </c>
      <c r="C16" s="7" t="s">
        <v>11</v>
      </c>
      <c r="D16" s="7" t="s">
        <v>12</v>
      </c>
      <c r="E16" s="8" t="s">
        <v>11</v>
      </c>
    </row>
    <row r="17" spans="1:5" x14ac:dyDescent="0.2">
      <c r="A17" s="9" t="s">
        <v>13</v>
      </c>
      <c r="B17" s="10">
        <v>1069427</v>
      </c>
      <c r="C17" s="11">
        <f>IF(B$28=0,"",B17/B$28)</f>
        <v>0.48370072824656807</v>
      </c>
      <c r="D17" s="10">
        <v>1450629.7671471327</v>
      </c>
      <c r="E17" s="12">
        <f>IF(D$28=0,"",D17/D$28)</f>
        <v>0.52682548116313699</v>
      </c>
    </row>
    <row r="18" spans="1:5" x14ac:dyDescent="0.2">
      <c r="A18" s="9" t="s">
        <v>14</v>
      </c>
      <c r="B18" s="10">
        <v>392520</v>
      </c>
      <c r="C18" s="11">
        <f t="shared" ref="C18:E27" si="0">IF(B$28=0,"",B18/B$28)</f>
        <v>0.17753639084420245</v>
      </c>
      <c r="D18" s="10">
        <v>354288.44720601168</v>
      </c>
      <c r="E18" s="12">
        <f t="shared" si="0"/>
        <v>0.12866700097911107</v>
      </c>
    </row>
    <row r="19" spans="1:5" ht="25.5" x14ac:dyDescent="0.2">
      <c r="A19" s="13" t="s">
        <v>15</v>
      </c>
      <c r="B19" s="10">
        <v>348569</v>
      </c>
      <c r="C19" s="11">
        <f t="shared" si="0"/>
        <v>0.15765739891004996</v>
      </c>
      <c r="D19" s="10">
        <v>224024.17513055791</v>
      </c>
      <c r="E19" s="12">
        <f t="shared" si="0"/>
        <v>8.1358901167068426E-2</v>
      </c>
    </row>
    <row r="20" spans="1:5" x14ac:dyDescent="0.2">
      <c r="A20" s="13" t="s">
        <v>16</v>
      </c>
      <c r="B20" s="10">
        <v>144419</v>
      </c>
      <c r="C20" s="11">
        <f t="shared" si="0"/>
        <v>6.5320564631939457E-2</v>
      </c>
      <c r="D20" s="10">
        <v>78977.465497463505</v>
      </c>
      <c r="E20" s="12">
        <f t="shared" si="0"/>
        <v>2.8682260769798587E-2</v>
      </c>
    </row>
    <row r="21" spans="1:5" x14ac:dyDescent="0.2">
      <c r="A21" s="9" t="s">
        <v>17</v>
      </c>
      <c r="B21" s="10">
        <v>184464</v>
      </c>
      <c r="C21" s="11">
        <f t="shared" si="0"/>
        <v>8.3432876797831859E-2</v>
      </c>
      <c r="D21" s="10">
        <v>452032.54926297726</v>
      </c>
      <c r="E21" s="12">
        <f t="shared" si="0"/>
        <v>0.16416474462343875</v>
      </c>
    </row>
    <row r="22" spans="1:5" x14ac:dyDescent="0.2">
      <c r="A22" s="9" t="s">
        <v>18</v>
      </c>
      <c r="B22" s="10">
        <v>61513</v>
      </c>
      <c r="C22" s="11">
        <f t="shared" si="0"/>
        <v>2.7822266406805834E-2</v>
      </c>
      <c r="D22" s="10">
        <v>177757.47103371157</v>
      </c>
      <c r="E22" s="12">
        <f t="shared" si="0"/>
        <v>6.4556213672526383E-2</v>
      </c>
    </row>
    <row r="23" spans="1:5" x14ac:dyDescent="0.2">
      <c r="A23" s="9" t="s">
        <v>19</v>
      </c>
      <c r="B23" s="10">
        <v>1555</v>
      </c>
      <c r="C23" s="11">
        <f t="shared" si="0"/>
        <v>7.033248949422572E-4</v>
      </c>
      <c r="D23" s="10">
        <v>3859.3351149226037</v>
      </c>
      <c r="E23" s="12">
        <f t="shared" si="0"/>
        <v>1.4015954483599612E-3</v>
      </c>
    </row>
    <row r="24" spans="1:5" x14ac:dyDescent="0.2">
      <c r="A24" s="9" t="s">
        <v>20</v>
      </c>
      <c r="B24" s="10">
        <v>8460</v>
      </c>
      <c r="C24" s="11">
        <f t="shared" si="0"/>
        <v>3.8264492676601263E-3</v>
      </c>
      <c r="D24" s="10">
        <v>11960.889127223119</v>
      </c>
      <c r="E24" s="12">
        <f t="shared" si="0"/>
        <v>4.343838319256779E-3</v>
      </c>
    </row>
    <row r="25" spans="1:5" x14ac:dyDescent="0.2">
      <c r="A25" s="13"/>
      <c r="B25" s="10"/>
      <c r="C25" s="11">
        <f t="shared" si="0"/>
        <v>0</v>
      </c>
      <c r="D25" s="10"/>
      <c r="E25" s="12">
        <f t="shared" si="0"/>
        <v>0</v>
      </c>
    </row>
    <row r="26" spans="1:5" x14ac:dyDescent="0.2">
      <c r="A26" s="13"/>
      <c r="B26" s="10"/>
      <c r="C26" s="11">
        <f t="shared" si="0"/>
        <v>0</v>
      </c>
      <c r="D26" s="10"/>
      <c r="E26" s="12">
        <f t="shared" si="0"/>
        <v>0</v>
      </c>
    </row>
    <row r="27" spans="1:5" x14ac:dyDescent="0.2">
      <c r="A27" s="14"/>
      <c r="B27" s="10"/>
      <c r="C27" s="11">
        <f t="shared" si="0"/>
        <v>0</v>
      </c>
      <c r="D27" s="10"/>
      <c r="E27" s="12">
        <f t="shared" si="0"/>
        <v>0</v>
      </c>
    </row>
    <row r="28" spans="1:5" ht="13.5" thickBot="1" x14ac:dyDescent="0.25">
      <c r="A28" s="15" t="s">
        <v>21</v>
      </c>
      <c r="B28" s="16">
        <f>SUM(B17:B27)</f>
        <v>2210927</v>
      </c>
      <c r="C28" s="17">
        <f>SUM(C17:C27)</f>
        <v>1</v>
      </c>
      <c r="D28" s="16">
        <v>2753530</v>
      </c>
      <c r="E28" s="18">
        <f>SUM(E17:E27)</f>
        <v>1.0000000361426971</v>
      </c>
    </row>
    <row r="30" spans="1:5" x14ac:dyDescent="0.2">
      <c r="A30" s="5" t="s">
        <v>22</v>
      </c>
    </row>
    <row r="32" spans="1:5" ht="12.75" customHeight="1" x14ac:dyDescent="0.2">
      <c r="A32" s="105" t="s">
        <v>23</v>
      </c>
      <c r="B32" s="105"/>
      <c r="C32" s="105"/>
      <c r="D32" s="105"/>
      <c r="E32" s="105"/>
    </row>
    <row r="33" spans="1:6" x14ac:dyDescent="0.2">
      <c r="A33" s="105"/>
      <c r="B33" s="105"/>
      <c r="C33" s="105"/>
      <c r="D33" s="105"/>
      <c r="E33" s="105"/>
    </row>
    <row r="34" spans="1:6" ht="12.75" customHeight="1" x14ac:dyDescent="0.2">
      <c r="B34" s="19"/>
      <c r="C34" s="19"/>
      <c r="D34" s="19"/>
      <c r="E34" s="19"/>
      <c r="F34" s="19"/>
    </row>
    <row r="35" spans="1:6" ht="12.75" customHeight="1" x14ac:dyDescent="0.2">
      <c r="A35" s="106" t="s">
        <v>24</v>
      </c>
      <c r="B35" s="106"/>
      <c r="C35" s="106"/>
      <c r="D35" s="106"/>
      <c r="E35" s="106"/>
      <c r="F35" s="19"/>
    </row>
    <row r="36" spans="1:6" ht="12.75" customHeight="1" x14ac:dyDescent="0.2">
      <c r="A36" s="106"/>
      <c r="B36" s="106"/>
      <c r="C36" s="106"/>
      <c r="D36" s="106"/>
      <c r="E36" s="106"/>
      <c r="F36" s="20"/>
    </row>
    <row r="37" spans="1:6" x14ac:dyDescent="0.2">
      <c r="A37" s="106"/>
      <c r="B37" s="106"/>
      <c r="C37" s="106"/>
      <c r="D37" s="106"/>
      <c r="E37" s="106"/>
      <c r="F37" s="20"/>
    </row>
    <row r="38" spans="1:6" x14ac:dyDescent="0.2">
      <c r="A38" s="21" t="s">
        <v>25</v>
      </c>
      <c r="B38" s="21"/>
      <c r="C38" s="21"/>
      <c r="D38" s="21"/>
      <c r="E38" s="21"/>
      <c r="F38" s="21"/>
    </row>
    <row r="39" spans="1:6" ht="20.25" customHeight="1" x14ac:dyDescent="0.2">
      <c r="A39" s="106" t="s">
        <v>26</v>
      </c>
      <c r="B39" s="106"/>
      <c r="C39" s="106"/>
      <c r="D39" s="106"/>
      <c r="E39" s="106"/>
      <c r="F39" s="22"/>
    </row>
    <row r="40" spans="1:6" ht="20.25" customHeight="1" x14ac:dyDescent="0.2">
      <c r="A40" s="106"/>
      <c r="B40" s="106"/>
      <c r="C40" s="106"/>
      <c r="D40" s="106"/>
      <c r="E40" s="106"/>
    </row>
    <row r="41" spans="1:6" ht="12.75" customHeight="1" x14ac:dyDescent="0.2"/>
    <row r="43" spans="1:6" ht="12.75" customHeight="1" x14ac:dyDescent="0.2">
      <c r="A43" s="23" t="s">
        <v>27</v>
      </c>
      <c r="B43" s="107"/>
      <c r="C43" s="107"/>
      <c r="D43" s="107"/>
      <c r="E43" s="107"/>
      <c r="F43" s="107"/>
    </row>
    <row r="44" spans="1:6" ht="13.5" thickBot="1" x14ac:dyDescent="0.25">
      <c r="A44" s="23"/>
      <c r="B44" s="24"/>
    </row>
    <row r="45" spans="1:6" x14ac:dyDescent="0.2">
      <c r="A45" s="108"/>
      <c r="B45" s="109"/>
      <c r="C45" s="25" t="s">
        <v>28</v>
      </c>
      <c r="D45" s="25" t="s">
        <v>29</v>
      </c>
      <c r="E45" s="25" t="s">
        <v>30</v>
      </c>
      <c r="F45" s="26" t="s">
        <v>31</v>
      </c>
    </row>
    <row r="46" spans="1:6" ht="12.75" customHeight="1" x14ac:dyDescent="0.2">
      <c r="A46" s="110" t="s">
        <v>32</v>
      </c>
      <c r="B46" s="111"/>
      <c r="C46" s="112" t="s">
        <v>33</v>
      </c>
      <c r="D46" s="112" t="s">
        <v>34</v>
      </c>
      <c r="E46" s="112" t="s">
        <v>35</v>
      </c>
      <c r="F46" s="102" t="s">
        <v>36</v>
      </c>
    </row>
    <row r="47" spans="1:6" x14ac:dyDescent="0.2">
      <c r="A47" s="80"/>
      <c r="B47" s="81"/>
      <c r="C47" s="92"/>
      <c r="D47" s="92"/>
      <c r="E47" s="92"/>
      <c r="F47" s="103"/>
    </row>
    <row r="48" spans="1:6" x14ac:dyDescent="0.2">
      <c r="A48" s="64" t="str">
        <f t="shared" ref="A48:A55" si="1">A17</f>
        <v>Residential</v>
      </c>
      <c r="B48" s="65"/>
      <c r="C48" s="10">
        <v>1041877</v>
      </c>
      <c r="D48" s="10">
        <v>1296513.1440468065</v>
      </c>
      <c r="E48" s="10">
        <v>1296513</v>
      </c>
      <c r="F48" s="27">
        <v>62259</v>
      </c>
    </row>
    <row r="49" spans="1:6" x14ac:dyDescent="0.2">
      <c r="A49" s="64" t="str">
        <f t="shared" si="1"/>
        <v>GS &lt; 50 kW</v>
      </c>
      <c r="B49" s="65"/>
      <c r="C49" s="10">
        <v>354796</v>
      </c>
      <c r="D49" s="10">
        <v>441508.97579775826</v>
      </c>
      <c r="E49" s="10">
        <v>410523</v>
      </c>
      <c r="F49" s="27">
        <v>14623</v>
      </c>
    </row>
    <row r="50" spans="1:6" ht="25.5" customHeight="1" x14ac:dyDescent="0.2">
      <c r="A50" s="64" t="str">
        <f t="shared" si="1"/>
        <v>GS &gt; 50 kW (or 50 kW &lt; GS &lt; 499 kW, if applicable)</v>
      </c>
      <c r="B50" s="65"/>
      <c r="C50" s="10">
        <v>317157</v>
      </c>
      <c r="D50" s="10">
        <v>394671.21818606346</v>
      </c>
      <c r="E50" s="10">
        <v>317157</v>
      </c>
      <c r="F50" s="27">
        <v>8098</v>
      </c>
    </row>
    <row r="51" spans="1:6" x14ac:dyDescent="0.2">
      <c r="A51" s="64" t="str">
        <f t="shared" si="1"/>
        <v>GS 500-4999 kW, if applicable</v>
      </c>
      <c r="B51" s="65"/>
      <c r="C51" s="10">
        <v>136445</v>
      </c>
      <c r="D51" s="10">
        <v>169792.41309590323</v>
      </c>
      <c r="E51" s="10">
        <v>136445</v>
      </c>
      <c r="F51" s="27">
        <v>3976</v>
      </c>
    </row>
    <row r="52" spans="1:6" x14ac:dyDescent="0.2">
      <c r="A52" s="64" t="str">
        <f t="shared" si="1"/>
        <v>Large User, if applicable</v>
      </c>
      <c r="B52" s="65"/>
      <c r="C52" s="10">
        <v>214882</v>
      </c>
      <c r="D52" s="10">
        <v>267398.93366823927</v>
      </c>
      <c r="E52" s="10">
        <v>357464</v>
      </c>
      <c r="F52" s="27">
        <v>9386</v>
      </c>
    </row>
    <row r="53" spans="1:6" x14ac:dyDescent="0.2">
      <c r="A53" s="64" t="str">
        <f t="shared" si="1"/>
        <v>Street Lighting</v>
      </c>
      <c r="B53" s="65"/>
      <c r="C53" s="10">
        <v>58832</v>
      </c>
      <c r="D53" s="10">
        <v>73210.316922552767</v>
      </c>
      <c r="E53" s="10">
        <v>119024</v>
      </c>
      <c r="F53" s="27">
        <v>5406</v>
      </c>
    </row>
    <row r="54" spans="1:6" x14ac:dyDescent="0.2">
      <c r="A54" s="64" t="str">
        <f t="shared" si="1"/>
        <v>Sentinel Lighting</v>
      </c>
      <c r="B54" s="65"/>
      <c r="C54" s="10">
        <v>546</v>
      </c>
      <c r="D54" s="10">
        <v>679.74194672041619</v>
      </c>
      <c r="E54" s="10">
        <v>2895</v>
      </c>
      <c r="F54" s="27">
        <v>193</v>
      </c>
    </row>
    <row r="55" spans="1:6" x14ac:dyDescent="0.2">
      <c r="A55" s="64" t="str">
        <f t="shared" si="1"/>
        <v>Unmetered Scattered Load (USL)</v>
      </c>
      <c r="B55" s="65"/>
      <c r="C55" s="10">
        <v>4143</v>
      </c>
      <c r="D55" s="10">
        <v>5155.3558559564508</v>
      </c>
      <c r="E55" s="10">
        <v>8909</v>
      </c>
      <c r="F55" s="27">
        <v>660</v>
      </c>
    </row>
    <row r="56" spans="1:6" x14ac:dyDescent="0.2">
      <c r="A56" s="64"/>
      <c r="B56" s="65"/>
      <c r="C56" s="10"/>
      <c r="D56" s="10"/>
      <c r="E56" s="10"/>
      <c r="F56" s="27"/>
    </row>
    <row r="57" spans="1:6" x14ac:dyDescent="0.2">
      <c r="A57" s="98"/>
      <c r="B57" s="99"/>
      <c r="C57" s="10"/>
      <c r="D57" s="10"/>
      <c r="E57" s="10"/>
      <c r="F57" s="27"/>
    </row>
    <row r="58" spans="1:6" ht="13.5" thickBot="1" x14ac:dyDescent="0.25">
      <c r="A58" s="100">
        <f>A27</f>
        <v>0</v>
      </c>
      <c r="B58" s="101"/>
      <c r="C58" s="28"/>
      <c r="D58" s="28"/>
      <c r="E58" s="28"/>
      <c r="F58" s="29"/>
    </row>
    <row r="59" spans="1:6" ht="13.5" thickTop="1" x14ac:dyDescent="0.2">
      <c r="A59" s="96" t="str">
        <f>A28</f>
        <v>Total</v>
      </c>
      <c r="B59" s="97"/>
      <c r="C59" s="30">
        <f>SUM(C48:C58)</f>
        <v>2128678</v>
      </c>
      <c r="D59" s="30">
        <v>2648930</v>
      </c>
      <c r="E59" s="30">
        <f>SUM(E48:E58)</f>
        <v>2648930</v>
      </c>
      <c r="F59" s="31">
        <f>SUM(F48:F58)-1</f>
        <v>104600</v>
      </c>
    </row>
    <row r="61" spans="1:6" x14ac:dyDescent="0.2">
      <c r="A61" s="5" t="s">
        <v>37</v>
      </c>
      <c r="B61" s="32"/>
      <c r="C61" s="32"/>
      <c r="D61" s="32"/>
      <c r="E61" s="32"/>
      <c r="F61" s="32"/>
    </row>
    <row r="62" spans="1:6" x14ac:dyDescent="0.2">
      <c r="A62" s="32"/>
      <c r="B62" s="32"/>
      <c r="C62" s="32"/>
      <c r="D62" s="32"/>
      <c r="E62" s="32"/>
      <c r="F62" s="32"/>
    </row>
    <row r="63" spans="1:6" ht="12.75" customHeight="1" x14ac:dyDescent="0.2">
      <c r="A63" s="68" t="s">
        <v>38</v>
      </c>
      <c r="B63" s="68"/>
      <c r="C63" s="68"/>
      <c r="D63" s="68"/>
      <c r="E63" s="68"/>
      <c r="F63" s="68"/>
    </row>
    <row r="64" spans="1:6" x14ac:dyDescent="0.2">
      <c r="A64" s="68"/>
      <c r="B64" s="68"/>
      <c r="C64" s="68"/>
      <c r="D64" s="68"/>
      <c r="E64" s="68"/>
      <c r="F64" s="68"/>
    </row>
    <row r="65" spans="1:12" ht="12.75" customHeight="1" x14ac:dyDescent="0.2">
      <c r="A65" s="19"/>
      <c r="B65" s="19"/>
      <c r="C65" s="19"/>
      <c r="D65" s="19"/>
      <c r="E65" s="19"/>
      <c r="F65" s="19"/>
      <c r="H65" s="33"/>
      <c r="I65" s="33"/>
      <c r="J65" s="33"/>
      <c r="K65" s="33"/>
      <c r="L65" s="33"/>
    </row>
    <row r="66" spans="1:12" x14ac:dyDescent="0.2">
      <c r="A66" s="85" t="s">
        <v>39</v>
      </c>
      <c r="B66" s="85"/>
      <c r="C66" s="85"/>
      <c r="D66" s="85"/>
      <c r="E66" s="85"/>
      <c r="F66" s="85"/>
      <c r="H66" s="33"/>
      <c r="I66" s="33"/>
      <c r="J66" s="33"/>
      <c r="K66" s="33"/>
      <c r="L66" s="33"/>
    </row>
    <row r="67" spans="1:12" x14ac:dyDescent="0.2">
      <c r="A67" s="34"/>
      <c r="B67" s="32"/>
      <c r="C67" s="32"/>
      <c r="D67" s="32"/>
      <c r="E67" s="32"/>
      <c r="F67" s="32"/>
      <c r="H67" s="33"/>
      <c r="I67" s="33"/>
      <c r="J67" s="33"/>
      <c r="K67" s="33"/>
      <c r="L67" s="33"/>
    </row>
    <row r="68" spans="1:12" ht="12.75" customHeight="1" x14ac:dyDescent="0.2">
      <c r="A68" s="77" t="s">
        <v>40</v>
      </c>
      <c r="B68" s="77"/>
      <c r="C68" s="77"/>
      <c r="D68" s="77"/>
      <c r="E68" s="77"/>
      <c r="F68" s="77"/>
      <c r="H68" s="35"/>
      <c r="I68" s="33"/>
      <c r="J68" s="33"/>
      <c r="K68" s="33"/>
      <c r="L68" s="33"/>
    </row>
    <row r="69" spans="1:12" x14ac:dyDescent="0.2">
      <c r="A69" s="77"/>
      <c r="B69" s="77"/>
      <c r="C69" s="77"/>
      <c r="D69" s="77"/>
      <c r="E69" s="77"/>
      <c r="F69" s="77"/>
    </row>
    <row r="70" spans="1:12" x14ac:dyDescent="0.2">
      <c r="A70" s="32"/>
      <c r="B70" s="32"/>
      <c r="C70" s="32"/>
      <c r="D70" s="32"/>
      <c r="E70" s="32"/>
      <c r="F70" s="32"/>
    </row>
    <row r="71" spans="1:12" ht="12.75" customHeight="1" x14ac:dyDescent="0.2">
      <c r="A71" s="77" t="s">
        <v>41</v>
      </c>
      <c r="B71" s="77"/>
      <c r="C71" s="77"/>
      <c r="D71" s="77"/>
      <c r="E71" s="77"/>
      <c r="F71" s="77"/>
    </row>
    <row r="72" spans="1:12" x14ac:dyDescent="0.2">
      <c r="A72" s="77"/>
      <c r="B72" s="77"/>
      <c r="C72" s="77"/>
      <c r="D72" s="77"/>
      <c r="E72" s="77"/>
      <c r="F72" s="77"/>
    </row>
    <row r="73" spans="1:12" x14ac:dyDescent="0.2">
      <c r="A73" s="36"/>
      <c r="B73" s="36"/>
      <c r="C73" s="36"/>
      <c r="D73" s="36"/>
      <c r="E73" s="36"/>
      <c r="F73" s="36"/>
    </row>
    <row r="74" spans="1:12" x14ac:dyDescent="0.2">
      <c r="A74" s="5" t="s">
        <v>42</v>
      </c>
      <c r="B74" s="32"/>
      <c r="C74" s="32"/>
      <c r="D74" s="32"/>
      <c r="E74" s="32"/>
      <c r="F74" s="32"/>
    </row>
    <row r="75" spans="1:12" ht="13.5" thickBot="1" x14ac:dyDescent="0.25">
      <c r="A75" s="32"/>
      <c r="B75" s="32"/>
      <c r="C75" s="32"/>
      <c r="D75" s="32"/>
      <c r="E75" s="32"/>
      <c r="F75" s="32"/>
    </row>
    <row r="76" spans="1:12" ht="38.25" x14ac:dyDescent="0.2">
      <c r="A76" s="86" t="s">
        <v>43</v>
      </c>
      <c r="B76" s="87"/>
      <c r="C76" s="37" t="s">
        <v>44</v>
      </c>
      <c r="D76" s="37" t="s">
        <v>45</v>
      </c>
      <c r="E76" s="37" t="s">
        <v>46</v>
      </c>
      <c r="F76" s="83" t="s">
        <v>47</v>
      </c>
    </row>
    <row r="77" spans="1:12" ht="25.5" x14ac:dyDescent="0.2">
      <c r="A77" s="88"/>
      <c r="B77" s="89"/>
      <c r="C77" s="38" t="s">
        <v>48</v>
      </c>
      <c r="D77" s="92" t="s">
        <v>49</v>
      </c>
      <c r="E77" s="92" t="s">
        <v>50</v>
      </c>
      <c r="F77" s="90"/>
    </row>
    <row r="78" spans="1:12" x14ac:dyDescent="0.2">
      <c r="A78" s="88"/>
      <c r="B78" s="89"/>
      <c r="C78" s="39">
        <v>2009</v>
      </c>
      <c r="D78" s="93"/>
      <c r="E78" s="93"/>
      <c r="F78" s="91"/>
    </row>
    <row r="79" spans="1:12" x14ac:dyDescent="0.2">
      <c r="A79" s="94"/>
      <c r="B79" s="95"/>
      <c r="C79" s="40" t="s">
        <v>11</v>
      </c>
      <c r="D79" s="41" t="s">
        <v>11</v>
      </c>
      <c r="E79" s="41" t="s">
        <v>11</v>
      </c>
      <c r="F79" s="42" t="s">
        <v>11</v>
      </c>
    </row>
    <row r="80" spans="1:12" x14ac:dyDescent="0.2">
      <c r="A80" s="69" t="str">
        <f t="shared" ref="A80:A88" si="2">A48</f>
        <v>Residential</v>
      </c>
      <c r="B80" s="70"/>
      <c r="C80" s="43">
        <v>92.37</v>
      </c>
      <c r="D80" s="44">
        <f>IF(D17=0,"",(D48+F48)/D17*100)</f>
        <v>93.667741750469034</v>
      </c>
      <c r="E80" s="44">
        <f t="shared" ref="E80:E90" si="3">IF(D17=0,"",(E48+F48)/D17*100)</f>
        <v>93.667731820519322</v>
      </c>
      <c r="F80" s="45" t="s">
        <v>51</v>
      </c>
    </row>
    <row r="81" spans="1:6" x14ac:dyDescent="0.2">
      <c r="A81" s="69" t="str">
        <f t="shared" si="2"/>
        <v>GS &lt; 50 kW</v>
      </c>
      <c r="B81" s="70"/>
      <c r="C81" s="43">
        <v>91.09</v>
      </c>
      <c r="D81" s="44">
        <f t="shared" ref="D81:D90" si="4">IF(D18=0,"",(D49+F49)/D18*100)</f>
        <v>128.74593552087421</v>
      </c>
      <c r="E81" s="44">
        <f t="shared" si="3"/>
        <v>119.99996143051936</v>
      </c>
      <c r="F81" s="45" t="s">
        <v>52</v>
      </c>
    </row>
    <row r="82" spans="1:6" ht="12" customHeight="1" x14ac:dyDescent="0.2">
      <c r="A82" s="71" t="str">
        <f t="shared" si="2"/>
        <v>GS &gt; 50 kW (or 50 kW &lt; GS &lt; 499 kW, if applicable)</v>
      </c>
      <c r="B82" s="72"/>
      <c r="C82" s="43">
        <v>175.11</v>
      </c>
      <c r="D82" s="44">
        <f t="shared" si="4"/>
        <v>179.78828309548987</v>
      </c>
      <c r="E82" s="44">
        <f t="shared" si="3"/>
        <v>145.18745568885424</v>
      </c>
      <c r="F82" s="45" t="s">
        <v>52</v>
      </c>
    </row>
    <row r="83" spans="1:6" x14ac:dyDescent="0.2">
      <c r="A83" s="69" t="str">
        <f t="shared" si="2"/>
        <v>GS 500-4999 kW, if applicable</v>
      </c>
      <c r="B83" s="70"/>
      <c r="C83" s="43">
        <v>180</v>
      </c>
      <c r="D83" s="44">
        <f t="shared" si="4"/>
        <v>220.02277738513158</v>
      </c>
      <c r="E83" s="44">
        <f t="shared" si="3"/>
        <v>177.79881782166061</v>
      </c>
      <c r="F83" s="45" t="s">
        <v>52</v>
      </c>
    </row>
    <row r="84" spans="1:6" x14ac:dyDescent="0.2">
      <c r="A84" s="69" t="str">
        <f t="shared" si="2"/>
        <v>Large User, if applicable</v>
      </c>
      <c r="B84" s="70"/>
      <c r="C84" s="43">
        <v>75</v>
      </c>
      <c r="D84" s="44">
        <f t="shared" si="4"/>
        <v>61.231195434825899</v>
      </c>
      <c r="E84" s="44">
        <f t="shared" si="3"/>
        <v>81.155660272282532</v>
      </c>
      <c r="F84" s="45" t="s">
        <v>51</v>
      </c>
    </row>
    <row r="85" spans="1:6" x14ac:dyDescent="0.2">
      <c r="A85" s="69" t="str">
        <f t="shared" si="2"/>
        <v>Street Lighting</v>
      </c>
      <c r="B85" s="70"/>
      <c r="C85" s="43">
        <v>72.290000000000006</v>
      </c>
      <c r="D85" s="44">
        <f t="shared" si="4"/>
        <v>44.226730086435154</v>
      </c>
      <c r="E85" s="44">
        <f t="shared" si="3"/>
        <v>69.999870765714221</v>
      </c>
      <c r="F85" s="45" t="s">
        <v>53</v>
      </c>
    </row>
    <row r="86" spans="1:6" x14ac:dyDescent="0.2">
      <c r="A86" s="69" t="str">
        <f t="shared" si="2"/>
        <v>Sentinel Lighting</v>
      </c>
      <c r="B86" s="70"/>
      <c r="C86" s="43">
        <v>96.74</v>
      </c>
      <c r="D86" s="44">
        <f t="shared" si="4"/>
        <v>22.61379021857547</v>
      </c>
      <c r="E86" s="44">
        <f t="shared" si="3"/>
        <v>80.013782375618547</v>
      </c>
      <c r="F86" s="45" t="s">
        <v>52</v>
      </c>
    </row>
    <row r="87" spans="1:6" x14ac:dyDescent="0.2">
      <c r="A87" s="71" t="str">
        <f t="shared" si="2"/>
        <v>Unmetered Scattered Load (USL)</v>
      </c>
      <c r="B87" s="72"/>
      <c r="C87" s="43">
        <v>82.62</v>
      </c>
      <c r="D87" s="44">
        <f t="shared" si="4"/>
        <v>48.619762244268571</v>
      </c>
      <c r="E87" s="44">
        <f t="shared" si="3"/>
        <v>80.002413685290733</v>
      </c>
      <c r="F87" s="45" t="s">
        <v>52</v>
      </c>
    </row>
    <row r="88" spans="1:6" x14ac:dyDescent="0.2">
      <c r="A88" s="69">
        <f t="shared" si="2"/>
        <v>0</v>
      </c>
      <c r="B88" s="70"/>
      <c r="C88" s="43"/>
      <c r="D88" s="44" t="str">
        <f t="shared" si="4"/>
        <v/>
      </c>
      <c r="E88" s="44" t="str">
        <f t="shared" si="3"/>
        <v/>
      </c>
      <c r="F88" s="46"/>
    </row>
    <row r="89" spans="1:6" x14ac:dyDescent="0.2">
      <c r="A89" s="73"/>
      <c r="B89" s="74"/>
      <c r="C89" s="43"/>
      <c r="D89" s="44" t="str">
        <f t="shared" si="4"/>
        <v/>
      </c>
      <c r="E89" s="44" t="str">
        <f t="shared" si="3"/>
        <v/>
      </c>
      <c r="F89" s="46"/>
    </row>
    <row r="90" spans="1:6" ht="13.5" thickBot="1" x14ac:dyDescent="0.25">
      <c r="A90" s="75">
        <f>A58</f>
        <v>0</v>
      </c>
      <c r="B90" s="76"/>
      <c r="C90" s="47"/>
      <c r="D90" s="48" t="str">
        <f t="shared" si="4"/>
        <v/>
      </c>
      <c r="E90" s="48" t="str">
        <f t="shared" si="3"/>
        <v/>
      </c>
      <c r="F90" s="49"/>
    </row>
    <row r="92" spans="1:6" x14ac:dyDescent="0.2">
      <c r="A92" s="5" t="s">
        <v>22</v>
      </c>
      <c r="B92" s="32"/>
      <c r="C92" s="32"/>
      <c r="D92" s="32"/>
      <c r="E92" s="32"/>
      <c r="F92" s="32"/>
    </row>
    <row r="93" spans="1:6" x14ac:dyDescent="0.2">
      <c r="A93" s="32"/>
      <c r="B93" s="32"/>
      <c r="C93" s="32"/>
      <c r="D93" s="32"/>
      <c r="E93" s="32"/>
      <c r="F93" s="32"/>
    </row>
    <row r="94" spans="1:6" ht="30.75" customHeight="1" x14ac:dyDescent="0.2">
      <c r="A94" s="68" t="s">
        <v>54</v>
      </c>
      <c r="B94" s="68"/>
      <c r="C94" s="68"/>
      <c r="D94" s="68"/>
      <c r="E94" s="68"/>
      <c r="F94" s="68"/>
    </row>
    <row r="95" spans="1:6" ht="20.25" customHeight="1" x14ac:dyDescent="0.2">
      <c r="A95" s="68"/>
      <c r="B95" s="68"/>
      <c r="C95" s="68"/>
      <c r="D95" s="68"/>
      <c r="E95" s="68"/>
      <c r="F95" s="68"/>
    </row>
    <row r="96" spans="1:6" ht="12.75" customHeight="1" x14ac:dyDescent="0.2">
      <c r="A96" s="50"/>
      <c r="B96" s="50"/>
      <c r="C96" s="50"/>
      <c r="D96" s="50"/>
      <c r="E96" s="50"/>
      <c r="F96" s="50"/>
    </row>
    <row r="97" spans="1:6" ht="25.5" customHeight="1" x14ac:dyDescent="0.2">
      <c r="A97" s="77" t="s">
        <v>55</v>
      </c>
      <c r="B97" s="77"/>
      <c r="C97" s="77"/>
      <c r="D97" s="77"/>
      <c r="E97" s="77"/>
      <c r="F97" s="77"/>
    </row>
    <row r="98" spans="1:6" x14ac:dyDescent="0.2">
      <c r="A98" s="32"/>
      <c r="B98" s="32"/>
      <c r="C98" s="32"/>
      <c r="D98" s="32"/>
      <c r="E98" s="32"/>
      <c r="F98" s="32"/>
    </row>
    <row r="99" spans="1:6" x14ac:dyDescent="0.2">
      <c r="A99" s="51" t="s">
        <v>56</v>
      </c>
      <c r="B99" s="52"/>
      <c r="C99" s="52"/>
      <c r="D99" s="52"/>
      <c r="E99" s="52"/>
      <c r="F99" s="52"/>
    </row>
    <row r="100" spans="1:6" ht="13.5" thickBot="1" x14ac:dyDescent="0.25"/>
    <row r="101" spans="1:6" x14ac:dyDescent="0.2">
      <c r="A101" s="78" t="s">
        <v>43</v>
      </c>
      <c r="B101" s="79"/>
      <c r="C101" s="82" t="s">
        <v>57</v>
      </c>
      <c r="D101" s="82"/>
      <c r="E101" s="82"/>
      <c r="F101" s="83" t="s">
        <v>47</v>
      </c>
    </row>
    <row r="102" spans="1:6" x14ac:dyDescent="0.2">
      <c r="A102" s="80"/>
      <c r="B102" s="81"/>
      <c r="C102" s="53">
        <v>2013</v>
      </c>
      <c r="D102" s="53">
        <v>2014</v>
      </c>
      <c r="E102" s="53">
        <v>2015</v>
      </c>
      <c r="F102" s="84"/>
    </row>
    <row r="103" spans="1:6" x14ac:dyDescent="0.2">
      <c r="A103" s="80"/>
      <c r="B103" s="81"/>
      <c r="C103" s="53" t="s">
        <v>11</v>
      </c>
      <c r="D103" s="53" t="s">
        <v>11</v>
      </c>
      <c r="E103" s="53" t="s">
        <v>11</v>
      </c>
      <c r="F103" s="54" t="s">
        <v>11</v>
      </c>
    </row>
    <row r="104" spans="1:6" x14ac:dyDescent="0.2">
      <c r="A104" s="64" t="str">
        <f>A80</f>
        <v>Residential</v>
      </c>
      <c r="B104" s="65"/>
      <c r="C104" s="55">
        <f>E80</f>
        <v>93.667731820519322</v>
      </c>
      <c r="D104" s="56">
        <v>93.73</v>
      </c>
      <c r="E104" s="56">
        <v>93.73</v>
      </c>
      <c r="F104" s="57" t="str">
        <f>F80</f>
        <v>85 - 115</v>
      </c>
    </row>
    <row r="105" spans="1:6" x14ac:dyDescent="0.2">
      <c r="A105" s="64" t="str">
        <f t="shared" ref="A105:A114" si="5">A81</f>
        <v>GS &lt; 50 kW</v>
      </c>
      <c r="B105" s="65"/>
      <c r="C105" s="55">
        <f t="shared" ref="C105:C114" si="6">E81</f>
        <v>119.99996143051936</v>
      </c>
      <c r="D105" s="56">
        <v>120</v>
      </c>
      <c r="E105" s="56">
        <v>120</v>
      </c>
      <c r="F105" s="57" t="str">
        <f t="shared" ref="F105:F111" si="7">F81</f>
        <v>80 - 120</v>
      </c>
    </row>
    <row r="106" spans="1:6" ht="24" customHeight="1" x14ac:dyDescent="0.2">
      <c r="A106" s="64" t="str">
        <f t="shared" si="5"/>
        <v>GS &gt; 50 kW (or 50 kW &lt; GS &lt; 499 kW, if applicable)</v>
      </c>
      <c r="B106" s="65"/>
      <c r="C106" s="55">
        <f t="shared" si="6"/>
        <v>145.18745568885424</v>
      </c>
      <c r="D106" s="56">
        <v>120</v>
      </c>
      <c r="E106" s="56">
        <v>120</v>
      </c>
      <c r="F106" s="57" t="str">
        <f t="shared" si="7"/>
        <v>80 - 120</v>
      </c>
    </row>
    <row r="107" spans="1:6" x14ac:dyDescent="0.2">
      <c r="A107" s="64" t="str">
        <f t="shared" si="5"/>
        <v>GS 500-4999 kW, if applicable</v>
      </c>
      <c r="B107" s="65"/>
      <c r="C107" s="55">
        <f t="shared" si="6"/>
        <v>177.79881782166061</v>
      </c>
      <c r="D107" s="56">
        <v>120</v>
      </c>
      <c r="E107" s="56">
        <v>120</v>
      </c>
      <c r="F107" s="57" t="str">
        <f t="shared" si="7"/>
        <v>80 - 120</v>
      </c>
    </row>
    <row r="108" spans="1:6" x14ac:dyDescent="0.2">
      <c r="A108" s="64" t="str">
        <f t="shared" si="5"/>
        <v>Large User, if applicable</v>
      </c>
      <c r="B108" s="65"/>
      <c r="C108" s="55">
        <f t="shared" si="6"/>
        <v>81.155660272282532</v>
      </c>
      <c r="D108" s="56">
        <v>93.73</v>
      </c>
      <c r="E108" s="56">
        <v>93.73</v>
      </c>
      <c r="F108" s="57" t="str">
        <f t="shared" si="7"/>
        <v>85 - 115</v>
      </c>
    </row>
    <row r="109" spans="1:6" x14ac:dyDescent="0.2">
      <c r="A109" s="64" t="str">
        <f t="shared" si="5"/>
        <v>Street Lighting</v>
      </c>
      <c r="B109" s="65"/>
      <c r="C109" s="55">
        <f t="shared" si="6"/>
        <v>69.999870765714221</v>
      </c>
      <c r="D109" s="56">
        <v>93.73</v>
      </c>
      <c r="E109" s="56">
        <v>93.73</v>
      </c>
      <c r="F109" s="57" t="str">
        <f t="shared" si="7"/>
        <v>70 - 120</v>
      </c>
    </row>
    <row r="110" spans="1:6" x14ac:dyDescent="0.2">
      <c r="A110" s="64" t="str">
        <f t="shared" si="5"/>
        <v>Sentinel Lighting</v>
      </c>
      <c r="B110" s="65"/>
      <c r="C110" s="55">
        <f t="shared" si="6"/>
        <v>80.013782375618547</v>
      </c>
      <c r="D110" s="56">
        <v>93.73</v>
      </c>
      <c r="E110" s="56">
        <v>93.73</v>
      </c>
      <c r="F110" s="57" t="str">
        <f t="shared" si="7"/>
        <v>80 - 120</v>
      </c>
    </row>
    <row r="111" spans="1:6" ht="12.75" customHeight="1" x14ac:dyDescent="0.2">
      <c r="A111" s="64" t="str">
        <f t="shared" si="5"/>
        <v>Unmetered Scattered Load (USL)</v>
      </c>
      <c r="B111" s="65"/>
      <c r="C111" s="55">
        <f t="shared" si="6"/>
        <v>80.002413685290733</v>
      </c>
      <c r="D111" s="56">
        <v>93.73</v>
      </c>
      <c r="E111" s="56">
        <v>93.73</v>
      </c>
      <c r="F111" s="57" t="str">
        <f t="shared" si="7"/>
        <v>80 - 120</v>
      </c>
    </row>
    <row r="112" spans="1:6" x14ac:dyDescent="0.2">
      <c r="A112" s="64">
        <f t="shared" si="5"/>
        <v>0</v>
      </c>
      <c r="B112" s="65"/>
      <c r="C112" s="55" t="str">
        <f t="shared" si="6"/>
        <v/>
      </c>
      <c r="D112" s="58"/>
      <c r="E112" s="58"/>
      <c r="F112" s="59">
        <f>F88</f>
        <v>0</v>
      </c>
    </row>
    <row r="113" spans="1:6" x14ac:dyDescent="0.2">
      <c r="A113" s="64"/>
      <c r="B113" s="65"/>
      <c r="C113" s="55" t="str">
        <f t="shared" si="6"/>
        <v/>
      </c>
      <c r="D113" s="58"/>
      <c r="E113" s="58"/>
      <c r="F113" s="59">
        <f>F89</f>
        <v>0</v>
      </c>
    </row>
    <row r="114" spans="1:6" ht="13.5" customHeight="1" thickBot="1" x14ac:dyDescent="0.25">
      <c r="A114" s="66">
        <f t="shared" si="5"/>
        <v>0</v>
      </c>
      <c r="B114" s="67"/>
      <c r="C114" s="60" t="str">
        <f t="shared" si="6"/>
        <v/>
      </c>
      <c r="D114" s="61"/>
      <c r="E114" s="61"/>
      <c r="F114" s="62"/>
    </row>
    <row r="116" spans="1:6" ht="12.75" customHeight="1" x14ac:dyDescent="0.2">
      <c r="A116" s="5" t="s">
        <v>58</v>
      </c>
    </row>
    <row r="117" spans="1:6" ht="12.75" customHeight="1" x14ac:dyDescent="0.2">
      <c r="A117" s="68" t="s">
        <v>59</v>
      </c>
      <c r="B117" s="68"/>
      <c r="C117" s="68"/>
      <c r="D117" s="68"/>
      <c r="E117" s="68"/>
      <c r="F117" s="68"/>
    </row>
    <row r="118" spans="1:6" x14ac:dyDescent="0.2">
      <c r="A118" s="68"/>
      <c r="B118" s="68"/>
      <c r="C118" s="68"/>
      <c r="D118" s="68"/>
      <c r="E118" s="68"/>
      <c r="F118" s="68"/>
    </row>
    <row r="119" spans="1:6" ht="20.25" customHeight="1" x14ac:dyDescent="0.2">
      <c r="A119" s="68"/>
      <c r="B119" s="68"/>
      <c r="C119" s="68"/>
      <c r="D119" s="68"/>
      <c r="E119" s="68"/>
      <c r="F119" s="68"/>
    </row>
    <row r="120" spans="1:6" ht="16.5" customHeight="1" x14ac:dyDescent="0.2">
      <c r="A120" s="68"/>
      <c r="B120" s="68"/>
      <c r="C120" s="68"/>
      <c r="D120" s="68"/>
      <c r="E120" s="68"/>
      <c r="F120" s="68"/>
    </row>
    <row r="122" spans="1:6" x14ac:dyDescent="0.2">
      <c r="A122" s="63"/>
      <c r="B122" s="63"/>
      <c r="C122" s="63"/>
      <c r="D122" s="63"/>
      <c r="E122" s="63"/>
      <c r="F122" s="63"/>
    </row>
    <row r="123" spans="1:6" x14ac:dyDescent="0.2">
      <c r="A123" s="63"/>
      <c r="B123" s="63"/>
      <c r="C123" s="63"/>
      <c r="D123" s="63"/>
      <c r="E123" s="63"/>
      <c r="F123" s="63"/>
    </row>
    <row r="124" spans="1:6" x14ac:dyDescent="0.2">
      <c r="A124" s="63"/>
      <c r="B124" s="63"/>
      <c r="C124" s="63"/>
      <c r="D124" s="63"/>
      <c r="E124" s="63"/>
      <c r="F124" s="63"/>
    </row>
  </sheetData>
  <mergeCells count="62">
    <mergeCell ref="F46:F47"/>
    <mergeCell ref="A9:F9"/>
    <mergeCell ref="A10:F10"/>
    <mergeCell ref="A32:E33"/>
    <mergeCell ref="A35:E37"/>
    <mergeCell ref="A39:E40"/>
    <mergeCell ref="B43:F43"/>
    <mergeCell ref="A45:B45"/>
    <mergeCell ref="A46:B47"/>
    <mergeCell ref="C46:C47"/>
    <mergeCell ref="D46:D47"/>
    <mergeCell ref="E46:E47"/>
    <mergeCell ref="A59:B59"/>
    <mergeCell ref="A48:B48"/>
    <mergeCell ref="A49:B49"/>
    <mergeCell ref="A50:B50"/>
    <mergeCell ref="A51:B51"/>
    <mergeCell ref="A52:B52"/>
    <mergeCell ref="A53:B53"/>
    <mergeCell ref="A54:B54"/>
    <mergeCell ref="A55:B55"/>
    <mergeCell ref="A56:B56"/>
    <mergeCell ref="A57:B57"/>
    <mergeCell ref="A58:B58"/>
    <mergeCell ref="A84:B84"/>
    <mergeCell ref="A63:F64"/>
    <mergeCell ref="A66:F66"/>
    <mergeCell ref="A68:F69"/>
    <mergeCell ref="A71:F72"/>
    <mergeCell ref="A76:B78"/>
    <mergeCell ref="F76:F78"/>
    <mergeCell ref="D77:D78"/>
    <mergeCell ref="E77:E78"/>
    <mergeCell ref="A79:B79"/>
    <mergeCell ref="A80:B80"/>
    <mergeCell ref="A81:B81"/>
    <mergeCell ref="A82:B82"/>
    <mergeCell ref="A83:B83"/>
    <mergeCell ref="A104:B104"/>
    <mergeCell ref="A85:B85"/>
    <mergeCell ref="A86:B86"/>
    <mergeCell ref="A87:B87"/>
    <mergeCell ref="A88:B88"/>
    <mergeCell ref="A89:B89"/>
    <mergeCell ref="A90:B90"/>
    <mergeCell ref="A94:F95"/>
    <mergeCell ref="A97:F97"/>
    <mergeCell ref="A101:B103"/>
    <mergeCell ref="C101:E101"/>
    <mergeCell ref="F101:F102"/>
    <mergeCell ref="A122:F124"/>
    <mergeCell ref="A105:B105"/>
    <mergeCell ref="A106:B106"/>
    <mergeCell ref="A107:B107"/>
    <mergeCell ref="A108:B108"/>
    <mergeCell ref="A109:B109"/>
    <mergeCell ref="A110:B110"/>
    <mergeCell ref="A111:B111"/>
    <mergeCell ref="A112:B112"/>
    <mergeCell ref="A113:B113"/>
    <mergeCell ref="A114:B114"/>
    <mergeCell ref="A117:F120"/>
  </mergeCells>
  <dataValidations count="1">
    <dataValidation allowBlank="1" showInputMessage="1" showErrorMessage="1" promptTitle="Date Format" prompt="E.g:  &quot;August 1, 2011&quot;" sqref="F7"/>
  </dataValidations>
  <pageMargins left="0.74803149606299213" right="0.74803149606299213" top="0.98425196850393704" bottom="0.98425196850393704" header="0.51181102362204722" footer="0.51181102362204722"/>
  <pageSetup scale="77" fitToHeight="2" orientation="portrait" r:id="rId1"/>
  <headerFooter alignWithMargins="0"/>
  <rowBreaks count="1" manualBreakCount="1">
    <brk id="6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App.2-P_Cost_Allocation</vt:lpstr>
      <vt:lpstr>'App.2-P_Cost_Allocation'!Print_Area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Frank</dc:creator>
  <cp:lastModifiedBy>Deanna Hastie</cp:lastModifiedBy>
  <cp:lastPrinted>2013-05-15T22:47:08Z</cp:lastPrinted>
  <dcterms:created xsi:type="dcterms:W3CDTF">2013-04-25T19:53:04Z</dcterms:created>
  <dcterms:modified xsi:type="dcterms:W3CDTF">2013-05-15T22:47:13Z</dcterms:modified>
</cp:coreProperties>
</file>