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120" yWindow="75" windowWidth="20730" windowHeight="11760" activeTab="0"/>
  </bookViews>
  <sheets>
    <sheet name="App.2-P_Cost_Allocation" sheetId="1" r:id="rId1"/>
  </sheets>
  <externalReferences>
    <externalReference r:id="rId4"/>
    <externalReference r:id="rId5"/>
  </externalReferences>
  <definedNames>
    <definedName name="LDC_LIST">'[1]lists'!$AM$1:$AM$80</definedName>
    <definedName name="LDCLIST">'[2]LDC Info'!$AA$3:$AA$80</definedName>
    <definedName name="_xlnm.Print_Area" localSheetId="0">'App.2-P_Cost_Allocation'!$A$1:$F$120</definedName>
  </definedNames>
  <calcPr calcId="145621"/>
</workbook>
</file>

<file path=xl/sharedStrings.xml><?xml version="1.0" encoding="utf-8"?>
<sst xmlns="http://schemas.openxmlformats.org/spreadsheetml/2006/main" count="78" uniqueCount="61">
  <si>
    <t>File Number:</t>
  </si>
  <si>
    <t>Exhibit:</t>
  </si>
  <si>
    <t>Tab:</t>
  </si>
  <si>
    <t>Schedule:</t>
  </si>
  <si>
    <t>Page:</t>
  </si>
  <si>
    <t>Date:</t>
  </si>
  <si>
    <t>Cost Allocation</t>
  </si>
  <si>
    <t>Please complete the following four tables.</t>
  </si>
  <si>
    <t>A)  Allocated Costs</t>
  </si>
  <si>
    <t>Classes</t>
  </si>
  <si>
    <t>Costs Allocated from Previous Study</t>
  </si>
  <si>
    <t>%</t>
  </si>
  <si>
    <t>Costs Allocated in Test Year Study                    (Column 7A)</t>
  </si>
  <si>
    <t>Residential</t>
  </si>
  <si>
    <t>GS &lt; 50 kW</t>
  </si>
  <si>
    <t>GS &gt; 50 kW (or 50 kW &lt; GS &lt; 499 kW, if applicable)</t>
  </si>
  <si>
    <t>GS 500-4999 kW, if applicable</t>
  </si>
  <si>
    <t>Large User, if applicable</t>
  </si>
  <si>
    <t>Street Lighting</t>
  </si>
  <si>
    <t>Sentinel Lighting</t>
  </si>
  <si>
    <t>Unmetered Scattered Load (USL)</t>
  </si>
  <si>
    <t>Total</t>
  </si>
  <si>
    <t>Notes</t>
  </si>
  <si>
    <r>
      <rPr>
        <sz val="10"/>
        <rFont val="Arial"/>
        <family val="2"/>
      </rPr>
      <t>1</t>
    </r>
    <r>
      <rPr>
        <b/>
        <sz val="10"/>
        <rFont val="Arial"/>
        <family val="2"/>
      </rPr>
      <t xml:space="preserve">     </t>
    </r>
    <r>
      <rPr>
        <sz val="10"/>
        <rFont val="Arial"/>
        <family val="2"/>
      </rPr>
      <t>Customer Classification - If proposed rate classes differ from those in place in the previous Cost Allocation study, modify the rate classes to match the current application as closely as possible.</t>
    </r>
  </si>
  <si>
    <t>2     Host Distributors -  Provide information on embedded distributor(s) as a separate class, if applicable.   If embedded distributor(s) are billed as customers in a General Service class, include the allocated cost and revenue of the embedded distributor(s) in the applicable class.  Also complete Appendix 2-Q.</t>
  </si>
  <si>
    <t xml:space="preserve">  </t>
  </si>
  <si>
    <t xml:space="preserve">3     Class Revenue Requirements - If using the Board-issued model, in column 7A enter the results from Worksheet O-1, Revenue Requirement (row 40 in the 2013 model).  This excludes costs in deferral and variance accounts.  Note to Embedded Distributor(s), it also does not include Account 4750 - Low Voltage (LV) Costs. </t>
  </si>
  <si>
    <t>B)  Calculated Class Revenues</t>
  </si>
  <si>
    <t>Column 7B</t>
  </si>
  <si>
    <t>Column 7C</t>
  </si>
  <si>
    <t>Column 7D</t>
  </si>
  <si>
    <t>Column 7E</t>
  </si>
  <si>
    <t>Classes (same as previous table)</t>
  </si>
  <si>
    <t>Load Forecast (LF) X current approved rates</t>
  </si>
  <si>
    <t>L.F. X current approved rates X (1 + d)</t>
  </si>
  <si>
    <t>LF X proposed rates</t>
  </si>
  <si>
    <t>Miscellaneous Revenue</t>
  </si>
  <si>
    <t>Notes:</t>
  </si>
  <si>
    <t xml:space="preserve">1     Columns 7B to 7D - LF means Load Forecast of Annual Billing Quantities (i.e. customers or connections X 12, (kWh or kW, as applicable).  Revenue Quantities should be net of Transfomrer Ownership Allowance.  Exclude revenue from rate adders and rate riders.  </t>
  </si>
  <si>
    <t>2     Columns 7C and 7D - Column total in each column should equal the Base Revenue Requirement</t>
  </si>
  <si>
    <t>3     Columns 7C - The Board cost allocation model calculates "1+d" in worksheet O-1, cell C21. "d" is defined as Revenue Deficiency/ Revenue at Current Rates.</t>
  </si>
  <si>
    <t>4     Columns 7E - If using the Board-issued Cost Allocation model, enter Miscellaneous Revenue as it appears in Worksheet O-1, row 19.</t>
  </si>
  <si>
    <t>C)  Rebalancing Revenue-to-Cost (R/C) Ratios</t>
  </si>
  <si>
    <t>Class</t>
  </si>
  <si>
    <t>Previously Approved Ratios</t>
  </si>
  <si>
    <t>Status Quo Ratios</t>
  </si>
  <si>
    <t>Proposed Ratios</t>
  </si>
  <si>
    <t>Policy Range</t>
  </si>
  <si>
    <t>Most Recent Year:</t>
  </si>
  <si>
    <t>(7C + 7E) / (7A)</t>
  </si>
  <si>
    <t>(7D + 7E) / (7A)</t>
  </si>
  <si>
    <t>85 - 115</t>
  </si>
  <si>
    <t>80 - 120</t>
  </si>
  <si>
    <t>70 - 120</t>
  </si>
  <si>
    <t>1     Previously Approved Revenue-to-Cost Ratios - For most applicants, Most Recent Year would be the third year of the IRM 3 period,  e.g. if the applicant rebased in 2009 with further adjustments over 2 years, the Most recent year is 2011.  For applicants that have had rates adjusted only under IRM 2, the Most Recent Year is 2006, and the applicant should enter the ratios from their Informational Filing.</t>
  </si>
  <si>
    <t>2     Status Quo Ratios - The Board's updated Cost Allocation Model yields the Status Quo Ratios in Worksheet O-1.  Status Quo means "Before Rebalancing".</t>
  </si>
  <si>
    <t>D)  Proposed Revenue-to-Cost Ratios</t>
  </si>
  <si>
    <t>Proposed Revenue-to-Cost Ratios</t>
  </si>
  <si>
    <t>Note</t>
  </si>
  <si>
    <t xml:space="preserve">1     The applicant should complete Table D if it is applying for approval of a revenue to cost ratio in 2012 that is outside the Board’s policy range for any customer class. Table (d) will show the information that the distributor would likely enter in the IRM model) in 2013.  In 2013 Table (d), enter the planned ratios for the classes that will be ‘Change’ and ‘No Change’ in 2013 (in the current Revenue Cost Ratio Adjustment Workform, Worksheet C1.1 ‘Decision – Cost Revenue Adjustment’, column d), and enter TBD for class(es) that will be entered as ‘Rebalance’. </t>
  </si>
  <si>
    <t>Appendix 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</si>
</sst>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quot;$&quot;* #,##0_-;\-&quot;$&quot;* #,##0_-;_-&quot;$&quot;* &quot;-&quot;??_-;_-@_-"/>
  </numFmts>
  <fonts count="22">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name val="Arial"/>
      <family val="2"/>
    </font>
    <font>
      <b/>
      <sz val="14"/>
      <name val="Arial"/>
      <family val="2"/>
    </font>
    <font>
      <sz val="10"/>
      <color indexed="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Down">
        <bgColor indexed="55"/>
      </patternFill>
    </fill>
    <fill>
      <patternFill patternType="lightDown">
        <bgColor theme="0" tint="-0.349979996681213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color theme="0"/>
      </botto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border>
    <border>
      <left style="thin"/>
      <right style="thin"/>
      <top style="double"/>
      <bottom style="thin"/>
    </border>
    <border>
      <left style="thin"/>
      <right style="medium"/>
      <top style="double"/>
      <bottom style="thin"/>
    </border>
    <border>
      <left style="thin"/>
      <right style="thin"/>
      <top/>
      <bottom style="thin"/>
    </border>
    <border>
      <left style="medium"/>
      <right style="thin"/>
      <top style="thin"/>
      <bottom style="thin"/>
    </border>
    <border>
      <left style="medium"/>
      <right style="thin"/>
      <top style="thin"/>
      <bottom style="medium"/>
    </border>
    <border>
      <left/>
      <right style="thin"/>
      <top style="thin"/>
      <bottom style="thin"/>
    </border>
    <border>
      <left/>
      <right style="thin"/>
      <top style="thin"/>
      <bottom style="medium"/>
    </border>
    <border>
      <left style="medium"/>
      <right style="thin"/>
      <top style="medium"/>
      <bottom style="thin"/>
    </border>
    <border>
      <left style="thin"/>
      <right style="medium"/>
      <top style="medium"/>
      <bottom/>
    </border>
    <border>
      <left style="thin"/>
      <right style="medium"/>
      <top/>
      <bottom style="thin"/>
    </border>
    <border>
      <left style="thin"/>
      <right style="medium"/>
      <top/>
      <bottom/>
    </border>
    <border>
      <left style="medium"/>
      <right style="thin"/>
      <top style="double"/>
      <bottom style="thin"/>
    </border>
    <border>
      <left style="medium"/>
      <right style="thin"/>
      <top style="thin"/>
      <bottom/>
    </border>
    <border>
      <left style="medium"/>
      <right style="thin"/>
      <top style="medium"/>
      <bottom/>
    </border>
    <border>
      <left style="thin"/>
      <right style="thin"/>
      <top style="medium"/>
      <bottom/>
    </border>
    <border>
      <left style="medium"/>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7" fillId="26" borderId="0" applyNumberFormat="0" applyBorder="0" applyAlignment="0" applyProtection="0"/>
    <xf numFmtId="0" fontId="11" fillId="27" borderId="1" applyNumberFormat="0" applyAlignment="0" applyProtection="0"/>
    <xf numFmtId="0" fontId="13" fillId="28" borderId="2" applyNumberFormat="0" applyAlignment="0" applyProtection="0"/>
    <xf numFmtId="0" fontId="15" fillId="0" borderId="0" applyNumberFormat="0" applyFill="0" applyBorder="0" applyAlignment="0" applyProtection="0"/>
    <xf numFmtId="0" fontId="6" fillId="29"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30" borderId="1" applyNumberFormat="0" applyAlignment="0" applyProtection="0"/>
    <xf numFmtId="0" fontId="12" fillId="0" borderId="6" applyNumberFormat="0" applyFill="0" applyAlignment="0" applyProtection="0"/>
    <xf numFmtId="0" fontId="8" fillId="31" borderId="0" applyNumberFormat="0" applyBorder="0" applyAlignment="0" applyProtection="0"/>
    <xf numFmtId="0" fontId="0" fillId="0" borderId="0">
      <alignment/>
      <protection/>
    </xf>
    <xf numFmtId="0" fontId="1" fillId="0" borderId="0">
      <alignment/>
      <protection/>
    </xf>
    <xf numFmtId="0" fontId="1" fillId="32" borderId="7" applyNumberFormat="0" applyFont="0" applyAlignment="0" applyProtection="0"/>
    <xf numFmtId="0" fontId="10" fillId="27" borderId="8"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113">
    <xf numFmtId="0" fontId="0" fillId="0" borderId="0" xfId="0"/>
    <xf numFmtId="0" fontId="18" fillId="0" borderId="0" xfId="0" applyFont="1" applyAlignment="1">
      <alignment horizontal="left"/>
    </xf>
    <xf numFmtId="0" fontId="19" fillId="0" borderId="0" xfId="0" applyFont="1" applyAlignment="1">
      <alignment horizontal="right" vertical="top"/>
    </xf>
    <xf numFmtId="0" fontId="19" fillId="4" borderId="10" xfId="0" applyFont="1" applyFill="1" applyBorder="1" applyAlignment="1">
      <alignment horizontal="right" vertical="top"/>
    </xf>
    <xf numFmtId="0" fontId="19" fillId="4" borderId="0" xfId="0" applyFont="1" applyFill="1" applyAlignment="1">
      <alignment horizontal="right" vertical="top"/>
    </xf>
    <xf numFmtId="0" fontId="18" fillId="0" borderId="0" xfId="0" applyFont="1"/>
    <xf numFmtId="0" fontId="18" fillId="0" borderId="11" xfId="0" applyFont="1" applyFill="1" applyBorder="1" applyAlignment="1">
      <alignment vertical="center" wrapText="1"/>
    </xf>
    <xf numFmtId="0" fontId="18" fillId="0" borderId="12"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Border="1" applyAlignment="1">
      <alignment horizontal="left" vertical="center" wrapText="1"/>
    </xf>
    <xf numFmtId="164" fontId="0" fillId="4" borderId="15" xfId="16" applyNumberFormat="1" applyFont="1" applyFill="1" applyBorder="1"/>
    <xf numFmtId="10" fontId="0" fillId="0" borderId="15" xfId="15" applyNumberFormat="1" applyFont="1" applyBorder="1"/>
    <xf numFmtId="10" fontId="0" fillId="0" borderId="16" xfId="15" applyNumberFormat="1" applyFont="1" applyBorder="1"/>
    <xf numFmtId="0" fontId="0" fillId="4" borderId="14" xfId="0" applyFill="1" applyBorder="1" applyAlignment="1">
      <alignment horizontal="left" vertical="center" wrapText="1"/>
    </xf>
    <xf numFmtId="0" fontId="0" fillId="4" borderId="14" xfId="0" applyFont="1" applyFill="1" applyBorder="1" applyAlignment="1">
      <alignment horizontal="left" vertical="center" wrapText="1"/>
    </xf>
    <xf numFmtId="0" fontId="18" fillId="0" borderId="17" xfId="0" applyFont="1" applyBorder="1" applyAlignment="1">
      <alignment/>
    </xf>
    <xf numFmtId="164" fontId="0" fillId="0" borderId="18" xfId="16" applyNumberFormat="1" applyFont="1" applyBorder="1"/>
    <xf numFmtId="10" fontId="0" fillId="0" borderId="18" xfId="0" applyNumberFormat="1" applyBorder="1"/>
    <xf numFmtId="10" fontId="0" fillId="0" borderId="19" xfId="0" applyNumberFormat="1" applyBorder="1"/>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0" fontId="0" fillId="0" borderId="0" xfId="0" applyFill="1" applyAlignment="1">
      <alignment horizontal="left" vertical="top" wrapText="1"/>
    </xf>
    <xf numFmtId="0" fontId="18" fillId="0" borderId="0" xfId="0" applyFont="1" applyAlignment="1">
      <alignment vertical="top"/>
    </xf>
    <xf numFmtId="0" fontId="18" fillId="0" borderId="0" xfId="0" applyFont="1" applyAlignment="1">
      <alignment wrapText="1"/>
    </xf>
    <xf numFmtId="0" fontId="18" fillId="0" borderId="12" xfId="0" applyFont="1" applyFill="1" applyBorder="1" applyAlignment="1">
      <alignment horizontal="center"/>
    </xf>
    <xf numFmtId="0" fontId="18" fillId="0" borderId="13" xfId="0" applyFont="1" applyFill="1" applyBorder="1" applyAlignment="1">
      <alignment horizontal="center"/>
    </xf>
    <xf numFmtId="164" fontId="0" fillId="4" borderId="16" xfId="16" applyNumberFormat="1" applyFont="1" applyFill="1" applyBorder="1"/>
    <xf numFmtId="164" fontId="0" fillId="4" borderId="20" xfId="16" applyNumberFormat="1" applyFont="1" applyFill="1" applyBorder="1"/>
    <xf numFmtId="164" fontId="0" fillId="4" borderId="21" xfId="16" applyNumberFormat="1" applyFont="1" applyFill="1" applyBorder="1"/>
    <xf numFmtId="164" fontId="0" fillId="0" borderId="22" xfId="16" applyNumberFormat="1" applyFont="1" applyBorder="1"/>
    <xf numFmtId="164" fontId="0" fillId="0" borderId="23" xfId="16" applyNumberFormat="1" applyFont="1" applyBorder="1"/>
    <xf numFmtId="0" fontId="0" fillId="0" borderId="0" xfId="0" applyFont="1"/>
    <xf numFmtId="0" fontId="0" fillId="0" borderId="0" xfId="0" applyFill="1"/>
    <xf numFmtId="0" fontId="21" fillId="0" borderId="0" xfId="0" applyFont="1"/>
    <xf numFmtId="0" fontId="21" fillId="0" borderId="0" xfId="0" applyFont="1" applyFill="1"/>
    <xf numFmtId="0" fontId="0" fillId="0" borderId="0" xfId="0" applyFont="1" applyAlignment="1">
      <alignment/>
    </xf>
    <xf numFmtId="0" fontId="18" fillId="0" borderId="12" xfId="0" applyFont="1" applyFill="1" applyBorder="1" applyAlignment="1">
      <alignment horizontal="center" wrapText="1"/>
    </xf>
    <xf numFmtId="0" fontId="18" fillId="0" borderId="20" xfId="0" applyFont="1" applyFill="1" applyBorder="1" applyAlignment="1">
      <alignment horizontal="center" vertical="center" wrapText="1"/>
    </xf>
    <xf numFmtId="0" fontId="18" fillId="4" borderId="24" xfId="0" applyFont="1" applyFill="1" applyBorder="1" applyAlignment="1">
      <alignment horizontal="center" vertical="center"/>
    </xf>
    <xf numFmtId="0" fontId="18" fillId="0" borderId="24" xfId="0" applyFont="1" applyFill="1" applyBorder="1" applyAlignment="1">
      <alignment horizontal="center"/>
    </xf>
    <xf numFmtId="0" fontId="18" fillId="0" borderId="15" xfId="0" applyFont="1" applyFill="1" applyBorder="1" applyAlignment="1">
      <alignment horizontal="center" vertical="top" wrapText="1"/>
    </xf>
    <xf numFmtId="0" fontId="18" fillId="0" borderId="16" xfId="0" applyFont="1" applyFill="1" applyBorder="1" applyAlignment="1">
      <alignment horizontal="center" vertical="top" wrapText="1"/>
    </xf>
    <xf numFmtId="43" fontId="0" fillId="4" borderId="15" xfId="18" applyFont="1" applyFill="1" applyBorder="1"/>
    <xf numFmtId="43" fontId="0" fillId="0" borderId="15" xfId="18" applyFont="1" applyBorder="1"/>
    <xf numFmtId="0" fontId="0" fillId="0" borderId="16" xfId="0" applyBorder="1"/>
    <xf numFmtId="0" fontId="0" fillId="4" borderId="16" xfId="0" applyFill="1" applyBorder="1"/>
    <xf numFmtId="43" fontId="0" fillId="4" borderId="18" xfId="18" applyFont="1" applyFill="1" applyBorder="1"/>
    <xf numFmtId="43" fontId="0" fillId="0" borderId="18" xfId="18" applyFont="1" applyBorder="1"/>
    <xf numFmtId="0" fontId="0" fillId="33" borderId="19" xfId="0" applyFill="1" applyBorder="1"/>
    <xf numFmtId="0" fontId="0" fillId="0" borderId="0" xfId="0" applyFont="1" applyAlignment="1">
      <alignment vertical="top" wrapText="1"/>
    </xf>
    <xf numFmtId="0" fontId="18" fillId="0" borderId="0" xfId="0" applyFont="1" applyAlignment="1">
      <alignment horizontal="left" vertical="center"/>
    </xf>
    <xf numFmtId="0" fontId="18" fillId="0" borderId="0" xfId="0" applyFont="1" applyAlignment="1">
      <alignment/>
    </xf>
    <xf numFmtId="0" fontId="18" fillId="0" borderId="15" xfId="0" applyFont="1" applyFill="1" applyBorder="1" applyAlignment="1">
      <alignment horizontal="center"/>
    </xf>
    <xf numFmtId="0" fontId="18" fillId="0" borderId="16" xfId="0" applyFont="1" applyFill="1" applyBorder="1" applyAlignment="1">
      <alignment horizontal="center"/>
    </xf>
    <xf numFmtId="43" fontId="0" fillId="0" borderId="15" xfId="0" applyNumberFormat="1" applyBorder="1"/>
    <xf numFmtId="2" fontId="0" fillId="4" borderId="15" xfId="0" applyNumberFormat="1" applyFill="1" applyBorder="1"/>
    <xf numFmtId="0" fontId="0" fillId="0" borderId="16" xfId="0" applyBorder="1" applyAlignment="1">
      <alignment horizontal="center"/>
    </xf>
    <xf numFmtId="0" fontId="0" fillId="4" borderId="15" xfId="0" applyFill="1" applyBorder="1"/>
    <xf numFmtId="0" fontId="0" fillId="0" borderId="16" xfId="0" applyFill="1" applyBorder="1" applyAlignment="1">
      <alignment horizontal="center"/>
    </xf>
    <xf numFmtId="43" fontId="0" fillId="0" borderId="18" xfId="0" applyNumberFormat="1" applyBorder="1"/>
    <xf numFmtId="0" fontId="0" fillId="4" borderId="18" xfId="0" applyFill="1" applyBorder="1"/>
    <xf numFmtId="0" fontId="0" fillId="34" borderId="19" xfId="0" applyFill="1" applyBorder="1" applyAlignment="1">
      <alignment horizontal="center"/>
    </xf>
    <xf numFmtId="0" fontId="0" fillId="0" borderId="0" xfId="0" applyAlignment="1">
      <alignment horizontal="left" vertical="top" wrapText="1"/>
    </xf>
    <xf numFmtId="0" fontId="0" fillId="0" borderId="25" xfId="0" applyBorder="1" applyAlignment="1">
      <alignment horizontal="left" vertical="center" wrapText="1"/>
    </xf>
    <xf numFmtId="0" fontId="0" fillId="0" borderId="15" xfId="0" applyBorder="1" applyAlignment="1">
      <alignment horizontal="left" vertical="center" wrapText="1"/>
    </xf>
    <xf numFmtId="0" fontId="0" fillId="0" borderId="26" xfId="0" applyFont="1" applyFill="1" applyBorder="1" applyAlignment="1">
      <alignment vertical="center" wrapText="1"/>
    </xf>
    <xf numFmtId="0" fontId="0" fillId="0" borderId="18" xfId="0" applyFont="1" applyFill="1" applyBorder="1" applyAlignment="1">
      <alignment vertical="center" wrapText="1"/>
    </xf>
    <xf numFmtId="0" fontId="0" fillId="0" borderId="0" xfId="0" applyFont="1" applyAlignment="1">
      <alignment horizontal="left" vertical="center" wrapText="1"/>
    </xf>
    <xf numFmtId="0" fontId="0" fillId="0" borderId="14" xfId="0" applyBorder="1" applyAlignment="1">
      <alignment horizontal="left"/>
    </xf>
    <xf numFmtId="0" fontId="0" fillId="0" borderId="27" xfId="0" applyBorder="1" applyAlignment="1">
      <alignment horizontal="left"/>
    </xf>
    <xf numFmtId="0" fontId="0" fillId="0" borderId="14" xfId="0" applyBorder="1" applyAlignment="1">
      <alignment horizontal="left" vertical="top" wrapText="1"/>
    </xf>
    <xf numFmtId="0" fontId="0" fillId="0" borderId="27" xfId="0" applyBorder="1" applyAlignment="1">
      <alignment horizontal="left" vertical="top" wrapText="1"/>
    </xf>
    <xf numFmtId="0" fontId="0" fillId="0" borderId="14" xfId="0" applyBorder="1" applyAlignment="1">
      <alignment vertical="top" wrapText="1"/>
    </xf>
    <xf numFmtId="0" fontId="0" fillId="0" borderId="27" xfId="0" applyBorder="1" applyAlignment="1">
      <alignment vertical="top" wrapText="1"/>
    </xf>
    <xf numFmtId="0" fontId="0" fillId="0" borderId="17"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0" xfId="0" applyFont="1" applyAlignment="1">
      <alignment horizontal="left" vertical="top" wrapText="1"/>
    </xf>
    <xf numFmtId="0" fontId="18" fillId="0" borderId="29" xfId="0" applyFont="1" applyFill="1" applyBorder="1" applyAlignment="1">
      <alignment vertical="top" wrapText="1"/>
    </xf>
    <xf numFmtId="0" fontId="18" fillId="0" borderId="12" xfId="0" applyFont="1" applyFill="1" applyBorder="1" applyAlignment="1">
      <alignment vertical="top" wrapText="1"/>
    </xf>
    <xf numFmtId="0" fontId="18" fillId="0" borderId="25" xfId="0" applyFont="1" applyFill="1" applyBorder="1" applyAlignment="1">
      <alignment vertical="top" wrapText="1"/>
    </xf>
    <xf numFmtId="0" fontId="18" fillId="0" borderId="15" xfId="0" applyFont="1" applyFill="1" applyBorder="1" applyAlignment="1">
      <alignment vertical="top" wrapText="1"/>
    </xf>
    <xf numFmtId="0" fontId="18" fillId="0" borderId="12" xfId="0" applyFont="1" applyFill="1" applyBorder="1" applyAlignment="1">
      <alignment horizontal="center"/>
    </xf>
    <xf numFmtId="0" fontId="18" fillId="0" borderId="30" xfId="0" applyFont="1" applyFill="1" applyBorder="1" applyAlignment="1">
      <alignment horizontal="center" vertical="center" wrapText="1"/>
    </xf>
    <xf numFmtId="0" fontId="0" fillId="0" borderId="31" xfId="0" applyFill="1" applyBorder="1" applyAlignment="1">
      <alignment horizontal="center" vertical="center" wrapText="1"/>
    </xf>
    <xf numFmtId="0" fontId="0" fillId="0" borderId="0" xfId="0" applyFont="1" applyFill="1" applyAlignment="1">
      <alignment horizontal="left" vertical="top"/>
    </xf>
    <xf numFmtId="0" fontId="18" fillId="0" borderId="29"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0" fillId="0" borderId="32" xfId="0" applyFill="1" applyBorder="1" applyAlignment="1">
      <alignment vertical="center" wrapText="1"/>
    </xf>
    <xf numFmtId="0" fontId="0" fillId="0" borderId="31" xfId="0" applyFill="1" applyBorder="1" applyAlignment="1">
      <alignment vertical="center" wrapText="1"/>
    </xf>
    <xf numFmtId="0" fontId="18" fillId="0" borderId="15" xfId="0" applyFont="1" applyFill="1" applyBorder="1" applyAlignment="1">
      <alignment horizontal="center" vertical="center" wrapText="1"/>
    </xf>
    <xf numFmtId="0" fontId="0" fillId="0" borderId="15" xfId="0" applyFill="1" applyBorder="1" applyAlignment="1">
      <alignment horizontal="center" vertical="center" wrapText="1"/>
    </xf>
    <xf numFmtId="0" fontId="18" fillId="0" borderId="14"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33" xfId="0" applyFont="1" applyBorder="1" applyAlignment="1">
      <alignment horizontal="left"/>
    </xf>
    <xf numFmtId="0" fontId="18" fillId="0" borderId="22" xfId="0" applyFont="1" applyBorder="1" applyAlignment="1">
      <alignment horizontal="left"/>
    </xf>
    <xf numFmtId="0" fontId="0" fillId="0" borderId="25" xfId="0" applyFill="1" applyBorder="1" applyAlignment="1">
      <alignment horizontal="left" vertical="center" wrapText="1"/>
    </xf>
    <xf numFmtId="0" fontId="0" fillId="0" borderId="15" xfId="0" applyFill="1" applyBorder="1" applyAlignment="1">
      <alignment horizontal="left" vertical="center" wrapText="1"/>
    </xf>
    <xf numFmtId="0" fontId="0" fillId="0" borderId="34" xfId="0" applyFont="1" applyBorder="1" applyAlignment="1">
      <alignment horizontal="left" vertical="center" wrapText="1"/>
    </xf>
    <xf numFmtId="0" fontId="0" fillId="0" borderId="20" xfId="0" applyFont="1" applyBorder="1" applyAlignment="1">
      <alignment horizontal="left" vertical="center" wrapText="1"/>
    </xf>
    <xf numFmtId="0" fontId="18" fillId="0" borderId="3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0" fillId="0" borderId="0" xfId="0" applyFont="1" applyAlignment="1">
      <alignment horizontal="center"/>
    </xf>
    <xf numFmtId="0" fontId="18" fillId="0" borderId="0" xfId="0" applyFont="1" applyFill="1" applyAlignment="1">
      <alignment horizontal="left" vertical="center" wrapText="1"/>
    </xf>
    <xf numFmtId="0" fontId="0" fillId="0" borderId="0" xfId="0" applyFont="1" applyFill="1" applyAlignment="1">
      <alignment horizontal="left" vertical="top" wrapText="1"/>
    </xf>
    <xf numFmtId="0" fontId="18" fillId="0" borderId="0" xfId="0" applyFont="1" applyAlignment="1">
      <alignment horizontal="left" wrapText="1"/>
    </xf>
    <xf numFmtId="0" fontId="18" fillId="0" borderId="35" xfId="0" applyFont="1" applyFill="1" applyBorder="1" applyAlignment="1">
      <alignment horizontal="left"/>
    </xf>
    <xf numFmtId="0" fontId="18" fillId="0" borderId="36" xfId="0" applyFont="1" applyFill="1" applyBorder="1" applyAlignment="1">
      <alignment horizontal="left"/>
    </xf>
    <xf numFmtId="0" fontId="18" fillId="0" borderId="37" xfId="0" applyFont="1" applyFill="1" applyBorder="1" applyAlignment="1">
      <alignment vertical="top" wrapText="1"/>
    </xf>
    <xf numFmtId="0" fontId="18" fillId="0" borderId="24" xfId="0" applyFont="1" applyFill="1" applyBorder="1" applyAlignment="1">
      <alignment vertical="top" wrapText="1"/>
    </xf>
    <xf numFmtId="0" fontId="18" fillId="0" borderId="24" xfId="0" applyFont="1" applyFill="1" applyBorder="1" applyAlignment="1">
      <alignment horizontal="center" vertical="center" wrapText="1"/>
    </xf>
  </cellXfs>
  <cellStyles count="49">
    <cellStyle name="Normal" xfId="0"/>
    <cellStyle name="Percent" xfId="15"/>
    <cellStyle name="Currency" xfId="16"/>
    <cellStyle name="Currency [0]" xfId="17"/>
    <cellStyle name="Comma" xfId="18"/>
    <cellStyle name="Comma [0]" xfId="19"/>
    <cellStyle name="20% - Accent1 2" xfId="20"/>
    <cellStyle name="20% - Accent2 2" xfId="21"/>
    <cellStyle name="20% - Accent3 2" xfId="22"/>
    <cellStyle name="20% - Accent4 2" xfId="23"/>
    <cellStyle name="20% - Accent5 2" xfId="24"/>
    <cellStyle name="20% - Accent6 2" xfId="25"/>
    <cellStyle name="40% - Accent1 2" xfId="26"/>
    <cellStyle name="40% - Accent2 2" xfId="27"/>
    <cellStyle name="40% - Accent3 2" xfId="28"/>
    <cellStyle name="40% - Accent4 2" xfId="29"/>
    <cellStyle name="40% - Accent5 2" xfId="30"/>
    <cellStyle name="40% - Accent6 2" xfId="31"/>
    <cellStyle name="60% - Accent1 2" xfId="32"/>
    <cellStyle name="60% - Accent2 2" xfId="33"/>
    <cellStyle name="60% - Accent3 2" xfId="34"/>
    <cellStyle name="60% - Accent4 2" xfId="35"/>
    <cellStyle name="60% - Accent5 2" xfId="36"/>
    <cellStyle name="60% - Accent6 2" xfId="37"/>
    <cellStyle name="Accent1 2" xfId="38"/>
    <cellStyle name="Accent2 2" xfId="39"/>
    <cellStyle name="Accent3 2" xfId="40"/>
    <cellStyle name="Accent4 2" xfId="41"/>
    <cellStyle name="Accent5 2" xfId="42"/>
    <cellStyle name="Accent6 2" xfId="43"/>
    <cellStyle name="Bad 2" xfId="44"/>
    <cellStyle name="Calculation 2" xfId="45"/>
    <cellStyle name="Check Cell 2" xfId="46"/>
    <cellStyle name="Explanatory Text 2" xfId="47"/>
    <cellStyle name="Good 2" xfId="48"/>
    <cellStyle name="Heading 1 2" xfId="49"/>
    <cellStyle name="Heading 2 2" xfId="50"/>
    <cellStyle name="Heading 3 2" xfId="51"/>
    <cellStyle name="Heading 4 2" xfId="52"/>
    <cellStyle name="Input 2" xfId="53"/>
    <cellStyle name="Linked Cell 2" xfId="54"/>
    <cellStyle name="Neutral 2" xfId="55"/>
    <cellStyle name="Normal 2" xfId="56"/>
    <cellStyle name="Normal 3" xfId="57"/>
    <cellStyle name="Note 2" xfId="58"/>
    <cellStyle name="Output 2" xfId="59"/>
    <cellStyle name="Title 2" xfId="60"/>
    <cellStyle name="Total 2" xfId="61"/>
    <cellStyle name="Warning Text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frank\AppData\Local\Temp\West%20Coast_Appendix%202%20%20WkForm_20121207.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DC Info"/>
      <sheetName val="Index"/>
      <sheetName val="App.2-A_Capital Projects"/>
      <sheetName val="App.2-B_Fixed Asset Contin 09"/>
      <sheetName val="App.2-B_Fixed Asset Contin 10"/>
      <sheetName val="App.2-B_Fixed Asset 11"/>
      <sheetName val="App.2-B_F Asset 12 CGAAP"/>
      <sheetName val="App.2-B_F Asset 12-MIFRS"/>
      <sheetName val="App.2-B_F Asset 13 MIFRS"/>
      <sheetName val="App.2-CE_CGAAP_DepExp_2011"/>
      <sheetName val="App.2-CF_CGAAP_DepExp_2012"/>
      <sheetName val="App.2-CG_MIFRS_DepExp_2012"/>
      <sheetName val="App.2-CG_MIFRS_DepExp_2013"/>
      <sheetName val="App.2-D_Overhead"/>
      <sheetName val="App.2-EB_PP&amp;E Deferral Account"/>
      <sheetName val="App.2-F_Other_Oper_Rev"/>
      <sheetName val="App.2-G_Detailed_OM&amp;A_Expenses"/>
      <sheetName val="App.2-H_OM&amp;A_Detailed_Analysis"/>
      <sheetName val="App.2-I_OM&amp;A_Summary_Analys"/>
      <sheetName val="App.2-J_OM&amp;A_Cost _Drivers"/>
      <sheetName val="App.2-K_Employee Costs"/>
      <sheetName val="App.2-L_OM&amp;A_per_Cust_FTEE"/>
      <sheetName val="App.2-M_Regulatory_Costs"/>
      <sheetName val="App.2-N_Shared Services 13"/>
      <sheetName val="App.2-N_Shared Services 12"/>
      <sheetName val="App.2-N Shared Services 11"/>
      <sheetName val="App.2-N_Shared Services 10"/>
      <sheetName val="App.2-N_Shared Services 09"/>
      <sheetName val="App.2-OA Capital Structure 09"/>
      <sheetName val="App.2-OA Capital Structure 10"/>
      <sheetName val="App.2-OA Capital Structure 11"/>
      <sheetName val="App.2-OA Capital Structure 12"/>
      <sheetName val="App.2-OA Capital Structure 13"/>
      <sheetName val="App.2-OB_Debt Instruments 12"/>
      <sheetName val="App.2-OB_Debt Instruments 09"/>
      <sheetName val="App.2-P_Cost_Allocation"/>
      <sheetName val="App.2-Q_Cost of Serv. Emb. Dx"/>
      <sheetName val="App.2-R_Loss Factors"/>
      <sheetName val="App.2-S_Stranded Meters"/>
      <sheetName val="App.2-T_1592_Tax_Variance"/>
      <sheetName val="App.2-U_IFRS Transition Costs"/>
      <sheetName val="App.2-V_Rev_Reconciliation"/>
      <sheetName val="App.2-W_Bill Impact - Res 100"/>
      <sheetName val="App.2-W_Bill Impact - Res 250"/>
      <sheetName val="App.2-W_Bill Impact - Res 500"/>
      <sheetName val="App.2-W_Bill Impact - Res 800"/>
      <sheetName val="App.2-W_Bill Impact - Res 1000"/>
      <sheetName val="App.2-W_Bill Impact - Res 1500"/>
      <sheetName val="App.2-W_Bill Impact - Res 2000"/>
      <sheetName val="App.2-W_Bill Impact - GS&lt;50- 1k"/>
      <sheetName val="App.2-W_Bill Impact - GS&lt;50-2k"/>
      <sheetName val="App.2W - Bill Impact GS&lt;50 3000"/>
      <sheetName val="App.2-W_Bill Impact - GS&lt;50-5k"/>
      <sheetName val="App.2-W_Bill Impact - GS&lt;50-10k"/>
      <sheetName val="App.2-W_Bill Impact - GS&lt;50-15k"/>
      <sheetName val="Ap.2-W_Bill Impact-GS50-499-15k"/>
      <sheetName val="Ap.2-W_Bill Impact-GS50-499-20k"/>
      <sheetName val="Ap.2-W_Bill Impact-GS50-499-50k"/>
      <sheetName val="Ap.2-W_Bill Impact-GS50-499-125"/>
      <sheetName val="Ap.2-W_Bill Impact-GS50-499-250"/>
      <sheetName val="2-W Bill Impact 500-4999 All"/>
      <sheetName val="App.2-W_Bill Impact Lge Use 15k"/>
      <sheetName val="App.2-W_Bill Impact St light  1"/>
      <sheetName val="App.2-W_Bill Impact Sentinel"/>
      <sheetName val="App.2-W_Bill Impact Unmetered "/>
      <sheetName val="App.2-X_CoS_Flowchart"/>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E18" t="str">
            <v>EB-2012-0175</v>
          </cell>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AA24" t="str">
            <v>Fort Albany Power Corporation</v>
          </cell>
        </row>
        <row r="25">
          <cell r="AA25" t="str">
            <v>Fort Frances Power Corporation</v>
          </cell>
        </row>
        <row r="26">
          <cell r="AA26" t="str">
            <v>Greater Sudbury Hydro Inc.</v>
          </cell>
        </row>
        <row r="27">
          <cell r="AA27" t="str">
            <v>Grimsby Power Inc.</v>
          </cell>
        </row>
        <row r="28">
          <cell r="AA28" t="str">
            <v>Guelph Hydro Electric Systems Inc.</v>
          </cell>
        </row>
        <row r="29">
          <cell r="AA29" t="str">
            <v>Haldimand County Hydro Inc.</v>
          </cell>
        </row>
        <row r="30">
          <cell r="AA30" t="str">
            <v>Guelph Hydro Electric Systems Inc.</v>
          </cell>
        </row>
        <row r="31">
          <cell r="AA31" t="str">
            <v>Halton Hills Hydro Inc.</v>
          </cell>
        </row>
        <row r="32">
          <cell r="AA32" t="str">
            <v>Hearst Power Distribution Co. Ltd.</v>
          </cell>
        </row>
        <row r="33">
          <cell r="AA33" t="str">
            <v>Horizon Utilities Corporation</v>
          </cell>
        </row>
        <row r="34">
          <cell r="AA34" t="str">
            <v>Hydro 2000 Inc.</v>
          </cell>
        </row>
        <row r="35">
          <cell r="AA35" t="str">
            <v>Hydro Hawkesbury Inc.</v>
          </cell>
        </row>
        <row r="36">
          <cell r="AA36" t="str">
            <v>Hydro One Brampton Networks Inc.</v>
          </cell>
        </row>
        <row r="37">
          <cell r="AA37" t="str">
            <v>Hydro One Networks Inc.</v>
          </cell>
        </row>
        <row r="38">
          <cell r="AA38" t="str">
            <v>Hydro One Remote Communities Inc.</v>
          </cell>
        </row>
        <row r="39">
          <cell r="AA39" t="str">
            <v>Hydro Ottawa Limited</v>
          </cell>
        </row>
        <row r="40">
          <cell r="AA40" t="str">
            <v>Innisfil Hydro Dist. Systems Limited</v>
          </cell>
        </row>
        <row r="41">
          <cell r="AA41" t="str">
            <v>Kashechewan Power Corporation</v>
          </cell>
        </row>
        <row r="42">
          <cell r="AA42" t="str">
            <v>Kenora Hydro Electric Corporation Ltd.</v>
          </cell>
        </row>
        <row r="43">
          <cell r="AA43" t="str">
            <v>Kingston Hydro Corporation</v>
          </cell>
        </row>
        <row r="44">
          <cell r="AA44" t="str">
            <v>Kitchener-Wilmot Hydro Inc.</v>
          </cell>
        </row>
        <row r="45">
          <cell r="AA45" t="str">
            <v>Lakefront Utilities Inc.</v>
          </cell>
        </row>
        <row r="46">
          <cell r="AA46" t="str">
            <v>Lakeland Power Distribution Ltd.</v>
          </cell>
        </row>
        <row r="47">
          <cell r="AA47" t="str">
            <v>London Hydro Inc.</v>
          </cell>
        </row>
        <row r="48">
          <cell r="AA48" t="str">
            <v>Midland Power Utility Corporation</v>
          </cell>
        </row>
        <row r="49">
          <cell r="AA49" t="str">
            <v>Milton Hydro Distribution Inc.</v>
          </cell>
        </row>
        <row r="50">
          <cell r="AA50" t="str">
            <v>Newmarket – Tay Power Distribution Ltd.</v>
          </cell>
        </row>
        <row r="51">
          <cell r="AA51" t="str">
            <v>Niagara Peninsula Energy Inc.</v>
          </cell>
        </row>
        <row r="52">
          <cell r="AA52" t="str">
            <v>Niagara-on-the-Lake Hydro Inc.</v>
          </cell>
        </row>
        <row r="53">
          <cell r="AA53" t="str">
            <v>Norfolk Power Distribution Ltd.</v>
          </cell>
        </row>
        <row r="54">
          <cell r="AA54" t="str">
            <v>North Bay Hydro Distribution Limited</v>
          </cell>
        </row>
        <row r="55">
          <cell r="AA55" t="str">
            <v>Northern Ontario Wires Inc.</v>
          </cell>
        </row>
        <row r="56">
          <cell r="AA56" t="str">
            <v>Oakville Hydro Distribution Inc.</v>
          </cell>
        </row>
        <row r="57">
          <cell r="AA57" t="str">
            <v>Orangeville Hydro Limited</v>
          </cell>
        </row>
        <row r="58">
          <cell r="AA58" t="str">
            <v>Orillia Power Distribution Corp.</v>
          </cell>
        </row>
        <row r="59">
          <cell r="AA59" t="str">
            <v>Oshawa PUC Networks Inc.</v>
          </cell>
        </row>
        <row r="60">
          <cell r="AA60" t="str">
            <v>Ottawa River Power Corporation</v>
          </cell>
        </row>
        <row r="61">
          <cell r="AA61" t="str">
            <v>Parry Sound Power Corporation</v>
          </cell>
        </row>
        <row r="62">
          <cell r="AA62" t="str">
            <v>Peterborough Distribution Inc.</v>
          </cell>
        </row>
        <row r="63">
          <cell r="AA63" t="str">
            <v>PowerStream Inc.</v>
          </cell>
        </row>
        <row r="64">
          <cell r="AA64" t="str">
            <v>PUC Distribution Inc.</v>
          </cell>
        </row>
        <row r="65">
          <cell r="AA65" t="str">
            <v>Renfrew Hydro Inc.</v>
          </cell>
        </row>
        <row r="66">
          <cell r="AA66" t="str">
            <v>Rideau St. Lawrence Distribution Inc.</v>
          </cell>
        </row>
        <row r="67">
          <cell r="AA67" t="str">
            <v>St. Thomas Energy Inc.</v>
          </cell>
        </row>
        <row r="68">
          <cell r="AA68" t="str">
            <v>Sioux Lookout Hydro Inc.</v>
          </cell>
        </row>
        <row r="69">
          <cell r="AA69" t="str">
            <v>Thunder Bay Hydro Electricity Distribution</v>
          </cell>
        </row>
        <row r="70">
          <cell r="AA70" t="str">
            <v>Tillsonburg Hydro Inc.</v>
          </cell>
        </row>
        <row r="71">
          <cell r="AA71" t="str">
            <v>Toronto Hydro-Electric System Limited</v>
          </cell>
        </row>
        <row r="72">
          <cell r="AA72" t="str">
            <v>Veridian Connections Inc.</v>
          </cell>
        </row>
        <row r="73">
          <cell r="AA73" t="str">
            <v>Wasaga Distribution Inc.</v>
          </cell>
        </row>
        <row r="74">
          <cell r="AA74" t="str">
            <v>Waterloo North Hydro Inc.</v>
          </cell>
        </row>
        <row r="75">
          <cell r="AA75" t="str">
            <v>Welland Hydro Electric System Corp.</v>
          </cell>
        </row>
        <row r="76">
          <cell r="AA76" t="str">
            <v>Wellington North Power Inc.</v>
          </cell>
        </row>
        <row r="77">
          <cell r="AA77" t="str">
            <v>West Coast Huron Energy Inc.</v>
          </cell>
        </row>
        <row r="78">
          <cell r="AA78" t="str">
            <v>Westario Power Inc.</v>
          </cell>
        </row>
        <row r="79">
          <cell r="AA79" t="str">
            <v>Whitby Hydro Electric Corporation</v>
          </cell>
        </row>
        <row r="80">
          <cell r="AA80" t="str">
            <v>Woodstock Hydro Services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showGridLines="0" tabSelected="1" workbookViewId="0" topLeftCell="A1">
      <selection activeCell="A10" sqref="A10:F10"/>
    </sheetView>
  </sheetViews>
  <sheetFormatPr defaultColWidth="9.140625" defaultRowHeight="12.75"/>
  <cols>
    <col min="1" max="1" width="36.421875" style="0" customWidth="1"/>
    <col min="2" max="2" width="15.00390625" style="0" customWidth="1"/>
    <col min="3" max="3" width="15.57421875" style="0" customWidth="1"/>
    <col min="4" max="4" width="16.00390625" style="0" customWidth="1"/>
    <col min="5" max="5" width="17.57421875" style="0" customWidth="1"/>
    <col min="6" max="6" width="16.28125" style="0" customWidth="1"/>
  </cols>
  <sheetData>
    <row r="1" spans="5:6" ht="12.75">
      <c r="E1" s="1" t="s">
        <v>0</v>
      </c>
      <c r="F1" s="2" t="str">
        <f>'[2]LDC Info'!$E$18</f>
        <v>EB-2012-0175</v>
      </c>
    </row>
    <row r="2" spans="5:6" ht="12.75">
      <c r="E2" s="1" t="s">
        <v>1</v>
      </c>
      <c r="F2" s="3"/>
    </row>
    <row r="3" spans="5:6" ht="12.75">
      <c r="E3" s="1" t="s">
        <v>2</v>
      </c>
      <c r="F3" s="3"/>
    </row>
    <row r="4" spans="5:6" ht="12.75">
      <c r="E4" s="1" t="s">
        <v>3</v>
      </c>
      <c r="F4" s="3"/>
    </row>
    <row r="5" spans="5:6" ht="12.75">
      <c r="E5" s="1" t="s">
        <v>4</v>
      </c>
      <c r="F5" s="4"/>
    </row>
    <row r="6" spans="5:6" ht="12.75">
      <c r="E6" s="1"/>
      <c r="F6" s="2"/>
    </row>
    <row r="7" spans="5:6" ht="12.75">
      <c r="E7" s="1" t="s">
        <v>5</v>
      </c>
      <c r="F7" s="4"/>
    </row>
    <row r="9" spans="1:6" ht="18">
      <c r="A9" s="104" t="s">
        <v>60</v>
      </c>
      <c r="B9" s="104"/>
      <c r="C9" s="104"/>
      <c r="D9" s="104"/>
      <c r="E9" s="104"/>
      <c r="F9" s="104"/>
    </row>
    <row r="10" spans="1:6" ht="18">
      <c r="A10" s="104" t="s">
        <v>6</v>
      </c>
      <c r="B10" s="104"/>
      <c r="C10" s="104"/>
      <c r="D10" s="104"/>
      <c r="E10" s="104"/>
      <c r="F10" s="104"/>
    </row>
    <row r="12" ht="12.75">
      <c r="A12" t="s">
        <v>7</v>
      </c>
    </row>
    <row r="14" spans="1:2" ht="12.75">
      <c r="A14" s="5" t="s">
        <v>8</v>
      </c>
      <c r="B14" s="5"/>
    </row>
    <row r="15" ht="13.5" thickBot="1"/>
    <row r="16" spans="1:5" ht="51">
      <c r="A16" s="6" t="s">
        <v>9</v>
      </c>
      <c r="B16" s="7" t="s">
        <v>10</v>
      </c>
      <c r="C16" s="7" t="s">
        <v>11</v>
      </c>
      <c r="D16" s="7" t="s">
        <v>12</v>
      </c>
      <c r="E16" s="8" t="s">
        <v>11</v>
      </c>
    </row>
    <row r="17" spans="1:5" ht="12.75">
      <c r="A17" s="9" t="s">
        <v>13</v>
      </c>
      <c r="B17" s="10">
        <v>1069427</v>
      </c>
      <c r="C17" s="11">
        <f>IF(B$28=0,"",B17/B$28)</f>
        <v>0.48370072824656807</v>
      </c>
      <c r="D17" s="10">
        <v>1450629.7671471327</v>
      </c>
      <c r="E17" s="12">
        <f>IF(D$28=0,"",D17/D$28)</f>
        <v>0.526825481163137</v>
      </c>
    </row>
    <row r="18" spans="1:5" ht="12.75">
      <c r="A18" s="9" t="s">
        <v>14</v>
      </c>
      <c r="B18" s="10">
        <v>392520</v>
      </c>
      <c r="C18" s="11">
        <f aca="true" t="shared" si="0" ref="C18:E27">IF(B$28=0,"",B18/B$28)</f>
        <v>0.17753639084420245</v>
      </c>
      <c r="D18" s="10">
        <v>354288.4472060117</v>
      </c>
      <c r="E18" s="12">
        <f t="shared" si="0"/>
        <v>0.12866700097911107</v>
      </c>
    </row>
    <row r="19" spans="1:5" ht="25.5">
      <c r="A19" s="13" t="s">
        <v>15</v>
      </c>
      <c r="B19" s="10">
        <v>348569</v>
      </c>
      <c r="C19" s="11">
        <f t="shared" si="0"/>
        <v>0.15765739891004996</v>
      </c>
      <c r="D19" s="10">
        <v>224024.1751305579</v>
      </c>
      <c r="E19" s="12">
        <f t="shared" si="0"/>
        <v>0.08135890116706843</v>
      </c>
    </row>
    <row r="20" spans="1:5" ht="12.75">
      <c r="A20" s="13" t="s">
        <v>16</v>
      </c>
      <c r="B20" s="10">
        <v>144419</v>
      </c>
      <c r="C20" s="11">
        <f t="shared" si="0"/>
        <v>0.06532056463193946</v>
      </c>
      <c r="D20" s="10">
        <v>78977.4654974635</v>
      </c>
      <c r="E20" s="12">
        <f t="shared" si="0"/>
        <v>0.028682260769798587</v>
      </c>
    </row>
    <row r="21" spans="1:5" ht="12.75">
      <c r="A21" s="9" t="s">
        <v>17</v>
      </c>
      <c r="B21" s="10">
        <v>184464</v>
      </c>
      <c r="C21" s="11">
        <f t="shared" si="0"/>
        <v>0.08343287679783186</v>
      </c>
      <c r="D21" s="10">
        <v>452032.54926297726</v>
      </c>
      <c r="E21" s="12">
        <f t="shared" si="0"/>
        <v>0.16416474462343875</v>
      </c>
    </row>
    <row r="22" spans="1:5" ht="12.75">
      <c r="A22" s="9" t="s">
        <v>18</v>
      </c>
      <c r="B22" s="10">
        <v>61513</v>
      </c>
      <c r="C22" s="11">
        <f t="shared" si="0"/>
        <v>0.027822266406805834</v>
      </c>
      <c r="D22" s="10">
        <v>177757.47103371157</v>
      </c>
      <c r="E22" s="12">
        <f t="shared" si="0"/>
        <v>0.06455621367252638</v>
      </c>
    </row>
    <row r="23" spans="1:5" ht="12.75">
      <c r="A23" s="9" t="s">
        <v>19</v>
      </c>
      <c r="B23" s="10">
        <v>1555</v>
      </c>
      <c r="C23" s="11">
        <f t="shared" si="0"/>
        <v>0.0007033248949422572</v>
      </c>
      <c r="D23" s="10">
        <v>3859.3351149226037</v>
      </c>
      <c r="E23" s="12">
        <f t="shared" si="0"/>
        <v>0.0014015954483599612</v>
      </c>
    </row>
    <row r="24" spans="1:5" ht="12.75">
      <c r="A24" s="9" t="s">
        <v>20</v>
      </c>
      <c r="B24" s="10">
        <v>8460</v>
      </c>
      <c r="C24" s="11">
        <f t="shared" si="0"/>
        <v>0.0038264492676601263</v>
      </c>
      <c r="D24" s="10">
        <v>11960.88912722312</v>
      </c>
      <c r="E24" s="12">
        <f t="shared" si="0"/>
        <v>0.004343838319256779</v>
      </c>
    </row>
    <row r="25" spans="1:5" ht="12.75">
      <c r="A25" s="13"/>
      <c r="B25" s="10"/>
      <c r="C25" s="11">
        <f t="shared" si="0"/>
        <v>0</v>
      </c>
      <c r="D25" s="10"/>
      <c r="E25" s="12">
        <f t="shared" si="0"/>
        <v>0</v>
      </c>
    </row>
    <row r="26" spans="1:5" ht="12.75">
      <c r="A26" s="13"/>
      <c r="B26" s="10"/>
      <c r="C26" s="11">
        <f t="shared" si="0"/>
        <v>0</v>
      </c>
      <c r="D26" s="10"/>
      <c r="E26" s="12">
        <f t="shared" si="0"/>
        <v>0</v>
      </c>
    </row>
    <row r="27" spans="1:5" ht="12.75">
      <c r="A27" s="14"/>
      <c r="B27" s="10"/>
      <c r="C27" s="11">
        <f t="shared" si="0"/>
        <v>0</v>
      </c>
      <c r="D27" s="10"/>
      <c r="E27" s="12">
        <f t="shared" si="0"/>
        <v>0</v>
      </c>
    </row>
    <row r="28" spans="1:5" ht="13.5" thickBot="1">
      <c r="A28" s="15" t="s">
        <v>21</v>
      </c>
      <c r="B28" s="16">
        <f>SUM(B17:B27)</f>
        <v>2210927</v>
      </c>
      <c r="C28" s="17">
        <f>SUM(C17:C27)</f>
        <v>1</v>
      </c>
      <c r="D28" s="16">
        <v>2753530</v>
      </c>
      <c r="E28" s="18">
        <f>SUM(E17:E27)</f>
        <v>1.000000036142697</v>
      </c>
    </row>
    <row r="30" ht="12.75">
      <c r="A30" s="5" t="s">
        <v>22</v>
      </c>
    </row>
    <row r="32" spans="1:5" ht="12.75" customHeight="1">
      <c r="A32" s="105" t="s">
        <v>23</v>
      </c>
      <c r="B32" s="105"/>
      <c r="C32" s="105"/>
      <c r="D32" s="105"/>
      <c r="E32" s="105"/>
    </row>
    <row r="33" spans="1:5" ht="12.75">
      <c r="A33" s="105"/>
      <c r="B33" s="105"/>
      <c r="C33" s="105"/>
      <c r="D33" s="105"/>
      <c r="E33" s="105"/>
    </row>
    <row r="34" spans="2:6" ht="12.75" customHeight="1">
      <c r="B34" s="19"/>
      <c r="C34" s="19"/>
      <c r="D34" s="19"/>
      <c r="E34" s="19"/>
      <c r="F34" s="19"/>
    </row>
    <row r="35" spans="1:6" ht="12.75" customHeight="1">
      <c r="A35" s="106" t="s">
        <v>24</v>
      </c>
      <c r="B35" s="106"/>
      <c r="C35" s="106"/>
      <c r="D35" s="106"/>
      <c r="E35" s="106"/>
      <c r="F35" s="19"/>
    </row>
    <row r="36" spans="1:6" ht="12.75" customHeight="1">
      <c r="A36" s="106"/>
      <c r="B36" s="106"/>
      <c r="C36" s="106"/>
      <c r="D36" s="106"/>
      <c r="E36" s="106"/>
      <c r="F36" s="20"/>
    </row>
    <row r="37" spans="1:6" ht="12.75">
      <c r="A37" s="106"/>
      <c r="B37" s="106"/>
      <c r="C37" s="106"/>
      <c r="D37" s="106"/>
      <c r="E37" s="106"/>
      <c r="F37" s="20"/>
    </row>
    <row r="38" spans="1:6" ht="12.75">
      <c r="A38" s="21" t="s">
        <v>25</v>
      </c>
      <c r="B38" s="21"/>
      <c r="C38" s="21"/>
      <c r="D38" s="21"/>
      <c r="E38" s="21"/>
      <c r="F38" s="21"/>
    </row>
    <row r="39" spans="1:6" ht="20.25" customHeight="1">
      <c r="A39" s="106" t="s">
        <v>26</v>
      </c>
      <c r="B39" s="106"/>
      <c r="C39" s="106"/>
      <c r="D39" s="106"/>
      <c r="E39" s="106"/>
      <c r="F39" s="22"/>
    </row>
    <row r="40" spans="1:5" ht="20.25" customHeight="1">
      <c r="A40" s="106"/>
      <c r="B40" s="106"/>
      <c r="C40" s="106"/>
      <c r="D40" s="106"/>
      <c r="E40" s="106"/>
    </row>
    <row r="41" ht="12.75" customHeight="1"/>
    <row r="43" spans="1:6" ht="12.75" customHeight="1">
      <c r="A43" s="23" t="s">
        <v>27</v>
      </c>
      <c r="B43" s="107"/>
      <c r="C43" s="107"/>
      <c r="D43" s="107"/>
      <c r="E43" s="107"/>
      <c r="F43" s="107"/>
    </row>
    <row r="44" spans="1:2" ht="13.5" thickBot="1">
      <c r="A44" s="23"/>
      <c r="B44" s="24"/>
    </row>
    <row r="45" spans="1:6" ht="12.75">
      <c r="A45" s="108"/>
      <c r="B45" s="109"/>
      <c r="C45" s="25" t="s">
        <v>28</v>
      </c>
      <c r="D45" s="25" t="s">
        <v>29</v>
      </c>
      <c r="E45" s="25" t="s">
        <v>30</v>
      </c>
      <c r="F45" s="26" t="s">
        <v>31</v>
      </c>
    </row>
    <row r="46" spans="1:6" ht="12.75" customHeight="1">
      <c r="A46" s="110" t="s">
        <v>32</v>
      </c>
      <c r="B46" s="111"/>
      <c r="C46" s="112" t="s">
        <v>33</v>
      </c>
      <c r="D46" s="112" t="s">
        <v>34</v>
      </c>
      <c r="E46" s="112" t="s">
        <v>35</v>
      </c>
      <c r="F46" s="102" t="s">
        <v>36</v>
      </c>
    </row>
    <row r="47" spans="1:6" ht="12.75">
      <c r="A47" s="80"/>
      <c r="B47" s="81"/>
      <c r="C47" s="92"/>
      <c r="D47" s="92"/>
      <c r="E47" s="92"/>
      <c r="F47" s="103"/>
    </row>
    <row r="48" spans="1:6" ht="12.75">
      <c r="A48" s="64" t="str">
        <f aca="true" t="shared" si="1" ref="A48:A55">A17</f>
        <v>Residential</v>
      </c>
      <c r="B48" s="65"/>
      <c r="C48" s="10">
        <v>1041877</v>
      </c>
      <c r="D48" s="10">
        <v>1296513.1440468065</v>
      </c>
      <c r="E48" s="10">
        <v>1296513</v>
      </c>
      <c r="F48" s="27">
        <v>62259</v>
      </c>
    </row>
    <row r="49" spans="1:6" ht="12.75">
      <c r="A49" s="64" t="str">
        <f t="shared" si="1"/>
        <v>GS &lt; 50 kW</v>
      </c>
      <c r="B49" s="65"/>
      <c r="C49" s="10">
        <v>354796</v>
      </c>
      <c r="D49" s="10">
        <v>441508.97579775826</v>
      </c>
      <c r="E49" s="10">
        <v>410523</v>
      </c>
      <c r="F49" s="27">
        <v>14623</v>
      </c>
    </row>
    <row r="50" spans="1:6" ht="25.5" customHeight="1">
      <c r="A50" s="64" t="str">
        <f t="shared" si="1"/>
        <v>GS &gt; 50 kW (or 50 kW &lt; GS &lt; 499 kW, if applicable)</v>
      </c>
      <c r="B50" s="65"/>
      <c r="C50" s="10">
        <v>317157</v>
      </c>
      <c r="D50" s="10">
        <v>394671.21818606346</v>
      </c>
      <c r="E50" s="10">
        <v>317157</v>
      </c>
      <c r="F50" s="27">
        <v>8098</v>
      </c>
    </row>
    <row r="51" spans="1:6" ht="12.75">
      <c r="A51" s="64" t="str">
        <f t="shared" si="1"/>
        <v>GS 500-4999 kW, if applicable</v>
      </c>
      <c r="B51" s="65"/>
      <c r="C51" s="10">
        <v>136445</v>
      </c>
      <c r="D51" s="10">
        <v>169792.41309590323</v>
      </c>
      <c r="E51" s="10">
        <v>136445</v>
      </c>
      <c r="F51" s="27">
        <v>3976</v>
      </c>
    </row>
    <row r="52" spans="1:6" ht="12.75">
      <c r="A52" s="64" t="str">
        <f t="shared" si="1"/>
        <v>Large User, if applicable</v>
      </c>
      <c r="B52" s="65"/>
      <c r="C52" s="10">
        <v>214882</v>
      </c>
      <c r="D52" s="10">
        <v>267398.9336682393</v>
      </c>
      <c r="E52" s="10">
        <v>357464</v>
      </c>
      <c r="F52" s="27">
        <v>9386</v>
      </c>
    </row>
    <row r="53" spans="1:6" ht="12.75">
      <c r="A53" s="64" t="str">
        <f t="shared" si="1"/>
        <v>Street Lighting</v>
      </c>
      <c r="B53" s="65"/>
      <c r="C53" s="10">
        <v>58832</v>
      </c>
      <c r="D53" s="10">
        <v>73210.31692255277</v>
      </c>
      <c r="E53" s="10">
        <v>119024</v>
      </c>
      <c r="F53" s="27">
        <v>5406</v>
      </c>
    </row>
    <row r="54" spans="1:6" ht="12.75">
      <c r="A54" s="64" t="str">
        <f t="shared" si="1"/>
        <v>Sentinel Lighting</v>
      </c>
      <c r="B54" s="65"/>
      <c r="C54" s="10">
        <v>546</v>
      </c>
      <c r="D54" s="10">
        <v>679.7419467204162</v>
      </c>
      <c r="E54" s="10">
        <v>2895</v>
      </c>
      <c r="F54" s="27">
        <v>193</v>
      </c>
    </row>
    <row r="55" spans="1:6" ht="12.75">
      <c r="A55" s="64" t="str">
        <f t="shared" si="1"/>
        <v>Unmetered Scattered Load (USL)</v>
      </c>
      <c r="B55" s="65"/>
      <c r="C55" s="10">
        <v>4143</v>
      </c>
      <c r="D55" s="10">
        <v>5155.355855956451</v>
      </c>
      <c r="E55" s="10">
        <v>8909</v>
      </c>
      <c r="F55" s="27">
        <v>660</v>
      </c>
    </row>
    <row r="56" spans="1:6" ht="12.75">
      <c r="A56" s="64"/>
      <c r="B56" s="65"/>
      <c r="C56" s="10"/>
      <c r="D56" s="10"/>
      <c r="E56" s="10"/>
      <c r="F56" s="27"/>
    </row>
    <row r="57" spans="1:6" ht="12.75">
      <c r="A57" s="98"/>
      <c r="B57" s="99"/>
      <c r="C57" s="10"/>
      <c r="D57" s="10"/>
      <c r="E57" s="10"/>
      <c r="F57" s="27"/>
    </row>
    <row r="58" spans="1:6" ht="13.5" thickBot="1">
      <c r="A58" s="100">
        <f>A27</f>
        <v>0</v>
      </c>
      <c r="B58" s="101"/>
      <c r="C58" s="28"/>
      <c r="D58" s="28"/>
      <c r="E58" s="28"/>
      <c r="F58" s="29"/>
    </row>
    <row r="59" spans="1:6" ht="13.5" thickTop="1">
      <c r="A59" s="96" t="str">
        <f>A28</f>
        <v>Total</v>
      </c>
      <c r="B59" s="97"/>
      <c r="C59" s="30">
        <f>SUM(C48:C58)</f>
        <v>2128678</v>
      </c>
      <c r="D59" s="30">
        <v>2648930</v>
      </c>
      <c r="E59" s="30">
        <f>SUM(E48:E58)</f>
        <v>2648930</v>
      </c>
      <c r="F59" s="31">
        <f>SUM(F48:F58)-1</f>
        <v>104600</v>
      </c>
    </row>
    <row r="61" spans="1:6" ht="12.75">
      <c r="A61" s="5" t="s">
        <v>37</v>
      </c>
      <c r="B61" s="32"/>
      <c r="C61" s="32"/>
      <c r="D61" s="32"/>
      <c r="E61" s="32"/>
      <c r="F61" s="32"/>
    </row>
    <row r="62" spans="1:6" ht="12.75">
      <c r="A62" s="32"/>
      <c r="B62" s="32"/>
      <c r="C62" s="32"/>
      <c r="D62" s="32"/>
      <c r="E62" s="32"/>
      <c r="F62" s="32"/>
    </row>
    <row r="63" spans="1:6" ht="12.75" customHeight="1">
      <c r="A63" s="68" t="s">
        <v>38</v>
      </c>
      <c r="B63" s="68"/>
      <c r="C63" s="68"/>
      <c r="D63" s="68"/>
      <c r="E63" s="68"/>
      <c r="F63" s="68"/>
    </row>
    <row r="64" spans="1:6" ht="12.75">
      <c r="A64" s="68"/>
      <c r="B64" s="68"/>
      <c r="C64" s="68"/>
      <c r="D64" s="68"/>
      <c r="E64" s="68"/>
      <c r="F64" s="68"/>
    </row>
    <row r="65" spans="1:12" ht="12.75" customHeight="1">
      <c r="A65" s="19"/>
      <c r="B65" s="19"/>
      <c r="C65" s="19"/>
      <c r="D65" s="19"/>
      <c r="E65" s="19"/>
      <c r="F65" s="19"/>
      <c r="H65" s="33"/>
      <c r="I65" s="33"/>
      <c r="J65" s="33"/>
      <c r="K65" s="33"/>
      <c r="L65" s="33"/>
    </row>
    <row r="66" spans="1:12" ht="12.75">
      <c r="A66" s="85" t="s">
        <v>39</v>
      </c>
      <c r="B66" s="85"/>
      <c r="C66" s="85"/>
      <c r="D66" s="85"/>
      <c r="E66" s="85"/>
      <c r="F66" s="85"/>
      <c r="H66" s="33"/>
      <c r="I66" s="33"/>
      <c r="J66" s="33"/>
      <c r="K66" s="33"/>
      <c r="L66" s="33"/>
    </row>
    <row r="67" spans="1:12" ht="12.75">
      <c r="A67" s="34"/>
      <c r="B67" s="32"/>
      <c r="C67" s="32"/>
      <c r="D67" s="32"/>
      <c r="E67" s="32"/>
      <c r="F67" s="32"/>
      <c r="H67" s="33"/>
      <c r="I67" s="33"/>
      <c r="J67" s="33"/>
      <c r="K67" s="33"/>
      <c r="L67" s="33"/>
    </row>
    <row r="68" spans="1:12" ht="12.75" customHeight="1">
      <c r="A68" s="77" t="s">
        <v>40</v>
      </c>
      <c r="B68" s="77"/>
      <c r="C68" s="77"/>
      <c r="D68" s="77"/>
      <c r="E68" s="77"/>
      <c r="F68" s="77"/>
      <c r="H68" s="35"/>
      <c r="I68" s="33"/>
      <c r="J68" s="33"/>
      <c r="K68" s="33"/>
      <c r="L68" s="33"/>
    </row>
    <row r="69" spans="1:6" ht="12.75">
      <c r="A69" s="77"/>
      <c r="B69" s="77"/>
      <c r="C69" s="77"/>
      <c r="D69" s="77"/>
      <c r="E69" s="77"/>
      <c r="F69" s="77"/>
    </row>
    <row r="70" spans="1:6" ht="12.75">
      <c r="A70" s="32"/>
      <c r="B70" s="32"/>
      <c r="C70" s="32"/>
      <c r="D70" s="32"/>
      <c r="E70" s="32"/>
      <c r="F70" s="32"/>
    </row>
    <row r="71" spans="1:6" ht="12.75" customHeight="1">
      <c r="A71" s="77" t="s">
        <v>41</v>
      </c>
      <c r="B71" s="77"/>
      <c r="C71" s="77"/>
      <c r="D71" s="77"/>
      <c r="E71" s="77"/>
      <c r="F71" s="77"/>
    </row>
    <row r="72" spans="1:6" ht="12.75">
      <c r="A72" s="77"/>
      <c r="B72" s="77"/>
      <c r="C72" s="77"/>
      <c r="D72" s="77"/>
      <c r="E72" s="77"/>
      <c r="F72" s="77"/>
    </row>
    <row r="73" spans="1:6" ht="12.75">
      <c r="A73" s="36"/>
      <c r="B73" s="36"/>
      <c r="C73" s="36"/>
      <c r="D73" s="36"/>
      <c r="E73" s="36"/>
      <c r="F73" s="36"/>
    </row>
    <row r="74" spans="1:6" ht="12.75">
      <c r="A74" s="5" t="s">
        <v>42</v>
      </c>
      <c r="B74" s="32"/>
      <c r="C74" s="32"/>
      <c r="D74" s="32"/>
      <c r="E74" s="32"/>
      <c r="F74" s="32"/>
    </row>
    <row r="75" spans="1:6" ht="13.5" thickBot="1">
      <c r="A75" s="32"/>
      <c r="B75" s="32"/>
      <c r="C75" s="32"/>
      <c r="D75" s="32"/>
      <c r="E75" s="32"/>
      <c r="F75" s="32"/>
    </row>
    <row r="76" spans="1:6" ht="38.25">
      <c r="A76" s="86" t="s">
        <v>43</v>
      </c>
      <c r="B76" s="87"/>
      <c r="C76" s="37" t="s">
        <v>44</v>
      </c>
      <c r="D76" s="37" t="s">
        <v>45</v>
      </c>
      <c r="E76" s="37" t="s">
        <v>46</v>
      </c>
      <c r="F76" s="83" t="s">
        <v>47</v>
      </c>
    </row>
    <row r="77" spans="1:6" ht="25.5">
      <c r="A77" s="88"/>
      <c r="B77" s="89"/>
      <c r="C77" s="38" t="s">
        <v>48</v>
      </c>
      <c r="D77" s="92" t="s">
        <v>49</v>
      </c>
      <c r="E77" s="92" t="s">
        <v>50</v>
      </c>
      <c r="F77" s="90"/>
    </row>
    <row r="78" spans="1:6" ht="12.75">
      <c r="A78" s="88"/>
      <c r="B78" s="89"/>
      <c r="C78" s="39">
        <v>2009</v>
      </c>
      <c r="D78" s="93"/>
      <c r="E78" s="93"/>
      <c r="F78" s="91"/>
    </row>
    <row r="79" spans="1:6" ht="12.75">
      <c r="A79" s="94"/>
      <c r="B79" s="95"/>
      <c r="C79" s="40" t="s">
        <v>11</v>
      </c>
      <c r="D79" s="41" t="s">
        <v>11</v>
      </c>
      <c r="E79" s="41" t="s">
        <v>11</v>
      </c>
      <c r="F79" s="42" t="s">
        <v>11</v>
      </c>
    </row>
    <row r="80" spans="1:6" ht="12.75">
      <c r="A80" s="69" t="str">
        <f aca="true" t="shared" si="2" ref="A80:A88">A48</f>
        <v>Residential</v>
      </c>
      <c r="B80" s="70"/>
      <c r="C80" s="43">
        <v>92.37</v>
      </c>
      <c r="D80" s="44">
        <f>IF(D17=0,"",(D48+F48)/D17*100)</f>
        <v>93.66774175046903</v>
      </c>
      <c r="E80" s="44">
        <f aca="true" t="shared" si="3" ref="E80:E90">IF(D17=0,"",(E48+F48)/D17*100)</f>
        <v>93.66773182051932</v>
      </c>
      <c r="F80" s="45" t="s">
        <v>51</v>
      </c>
    </row>
    <row r="81" spans="1:6" ht="12.75">
      <c r="A81" s="69" t="str">
        <f t="shared" si="2"/>
        <v>GS &lt; 50 kW</v>
      </c>
      <c r="B81" s="70"/>
      <c r="C81" s="43">
        <v>91.09</v>
      </c>
      <c r="D81" s="44">
        <f aca="true" t="shared" si="4" ref="D81:D90">IF(D18=0,"",(D49+F49)/D18*100)</f>
        <v>128.7459355208742</v>
      </c>
      <c r="E81" s="44">
        <f t="shared" si="3"/>
        <v>119.99996143051936</v>
      </c>
      <c r="F81" s="45" t="s">
        <v>52</v>
      </c>
    </row>
    <row r="82" spans="1:6" ht="12" customHeight="1">
      <c r="A82" s="71" t="str">
        <f t="shared" si="2"/>
        <v>GS &gt; 50 kW (or 50 kW &lt; GS &lt; 499 kW, if applicable)</v>
      </c>
      <c r="B82" s="72"/>
      <c r="C82" s="43">
        <v>175.11</v>
      </c>
      <c r="D82" s="44">
        <f t="shared" si="4"/>
        <v>179.78828309548987</v>
      </c>
      <c r="E82" s="44">
        <f t="shared" si="3"/>
        <v>145.18745568885424</v>
      </c>
      <c r="F82" s="45" t="s">
        <v>52</v>
      </c>
    </row>
    <row r="83" spans="1:6" ht="12.75">
      <c r="A83" s="69" t="str">
        <f t="shared" si="2"/>
        <v>GS 500-4999 kW, if applicable</v>
      </c>
      <c r="B83" s="70"/>
      <c r="C83" s="43">
        <v>180</v>
      </c>
      <c r="D83" s="44">
        <f t="shared" si="4"/>
        <v>220.02277738513158</v>
      </c>
      <c r="E83" s="44">
        <f t="shared" si="3"/>
        <v>177.7988178216606</v>
      </c>
      <c r="F83" s="45" t="s">
        <v>52</v>
      </c>
    </row>
    <row r="84" spans="1:6" ht="12.75">
      <c r="A84" s="69" t="str">
        <f t="shared" si="2"/>
        <v>Large User, if applicable</v>
      </c>
      <c r="B84" s="70"/>
      <c r="C84" s="43">
        <v>75</v>
      </c>
      <c r="D84" s="44">
        <f t="shared" si="4"/>
        <v>61.2311954348259</v>
      </c>
      <c r="E84" s="44">
        <f t="shared" si="3"/>
        <v>81.15566027228253</v>
      </c>
      <c r="F84" s="45" t="s">
        <v>51</v>
      </c>
    </row>
    <row r="85" spans="1:6" ht="12.75">
      <c r="A85" s="69" t="str">
        <f t="shared" si="2"/>
        <v>Street Lighting</v>
      </c>
      <c r="B85" s="70"/>
      <c r="C85" s="43">
        <v>72.29</v>
      </c>
      <c r="D85" s="44">
        <f t="shared" si="4"/>
        <v>44.226730086435154</v>
      </c>
      <c r="E85" s="44">
        <f t="shared" si="3"/>
        <v>69.99987076571422</v>
      </c>
      <c r="F85" s="45" t="s">
        <v>53</v>
      </c>
    </row>
    <row r="86" spans="1:6" ht="12.75">
      <c r="A86" s="69" t="str">
        <f t="shared" si="2"/>
        <v>Sentinel Lighting</v>
      </c>
      <c r="B86" s="70"/>
      <c r="C86" s="43">
        <v>96.74</v>
      </c>
      <c r="D86" s="44">
        <f t="shared" si="4"/>
        <v>22.61379021857547</v>
      </c>
      <c r="E86" s="44">
        <f t="shared" si="3"/>
        <v>80.01378237561855</v>
      </c>
      <c r="F86" s="45" t="s">
        <v>52</v>
      </c>
    </row>
    <row r="87" spans="1:6" ht="12.75">
      <c r="A87" s="71" t="str">
        <f t="shared" si="2"/>
        <v>Unmetered Scattered Load (USL)</v>
      </c>
      <c r="B87" s="72"/>
      <c r="C87" s="43">
        <v>82.62</v>
      </c>
      <c r="D87" s="44">
        <f t="shared" si="4"/>
        <v>48.61976224426857</v>
      </c>
      <c r="E87" s="44">
        <f t="shared" si="3"/>
        <v>80.00241368529073</v>
      </c>
      <c r="F87" s="45" t="s">
        <v>52</v>
      </c>
    </row>
    <row r="88" spans="1:6" ht="12.75">
      <c r="A88" s="69">
        <f t="shared" si="2"/>
        <v>0</v>
      </c>
      <c r="B88" s="70"/>
      <c r="C88" s="43"/>
      <c r="D88" s="44" t="str">
        <f t="shared" si="4"/>
        <v/>
      </c>
      <c r="E88" s="44" t="str">
        <f t="shared" si="3"/>
        <v/>
      </c>
      <c r="F88" s="46"/>
    </row>
    <row r="89" spans="1:6" ht="12.75">
      <c r="A89" s="73"/>
      <c r="B89" s="74"/>
      <c r="C89" s="43"/>
      <c r="D89" s="44" t="str">
        <f t="shared" si="4"/>
        <v/>
      </c>
      <c r="E89" s="44" t="str">
        <f t="shared" si="3"/>
        <v/>
      </c>
      <c r="F89" s="46"/>
    </row>
    <row r="90" spans="1:6" ht="13.5" thickBot="1">
      <c r="A90" s="75">
        <f>A58</f>
        <v>0</v>
      </c>
      <c r="B90" s="76"/>
      <c r="C90" s="47"/>
      <c r="D90" s="48" t="str">
        <f t="shared" si="4"/>
        <v/>
      </c>
      <c r="E90" s="48" t="str">
        <f t="shared" si="3"/>
        <v/>
      </c>
      <c r="F90" s="49"/>
    </row>
    <row r="92" spans="1:6" ht="12.75">
      <c r="A92" s="5" t="s">
        <v>22</v>
      </c>
      <c r="B92" s="32"/>
      <c r="C92" s="32"/>
      <c r="D92" s="32"/>
      <c r="E92" s="32"/>
      <c r="F92" s="32"/>
    </row>
    <row r="93" spans="1:6" ht="12.75">
      <c r="A93" s="32"/>
      <c r="B93" s="32"/>
      <c r="C93" s="32"/>
      <c r="D93" s="32"/>
      <c r="E93" s="32"/>
      <c r="F93" s="32"/>
    </row>
    <row r="94" spans="1:6" ht="30.75" customHeight="1">
      <c r="A94" s="68" t="s">
        <v>54</v>
      </c>
      <c r="B94" s="68"/>
      <c r="C94" s="68"/>
      <c r="D94" s="68"/>
      <c r="E94" s="68"/>
      <c r="F94" s="68"/>
    </row>
    <row r="95" spans="1:6" ht="20.25" customHeight="1">
      <c r="A95" s="68"/>
      <c r="B95" s="68"/>
      <c r="C95" s="68"/>
      <c r="D95" s="68"/>
      <c r="E95" s="68"/>
      <c r="F95" s="68"/>
    </row>
    <row r="96" spans="1:6" ht="12.75" customHeight="1">
      <c r="A96" s="50"/>
      <c r="B96" s="50"/>
      <c r="C96" s="50"/>
      <c r="D96" s="50"/>
      <c r="E96" s="50"/>
      <c r="F96" s="50"/>
    </row>
    <row r="97" spans="1:6" ht="25.5" customHeight="1">
      <c r="A97" s="77" t="s">
        <v>55</v>
      </c>
      <c r="B97" s="77"/>
      <c r="C97" s="77"/>
      <c r="D97" s="77"/>
      <c r="E97" s="77"/>
      <c r="F97" s="77"/>
    </row>
    <row r="98" spans="1:6" ht="12.75">
      <c r="A98" s="32"/>
      <c r="B98" s="32"/>
      <c r="C98" s="32"/>
      <c r="D98" s="32"/>
      <c r="E98" s="32"/>
      <c r="F98" s="32"/>
    </row>
    <row r="99" spans="1:6" ht="12.75">
      <c r="A99" s="51" t="s">
        <v>56</v>
      </c>
      <c r="B99" s="52"/>
      <c r="C99" s="52"/>
      <c r="D99" s="52"/>
      <c r="E99" s="52"/>
      <c r="F99" s="52"/>
    </row>
    <row r="100" ht="13.5" thickBot="1"/>
    <row r="101" spans="1:6" ht="12.75">
      <c r="A101" s="78" t="s">
        <v>43</v>
      </c>
      <c r="B101" s="79"/>
      <c r="C101" s="82" t="s">
        <v>57</v>
      </c>
      <c r="D101" s="82"/>
      <c r="E101" s="82"/>
      <c r="F101" s="83" t="s">
        <v>47</v>
      </c>
    </row>
    <row r="102" spans="1:6" ht="12.75">
      <c r="A102" s="80"/>
      <c r="B102" s="81"/>
      <c r="C102" s="53">
        <v>2013</v>
      </c>
      <c r="D102" s="53">
        <v>2014</v>
      </c>
      <c r="E102" s="53">
        <v>2015</v>
      </c>
      <c r="F102" s="84"/>
    </row>
    <row r="103" spans="1:6" ht="12.75">
      <c r="A103" s="80"/>
      <c r="B103" s="81"/>
      <c r="C103" s="53" t="s">
        <v>11</v>
      </c>
      <c r="D103" s="53" t="s">
        <v>11</v>
      </c>
      <c r="E103" s="53" t="s">
        <v>11</v>
      </c>
      <c r="F103" s="54" t="s">
        <v>11</v>
      </c>
    </row>
    <row r="104" spans="1:6" ht="12.75">
      <c r="A104" s="64" t="str">
        <f>A80</f>
        <v>Residential</v>
      </c>
      <c r="B104" s="65"/>
      <c r="C104" s="55">
        <f>E80</f>
        <v>93.66773182051932</v>
      </c>
      <c r="D104" s="56">
        <v>93.73</v>
      </c>
      <c r="E104" s="56">
        <v>93.73</v>
      </c>
      <c r="F104" s="57" t="str">
        <f>F80</f>
        <v>85 - 115</v>
      </c>
    </row>
    <row r="105" spans="1:6" ht="12.75">
      <c r="A105" s="64" t="str">
        <f aca="true" t="shared" si="5" ref="A105:A114">A81</f>
        <v>GS &lt; 50 kW</v>
      </c>
      <c r="B105" s="65"/>
      <c r="C105" s="55">
        <f aca="true" t="shared" si="6" ref="C105:C114">E81</f>
        <v>119.99996143051936</v>
      </c>
      <c r="D105" s="56">
        <v>120</v>
      </c>
      <c r="E105" s="56">
        <v>120</v>
      </c>
      <c r="F105" s="57" t="str">
        <f aca="true" t="shared" si="7" ref="F105:F111">F81</f>
        <v>80 - 120</v>
      </c>
    </row>
    <row r="106" spans="1:6" ht="24" customHeight="1">
      <c r="A106" s="64" t="str">
        <f t="shared" si="5"/>
        <v>GS &gt; 50 kW (or 50 kW &lt; GS &lt; 499 kW, if applicable)</v>
      </c>
      <c r="B106" s="65"/>
      <c r="C106" s="55">
        <f t="shared" si="6"/>
        <v>145.18745568885424</v>
      </c>
      <c r="D106" s="56">
        <v>120</v>
      </c>
      <c r="E106" s="56">
        <v>120</v>
      </c>
      <c r="F106" s="57" t="str">
        <f t="shared" si="7"/>
        <v>80 - 120</v>
      </c>
    </row>
    <row r="107" spans="1:6" ht="12.75">
      <c r="A107" s="64" t="str">
        <f t="shared" si="5"/>
        <v>GS 500-4999 kW, if applicable</v>
      </c>
      <c r="B107" s="65"/>
      <c r="C107" s="55">
        <f t="shared" si="6"/>
        <v>177.7988178216606</v>
      </c>
      <c r="D107" s="56">
        <v>120</v>
      </c>
      <c r="E107" s="56">
        <v>120</v>
      </c>
      <c r="F107" s="57" t="str">
        <f t="shared" si="7"/>
        <v>80 - 120</v>
      </c>
    </row>
    <row r="108" spans="1:6" ht="12.75">
      <c r="A108" s="64" t="str">
        <f t="shared" si="5"/>
        <v>Large User, if applicable</v>
      </c>
      <c r="B108" s="65"/>
      <c r="C108" s="55">
        <f t="shared" si="6"/>
        <v>81.15566027228253</v>
      </c>
      <c r="D108" s="56">
        <v>93.73</v>
      </c>
      <c r="E108" s="56">
        <v>93.73</v>
      </c>
      <c r="F108" s="57" t="str">
        <f t="shared" si="7"/>
        <v>85 - 115</v>
      </c>
    </row>
    <row r="109" spans="1:6" ht="12.75">
      <c r="A109" s="64" t="str">
        <f t="shared" si="5"/>
        <v>Street Lighting</v>
      </c>
      <c r="B109" s="65"/>
      <c r="C109" s="55">
        <f t="shared" si="6"/>
        <v>69.99987076571422</v>
      </c>
      <c r="D109" s="56">
        <v>93.73</v>
      </c>
      <c r="E109" s="56">
        <v>93.73</v>
      </c>
      <c r="F109" s="57" t="str">
        <f t="shared" si="7"/>
        <v>70 - 120</v>
      </c>
    </row>
    <row r="110" spans="1:6" ht="12.75">
      <c r="A110" s="64" t="str">
        <f t="shared" si="5"/>
        <v>Sentinel Lighting</v>
      </c>
      <c r="B110" s="65"/>
      <c r="C110" s="55">
        <f t="shared" si="6"/>
        <v>80.01378237561855</v>
      </c>
      <c r="D110" s="56">
        <v>93.73</v>
      </c>
      <c r="E110" s="56">
        <v>93.73</v>
      </c>
      <c r="F110" s="57" t="str">
        <f t="shared" si="7"/>
        <v>80 - 120</v>
      </c>
    </row>
    <row r="111" spans="1:6" ht="12.75" customHeight="1">
      <c r="A111" s="64" t="str">
        <f t="shared" si="5"/>
        <v>Unmetered Scattered Load (USL)</v>
      </c>
      <c r="B111" s="65"/>
      <c r="C111" s="55">
        <f t="shared" si="6"/>
        <v>80.00241368529073</v>
      </c>
      <c r="D111" s="56">
        <v>93.73</v>
      </c>
      <c r="E111" s="56">
        <v>93.73</v>
      </c>
      <c r="F111" s="57" t="str">
        <f t="shared" si="7"/>
        <v>80 - 120</v>
      </c>
    </row>
    <row r="112" spans="1:6" ht="12.75">
      <c r="A112" s="64">
        <f t="shared" si="5"/>
        <v>0</v>
      </c>
      <c r="B112" s="65"/>
      <c r="C112" s="55" t="str">
        <f t="shared" si="6"/>
        <v/>
      </c>
      <c r="D112" s="58"/>
      <c r="E112" s="58"/>
      <c r="F112" s="59">
        <f>F88</f>
        <v>0</v>
      </c>
    </row>
    <row r="113" spans="1:6" ht="12.75">
      <c r="A113" s="64"/>
      <c r="B113" s="65"/>
      <c r="C113" s="55" t="str">
        <f t="shared" si="6"/>
        <v/>
      </c>
      <c r="D113" s="58"/>
      <c r="E113" s="58"/>
      <c r="F113" s="59">
        <f>F89</f>
        <v>0</v>
      </c>
    </row>
    <row r="114" spans="1:6" ht="13.5" customHeight="1" thickBot="1">
      <c r="A114" s="66">
        <f t="shared" si="5"/>
        <v>0</v>
      </c>
      <c r="B114" s="67"/>
      <c r="C114" s="60" t="str">
        <f t="shared" si="6"/>
        <v/>
      </c>
      <c r="D114" s="61"/>
      <c r="E114" s="61"/>
      <c r="F114" s="62"/>
    </row>
    <row r="116" ht="12.75" customHeight="1">
      <c r="A116" s="5" t="s">
        <v>58</v>
      </c>
    </row>
    <row r="117" spans="1:6" ht="12.75" customHeight="1">
      <c r="A117" s="68" t="s">
        <v>59</v>
      </c>
      <c r="B117" s="68"/>
      <c r="C117" s="68"/>
      <c r="D117" s="68"/>
      <c r="E117" s="68"/>
      <c r="F117" s="68"/>
    </row>
    <row r="118" spans="1:6" ht="12.75">
      <c r="A118" s="68"/>
      <c r="B118" s="68"/>
      <c r="C118" s="68"/>
      <c r="D118" s="68"/>
      <c r="E118" s="68"/>
      <c r="F118" s="68"/>
    </row>
    <row r="119" spans="1:6" ht="20.25" customHeight="1">
      <c r="A119" s="68"/>
      <c r="B119" s="68"/>
      <c r="C119" s="68"/>
      <c r="D119" s="68"/>
      <c r="E119" s="68"/>
      <c r="F119" s="68"/>
    </row>
    <row r="120" spans="1:6" ht="16.5" customHeight="1">
      <c r="A120" s="68"/>
      <c r="B120" s="68"/>
      <c r="C120" s="68"/>
      <c r="D120" s="68"/>
      <c r="E120" s="68"/>
      <c r="F120" s="68"/>
    </row>
    <row r="122" spans="1:6" ht="12.75">
      <c r="A122" s="63"/>
      <c r="B122" s="63"/>
      <c r="C122" s="63"/>
      <c r="D122" s="63"/>
      <c r="E122" s="63"/>
      <c r="F122" s="63"/>
    </row>
    <row r="123" spans="1:6" ht="12.75">
      <c r="A123" s="63"/>
      <c r="B123" s="63"/>
      <c r="C123" s="63"/>
      <c r="D123" s="63"/>
      <c r="E123" s="63"/>
      <c r="F123" s="63"/>
    </row>
    <row r="124" spans="1:6" ht="12.75">
      <c r="A124" s="63"/>
      <c r="B124" s="63"/>
      <c r="C124" s="63"/>
      <c r="D124" s="63"/>
      <c r="E124" s="63"/>
      <c r="F124" s="63"/>
    </row>
  </sheetData>
  <mergeCells count="62">
    <mergeCell ref="F46:F47"/>
    <mergeCell ref="A9:F9"/>
    <mergeCell ref="A10:F10"/>
    <mergeCell ref="A32:E33"/>
    <mergeCell ref="A35:E37"/>
    <mergeCell ref="A39:E40"/>
    <mergeCell ref="B43:F43"/>
    <mergeCell ref="A45:B45"/>
    <mergeCell ref="A46:B47"/>
    <mergeCell ref="C46:C47"/>
    <mergeCell ref="D46:D47"/>
    <mergeCell ref="E46:E47"/>
    <mergeCell ref="A59:B59"/>
    <mergeCell ref="A48:B48"/>
    <mergeCell ref="A49:B49"/>
    <mergeCell ref="A50:B50"/>
    <mergeCell ref="A51:B51"/>
    <mergeCell ref="A52:B52"/>
    <mergeCell ref="A53:B53"/>
    <mergeCell ref="A54:B54"/>
    <mergeCell ref="A55:B55"/>
    <mergeCell ref="A56:B56"/>
    <mergeCell ref="A57:B57"/>
    <mergeCell ref="A58:B58"/>
    <mergeCell ref="A84:B84"/>
    <mergeCell ref="A63:F64"/>
    <mergeCell ref="A66:F66"/>
    <mergeCell ref="A68:F69"/>
    <mergeCell ref="A71:F72"/>
    <mergeCell ref="A76:B78"/>
    <mergeCell ref="F76:F78"/>
    <mergeCell ref="D77:D78"/>
    <mergeCell ref="E77:E78"/>
    <mergeCell ref="A79:B79"/>
    <mergeCell ref="A80:B80"/>
    <mergeCell ref="A81:B81"/>
    <mergeCell ref="A82:B82"/>
    <mergeCell ref="A83:B83"/>
    <mergeCell ref="A104:B104"/>
    <mergeCell ref="A85:B85"/>
    <mergeCell ref="A86:B86"/>
    <mergeCell ref="A87:B87"/>
    <mergeCell ref="A88:B88"/>
    <mergeCell ref="A89:B89"/>
    <mergeCell ref="A90:B90"/>
    <mergeCell ref="A94:F95"/>
    <mergeCell ref="A97:F97"/>
    <mergeCell ref="A101:B103"/>
    <mergeCell ref="C101:E101"/>
    <mergeCell ref="F101:F102"/>
    <mergeCell ref="A122:F124"/>
    <mergeCell ref="A105:B105"/>
    <mergeCell ref="A106:B106"/>
    <mergeCell ref="A107:B107"/>
    <mergeCell ref="A108:B108"/>
    <mergeCell ref="A109:B109"/>
    <mergeCell ref="A110:B110"/>
    <mergeCell ref="A111:B111"/>
    <mergeCell ref="A112:B112"/>
    <mergeCell ref="A113:B113"/>
    <mergeCell ref="A114:B114"/>
    <mergeCell ref="A117:F120"/>
  </mergeCells>
  <dataValidations count="1">
    <dataValidation allowBlank="1" showInputMessage="1" showErrorMessage="1" promptTitle="Date Format" prompt="E.g:  &quot;August 1, 2011&quot;" sqref="F7"/>
  </dataValidations>
  <printOptions/>
  <pageMargins left="0.7480314960629921" right="0.7480314960629921" top="0.984251968503937" bottom="0.984251968503937" header="0.5118110236220472" footer="0.5118110236220472"/>
  <pageSetup fitToHeight="2" horizontalDpi="600" verticalDpi="600" orientation="portrait" scale="77"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Frank</dc:creator>
  <cp:keywords/>
  <dc:description/>
  <cp:lastModifiedBy>Deanna Hastie</cp:lastModifiedBy>
  <cp:lastPrinted>2013-05-15T22:47:08Z</cp:lastPrinted>
  <dcterms:created xsi:type="dcterms:W3CDTF">2013-04-25T19:53:04Z</dcterms:created>
  <dcterms:modified xsi:type="dcterms:W3CDTF">2013-05-15T22:47:13Z</dcterms:modified>
  <cp:category/>
  <cp:version/>
  <cp:contentType/>
  <cp:contentStatus/>
</cp:coreProperties>
</file>