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Details" sheetId="1" r:id="rId1"/>
    <sheet name="Summary Tables" sheetId="2" r:id="rId2"/>
    <sheet name="Sheet3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'Summary Tables'!$B$3:$H$26</definedName>
  </definedNames>
  <calcPr fullCalcOnLoad="1"/>
</workbook>
</file>

<file path=xl/sharedStrings.xml><?xml version="1.0" encoding="utf-8"?>
<sst xmlns="http://schemas.openxmlformats.org/spreadsheetml/2006/main" count="66" uniqueCount="41">
  <si>
    <t>Nuclear</t>
  </si>
  <si>
    <t>Hydro</t>
  </si>
  <si>
    <t>A</t>
  </si>
  <si>
    <t>B</t>
  </si>
  <si>
    <t>C</t>
  </si>
  <si>
    <t>OPG Regulated</t>
  </si>
  <si>
    <t xml:space="preserve">Test </t>
  </si>
  <si>
    <t>Period</t>
  </si>
  <si>
    <t>$millions</t>
  </si>
  <si>
    <t>2008*</t>
  </si>
  <si>
    <t>CME Scenarios</t>
  </si>
  <si>
    <t>Change in Revenue Requirement</t>
  </si>
  <si>
    <t xml:space="preserve">Nuclear </t>
  </si>
  <si>
    <t>Hydroelectric</t>
  </si>
  <si>
    <t>All Regulated</t>
  </si>
  <si>
    <t>Impacts of Alternate Capital Structures - $ millions Increase/(decrease) from submission</t>
  </si>
  <si>
    <t xml:space="preserve">Updated Submission </t>
  </si>
  <si>
    <t>Test Period Revenue Requirement - $millions</t>
  </si>
  <si>
    <t>Debt</t>
  </si>
  <si>
    <t>Equity</t>
  </si>
  <si>
    <t>Cap Structure</t>
  </si>
  <si>
    <t>Rate</t>
  </si>
  <si>
    <t>Cost - $M</t>
  </si>
  <si>
    <t>Total</t>
  </si>
  <si>
    <t>Submission</t>
  </si>
  <si>
    <t>Maintain 55/45</t>
  </si>
  <si>
    <t>Change from Submission</t>
  </si>
  <si>
    <t>Maintain 55/45 and 5% ROE</t>
  </si>
  <si>
    <t>Maintain 5% ROE - new cap structure</t>
  </si>
  <si>
    <t>40% Equity &amp; 7.75% ROE</t>
  </si>
  <si>
    <t>47% Equity &amp; 7.1% ROE</t>
  </si>
  <si>
    <t>45% Equity &amp; 7.64% ROE</t>
  </si>
  <si>
    <t>60/40 Debt/Equity; 7.75% ROE</t>
  </si>
  <si>
    <t>53/47 Debt/Equity; 7.10% ROE</t>
  </si>
  <si>
    <t>55/45 Debt/Equity; 7.64% ROE</t>
  </si>
  <si>
    <t>(42.5/57.5 Debt/Equity structure 10.5% ROE)</t>
  </si>
  <si>
    <t>Test Period Revenue Deficiency - $millions</t>
  </si>
  <si>
    <t>Updated Submission</t>
  </si>
  <si>
    <t>10.5% ROE and 42.5/57.5 D/E structure</t>
  </si>
  <si>
    <t>Impacts of Alternate ROE and Capital Structure Scenarios - $ millions Increase/(decrease)</t>
  </si>
  <si>
    <t>Revenue requirement impacts do not reflect any application of changes in tax losses and associated mitigation.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</si>
</sst>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_);\(0.0\)"/>
    <numFmt numFmtId="181" formatCode="0_);\(0\)"/>
    <numFmt numFmtId="182" formatCode="0.0%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172" fontId="0" fillId="0" borderId="0" xfId="15" applyNumberFormat="1" applyAlignment="1">
      <alignment/>
    </xf>
    <xf numFmtId="172" fontId="3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38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8" fontId="0" fillId="2" borderId="8" xfId="0" applyNumberFormat="1" applyFill="1" applyBorder="1" applyAlignment="1">
      <alignment horizontal="center"/>
    </xf>
    <xf numFmtId="181" fontId="0" fillId="2" borderId="8" xfId="0" applyNumberFormat="1" applyFill="1" applyBorder="1" applyAlignment="1">
      <alignment horizontal="center"/>
    </xf>
    <xf numFmtId="181" fontId="0" fillId="2" borderId="6" xfId="0" applyNumberFormat="1" applyFill="1" applyBorder="1" applyAlignment="1">
      <alignment horizontal="center"/>
    </xf>
    <xf numFmtId="181" fontId="0" fillId="2" borderId="9" xfId="0" applyNumberFormat="1" applyFill="1" applyBorder="1" applyAlignment="1">
      <alignment horizontal="center"/>
    </xf>
    <xf numFmtId="181" fontId="0" fillId="2" borderId="10" xfId="0" applyNumberFormat="1" applyFill="1" applyBorder="1" applyAlignment="1">
      <alignment horizontal="center"/>
    </xf>
    <xf numFmtId="182" fontId="0" fillId="0" borderId="0" xfId="21" applyNumberFormat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0" fontId="3" fillId="0" borderId="11" xfId="0" applyFont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CB\Financial%20Forecasts\2008%20Files\2008%20Business%20Planning\Other%20Rate%20&amp;%20Forecast%20Scenarios\OEB%20Update\Financial%20Results%20-%20OEB%20Upd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CB\Financial%20Forecasts\2008%20Files\2008%20Business%20Planning\Other%20Rate%20&amp;%20Forecast%20Scenarios\OEB%20Update\Audit%20trail%20-%20board%20approval%20to%20OEB%20upd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9674\Local%20Settings\Temporary%20Internet%20Files\Financial%20Results%20-%20OEB%20Update%20-%2040%Equity7.75%RO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9674\Local%20Settings\Temporary%20Internet%20Files\Financial%20Results%20-%20OEB%20Update%20-%2045%Equity7.64%RO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19674\Local%20Settings\Temporary%20Internet%20Files\Financial%20Results%20-%20OEB%20Update%20-%2047%Equity7.1%RO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CB\Financial%20Forecasts\2008%20Files\2008%20Business%20Planning\Other%20Rate%20&amp;%20Forecast%20Scenarios\OEB%20Update\Updated%20Rate%20Increase%20Factors%20April%2020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 vs Accounting Reconciled"/>
      <sheetName val="CostAllocation"/>
      <sheetName val="Audit"/>
      <sheetName val="Op St Margin"/>
      <sheetName val="Op St"/>
      <sheetName val="Sheet1"/>
      <sheetName val="Op St Regulated Nuclear"/>
      <sheetName val="Op St Regulated Hydroelectric"/>
      <sheetName val="Op St UnReg"/>
      <sheetName val="Op St UnReg Fos"/>
      <sheetName val="Op St UnReg Hyd"/>
      <sheetName val="Op St Regulated Company"/>
      <sheetName val="Revenue"/>
      <sheetName val="OM&amp;A"/>
      <sheetName val="Capital"/>
      <sheetName val="Other Revenue"/>
      <sheetName val="Op St vs December Board 5% ROE"/>
      <sheetName val="Op St vs old December Board"/>
      <sheetName val="B S"/>
      <sheetName val="Cash"/>
      <sheetName val="Liquidity"/>
      <sheetName val="Perf Meas"/>
      <sheetName val="Net Interest Exp"/>
      <sheetName val="Taxes &amp; Dividends"/>
      <sheetName val="Nuclear Liabilities"/>
      <sheetName val="BP Data to TWH (2)"/>
      <sheetName val="NTFA to TWH (2)"/>
      <sheetName val="Nuclear"/>
      <sheetName val="Bruce"/>
      <sheetName val="Nuclear Ancillary"/>
      <sheetName val="Nuclear Total"/>
      <sheetName val="Hydro"/>
      <sheetName val="Hydro Ancillary"/>
      <sheetName val="Rate Report"/>
      <sheetName val="Monthly--&gt;"/>
      <sheetName val="Nuclear monthly"/>
      <sheetName val="Bruce monthly"/>
      <sheetName val="Nuclear Ancillary monthly"/>
      <sheetName val="Nuclear Total monthly"/>
      <sheetName val="Hydro monthly"/>
      <sheetName val="Hydro Ancillary monthly"/>
      <sheetName val="Rate Report Monthly"/>
      <sheetName val="Taxes monthly"/>
      <sheetName val="BP Data to TWH"/>
      <sheetName val="NTFA to TWH"/>
    </sheetNames>
    <sheetDataSet>
      <sheetData sheetId="41">
        <row r="26">
          <cell r="P26">
            <v>2072.1191407143806</v>
          </cell>
          <cell r="Q26">
            <v>2943.1141349529166</v>
          </cell>
        </row>
        <row r="67">
          <cell r="P67">
            <v>466.15159779661747</v>
          </cell>
          <cell r="Q67">
            <v>726.0947923194743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 Memo Tables"/>
      <sheetName val="15%"/>
      <sheetName val="14.8%"/>
      <sheetName val="Compare to exh K"/>
      <sheetName val="Sheet 2"/>
      <sheetName val="Sheet3"/>
    </sheetNames>
    <sheetDataSet>
      <sheetData sheetId="2">
        <row r="43">
          <cell r="AD43">
            <v>5153.1332756672955</v>
          </cell>
        </row>
        <row r="88">
          <cell r="AD88">
            <v>1282.346390116092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 vs Accounting Reconciled"/>
      <sheetName val="CostAllocation"/>
      <sheetName val="Audit"/>
      <sheetName val="Op St Margin"/>
      <sheetName val="Op St"/>
      <sheetName val="Sheet1"/>
      <sheetName val="Op St Regulated Nuclear"/>
      <sheetName val="Op St Regulated Hydroelectric"/>
      <sheetName val="Op St UnReg"/>
      <sheetName val="Op St UnReg Fos"/>
      <sheetName val="Op St UnReg Hyd"/>
      <sheetName val="Op St Regulated Company"/>
      <sheetName val="Revenue"/>
      <sheetName val="OM&amp;A"/>
      <sheetName val="Capital"/>
      <sheetName val="Other Revenue"/>
      <sheetName val="Op St vs December Board 5% ROE"/>
      <sheetName val="Op St vs old December Board"/>
      <sheetName val="B S"/>
      <sheetName val="Cash"/>
      <sheetName val="Liquidity"/>
      <sheetName val="Perf Meas"/>
      <sheetName val="Net Interest Exp"/>
      <sheetName val="Taxes &amp; Dividends"/>
      <sheetName val="Nuclear Liabilities"/>
      <sheetName val="BP Data to TWH (2)"/>
      <sheetName val="NTFA to TWH (2)"/>
      <sheetName val="Nuclear"/>
      <sheetName val="Bruce"/>
      <sheetName val="Nuclear Ancillary"/>
      <sheetName val="Nuclear Total"/>
      <sheetName val="Hydro"/>
      <sheetName val="Hydro Ancillary"/>
      <sheetName val="Rate Report"/>
      <sheetName val="Monthly--&gt;"/>
      <sheetName val="Nuclear monthly"/>
      <sheetName val="Bruce monthly"/>
      <sheetName val="Nuclear Ancillary monthly"/>
      <sheetName val="Nuclear Total monthly"/>
      <sheetName val="Hydro monthly"/>
      <sheetName val="Hydro Ancillary monthly"/>
      <sheetName val="Rate Report Monthly"/>
      <sheetName val="Taxes monthly"/>
      <sheetName val="BP Data to TWH"/>
      <sheetName val="NTFA to TWH"/>
    </sheetNames>
    <sheetDataSet>
      <sheetData sheetId="41">
        <row r="26">
          <cell r="P26">
            <v>2004.6492891638245</v>
          </cell>
          <cell r="Q26">
            <v>2856.019132343213</v>
          </cell>
        </row>
        <row r="67">
          <cell r="P67">
            <v>410.0002235336261</v>
          </cell>
          <cell r="Q67">
            <v>652.5093841455795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 vs Accounting Reconciled"/>
      <sheetName val="CostAllocation"/>
      <sheetName val="Audit"/>
      <sheetName val="Op St Margin"/>
      <sheetName val="Op St"/>
      <sheetName val="Sheet1"/>
      <sheetName val="Op St Regulated Nuclear"/>
      <sheetName val="Op St Regulated Hydroelectric"/>
      <sheetName val="Op St UnReg"/>
      <sheetName val="Op St UnReg Fos"/>
      <sheetName val="Op St UnReg Hyd"/>
      <sheetName val="Op St Regulated Company"/>
      <sheetName val="Revenue"/>
      <sheetName val="OM&amp;A"/>
      <sheetName val="Capital"/>
      <sheetName val="Other Revenue"/>
      <sheetName val="Op St vs December Board 5% ROE"/>
      <sheetName val="Op St vs old December Board"/>
      <sheetName val="B S"/>
      <sheetName val="Cash"/>
      <sheetName val="Liquidity"/>
      <sheetName val="Perf Meas"/>
      <sheetName val="Net Interest Exp"/>
      <sheetName val="Taxes &amp; Dividends"/>
      <sheetName val="Nuclear Liabilities"/>
      <sheetName val="BP Data to TWH (2)"/>
      <sheetName val="NTFA to TWH (2)"/>
      <sheetName val="Nuclear"/>
      <sheetName val="Bruce"/>
      <sheetName val="Nuclear Ancillary"/>
      <sheetName val="Nuclear Total"/>
      <sheetName val="Hydro"/>
      <sheetName val="Hydro Ancillary"/>
      <sheetName val="Rate Report"/>
      <sheetName val="Monthly--&gt;"/>
      <sheetName val="Nuclear monthly"/>
      <sheetName val="Bruce monthly"/>
      <sheetName val="Nuclear Ancillary monthly"/>
      <sheetName val="Nuclear Total monthly"/>
      <sheetName val="Hydro monthly"/>
      <sheetName val="Hydro Ancillary monthly"/>
      <sheetName val="Rate Report Monthly"/>
      <sheetName val="Taxes monthly"/>
      <sheetName val="BP Data to TWH"/>
      <sheetName val="NTFA to TWH"/>
    </sheetNames>
    <sheetDataSet>
      <sheetData sheetId="41">
        <row r="26">
          <cell r="P26">
            <v>2006.3976657264193</v>
          </cell>
          <cell r="Q26">
            <v>2857.9428715541558</v>
          </cell>
        </row>
        <row r="67">
          <cell r="P67">
            <v>411.4552993113663</v>
          </cell>
          <cell r="Q67">
            <v>654.1347257933858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 vs Accounting Reconciled"/>
      <sheetName val="CostAllocation"/>
      <sheetName val="Audit"/>
      <sheetName val="Op St Margin"/>
      <sheetName val="Op St"/>
      <sheetName val="Sheet1"/>
      <sheetName val="Op St Regulated Nuclear"/>
      <sheetName val="Op St Regulated Hydroelectric"/>
      <sheetName val="Op St UnReg"/>
      <sheetName val="Op St UnReg Fos"/>
      <sheetName val="Op St UnReg Hyd"/>
      <sheetName val="Op St Regulated Company"/>
      <sheetName val="Revenue"/>
      <sheetName val="OM&amp;A"/>
      <sheetName val="Capital"/>
      <sheetName val="Other Revenue"/>
      <sheetName val="Op St vs December Board 5% ROE"/>
      <sheetName val="Op St vs old December Board"/>
      <sheetName val="B S"/>
      <sheetName val="Cash"/>
      <sheetName val="Liquidity"/>
      <sheetName val="Perf Meas"/>
      <sheetName val="Net Interest Exp"/>
      <sheetName val="Taxes &amp; Dividends"/>
      <sheetName val="Nuclear Liabilities"/>
      <sheetName val="BP Data to TWH (2)"/>
      <sheetName val="NTFA to TWH (2)"/>
      <sheetName val="Nuclear"/>
      <sheetName val="Bruce"/>
      <sheetName val="Nuclear Ancillary"/>
      <sheetName val="Nuclear Total"/>
      <sheetName val="Hydro"/>
      <sheetName val="Hydro Ancillary"/>
      <sheetName val="Rate Report"/>
      <sheetName val="Monthly--&gt;"/>
      <sheetName val="Nuclear monthly"/>
      <sheetName val="Bruce monthly"/>
      <sheetName val="Nuclear Ancillary monthly"/>
      <sheetName val="Nuclear Total monthly"/>
      <sheetName val="Hydro monthly"/>
      <sheetName val="Hydro Ancillary monthly"/>
      <sheetName val="Rate Report Monthly"/>
      <sheetName val="Taxes monthly"/>
      <sheetName val="BP Data to TWH"/>
      <sheetName val="NTFA to TWH"/>
    </sheetNames>
    <sheetDataSet>
      <sheetData sheetId="41">
        <row r="26">
          <cell r="P26">
            <v>1998.8376854697576</v>
          </cell>
          <cell r="Q26">
            <v>2847.8936243427074</v>
          </cell>
        </row>
        <row r="67">
          <cell r="P67">
            <v>405.1635516484179</v>
          </cell>
          <cell r="Q67">
            <v>645.6442506141311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ues"/>
      <sheetName val="Chart for Interrogatories"/>
      <sheetName val="Rev Deff &amp; Rate Factors"/>
      <sheetName val="All &amp; Blend"/>
      <sheetName val="Nuc Liability Impacts"/>
      <sheetName val="Bruce Lease Reconciliation"/>
      <sheetName val="Hydro Chart"/>
      <sheetName val="Nuclear Chart"/>
      <sheetName val="Blended Chart"/>
    </sheetNames>
    <sheetDataSet>
      <sheetData sheetId="2">
        <row r="67">
          <cell r="AB67">
            <v>244.4222956007662</v>
          </cell>
        </row>
        <row r="95">
          <cell r="AD95">
            <v>785.2294661672997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.421875" style="0" customWidth="1"/>
    <col min="7" max="7" width="3.140625" style="0" customWidth="1"/>
    <col min="10" max="10" width="3.8515625" style="0" customWidth="1"/>
    <col min="13" max="13" width="2.28125" style="0" customWidth="1"/>
    <col min="14" max="14" width="9.140625" style="4" customWidth="1"/>
  </cols>
  <sheetData>
    <row r="1" spans="5:14" ht="29.25" customHeight="1">
      <c r="E1" s="6" t="s">
        <v>11</v>
      </c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t="s">
        <v>8</v>
      </c>
      <c r="E2" s="3" t="s">
        <v>0</v>
      </c>
      <c r="F2" s="3"/>
      <c r="G2" s="4"/>
      <c r="H2" s="3" t="s">
        <v>1</v>
      </c>
      <c r="I2" s="3"/>
      <c r="J2" s="4"/>
      <c r="K2" s="3" t="s">
        <v>5</v>
      </c>
      <c r="L2" s="3"/>
      <c r="M2" s="4"/>
      <c r="N2" s="5" t="s">
        <v>6</v>
      </c>
    </row>
    <row r="3" spans="5:14" ht="12.75">
      <c r="E3" s="1" t="s">
        <v>9</v>
      </c>
      <c r="F3" s="1">
        <v>2009</v>
      </c>
      <c r="G3" s="1"/>
      <c r="H3" s="1" t="s">
        <v>9</v>
      </c>
      <c r="I3" s="1">
        <v>2009</v>
      </c>
      <c r="J3" s="1"/>
      <c r="K3" s="1" t="s">
        <v>9</v>
      </c>
      <c r="L3" s="1">
        <v>2009</v>
      </c>
      <c r="M3" s="2"/>
      <c r="N3" s="1" t="s">
        <v>7</v>
      </c>
    </row>
    <row r="4" ht="12.75">
      <c r="A4" s="2" t="s">
        <v>10</v>
      </c>
    </row>
    <row r="6" spans="1:14" ht="12.75">
      <c r="A6" t="s">
        <v>2</v>
      </c>
      <c r="B6" t="s">
        <v>29</v>
      </c>
      <c r="E6" s="7">
        <f>'[3]Rate Report Monthly'!P$26-'[1]Rate Report Monthly'!P$26</f>
        <v>-67.46985155055609</v>
      </c>
      <c r="F6" s="7">
        <f>'[3]Rate Report Monthly'!Q$26-'[1]Rate Report Monthly'!Q$26</f>
        <v>-87.09500260970344</v>
      </c>
      <c r="G6" s="7"/>
      <c r="H6" s="7">
        <f>'[3]Rate Report Monthly'!P$67-'[1]Rate Report Monthly'!P$67</f>
        <v>-56.15137426299134</v>
      </c>
      <c r="I6" s="7">
        <f>'[3]Rate Report Monthly'!Q$67-'[1]Rate Report Monthly'!Q$67</f>
        <v>-73.58540817389485</v>
      </c>
      <c r="J6" s="7"/>
      <c r="K6" s="7">
        <f>E6+H6</f>
        <v>-123.62122581354743</v>
      </c>
      <c r="L6" s="7">
        <f>F6+I6</f>
        <v>-160.6804107835983</v>
      </c>
      <c r="M6" s="7"/>
      <c r="N6" s="8">
        <f>K6+L6</f>
        <v>-284.3016365971457</v>
      </c>
    </row>
    <row r="7" spans="1:14" ht="12.75">
      <c r="A7" t="s">
        <v>3</v>
      </c>
      <c r="B7" t="s">
        <v>30</v>
      </c>
      <c r="E7" s="7">
        <f>'[5]Rate Report Monthly'!P$26-'[1]Rate Report Monthly'!P$26</f>
        <v>-73.28145524462298</v>
      </c>
      <c r="F7" s="7">
        <f>'[5]Rate Report Monthly'!Q$26-'[1]Rate Report Monthly'!Q$26</f>
        <v>-95.2205106102092</v>
      </c>
      <c r="G7" s="7"/>
      <c r="H7" s="7">
        <f>'[5]Rate Report Monthly'!P$67-'[1]Rate Report Monthly'!P$67</f>
        <v>-60.988046148199544</v>
      </c>
      <c r="I7" s="7">
        <f>'[5]Rate Report Monthly'!Q$67-'[1]Rate Report Monthly'!Q$67</f>
        <v>-80.4505417053432</v>
      </c>
      <c r="J7" s="7"/>
      <c r="K7" s="7">
        <f>E7+H7</f>
        <v>-134.26950139282252</v>
      </c>
      <c r="L7" s="7">
        <f>F7+I7</f>
        <v>-175.6710523155524</v>
      </c>
      <c r="M7" s="7"/>
      <c r="N7" s="8">
        <f>K7+L7</f>
        <v>-309.9405537083749</v>
      </c>
    </row>
    <row r="8" spans="1:14" ht="12.75">
      <c r="A8" t="s">
        <v>4</v>
      </c>
      <c r="B8" t="s">
        <v>31</v>
      </c>
      <c r="E8" s="7">
        <f>'[4]Rate Report Monthly'!P$26-'[1]Rate Report Monthly'!P$26</f>
        <v>-65.7214749879613</v>
      </c>
      <c r="F8" s="7">
        <f>'[4]Rate Report Monthly'!Q$26-'[1]Rate Report Monthly'!Q$26</f>
        <v>-85.17126339876086</v>
      </c>
      <c r="G8" s="7"/>
      <c r="H8" s="7">
        <f>'[4]Rate Report Monthly'!P$67-'[1]Rate Report Monthly'!P$67</f>
        <v>-54.69629848525119</v>
      </c>
      <c r="I8" s="7">
        <f>'[4]Rate Report Monthly'!Q$67-'[1]Rate Report Monthly'!Q$67</f>
        <v>-71.96006652608855</v>
      </c>
      <c r="J8" s="7"/>
      <c r="K8" s="7">
        <f>E8+H8</f>
        <v>-120.41777347321249</v>
      </c>
      <c r="L8" s="7">
        <f>F8+I8</f>
        <v>-157.1313299248494</v>
      </c>
      <c r="M8" s="7"/>
      <c r="N8" s="8">
        <f>K8+L8</f>
        <v>-277.5491033980619</v>
      </c>
    </row>
    <row r="9" spans="5:14" ht="12.75">
      <c r="E9" s="7"/>
      <c r="F9" s="7"/>
      <c r="G9" s="7"/>
      <c r="H9" s="7"/>
      <c r="I9" s="7"/>
      <c r="J9" s="7"/>
      <c r="K9" s="7"/>
      <c r="L9" s="7"/>
      <c r="M9" s="7"/>
      <c r="N9" s="8"/>
    </row>
    <row r="10" spans="5:14" ht="12.75"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5:14" ht="12.75"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2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5:14" ht="12.75"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5:14" ht="12.75"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5:14" ht="12.75"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5:14" ht="12.75"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5:14" ht="12.75"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5:14" ht="12.75"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5:14" ht="12.75"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5:14" ht="12.75"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5:14" ht="12.75"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5:14" ht="12.75"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>
      <c r="A23" s="2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5:14" ht="12.75"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5:14" ht="12.75"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5:14" ht="12.75"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5:14" ht="12.75"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5:14" ht="12.75"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5:14" ht="12.75"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5:14" ht="12.75">
      <c r="E30" s="7"/>
      <c r="F30" s="7"/>
      <c r="G30" s="7"/>
      <c r="H30" s="7"/>
      <c r="I30" s="7"/>
      <c r="J30" s="7"/>
      <c r="K30" s="7"/>
      <c r="L30" s="7"/>
      <c r="M30" s="7"/>
      <c r="N30" s="8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&amp;L&amp;Z&amp;F&amp;R&amp;D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G26"/>
  <sheetViews>
    <sheetView tabSelected="1" workbookViewId="0" topLeftCell="A10">
      <selection activeCell="C27" sqref="C27"/>
    </sheetView>
  </sheetViews>
  <sheetFormatPr defaultColWidth="9.140625" defaultRowHeight="12.75"/>
  <cols>
    <col min="3" max="3" width="3.28125" style="2" customWidth="1"/>
    <col min="4" max="4" width="31.28125" style="0" customWidth="1"/>
    <col min="5" max="5" width="15.28125" style="9" customWidth="1"/>
    <col min="6" max="6" width="15.28125" style="0" customWidth="1"/>
    <col min="7" max="7" width="16.421875" style="0" customWidth="1"/>
  </cols>
  <sheetData>
    <row r="5" spans="3:7" ht="12.75">
      <c r="C5" s="10"/>
      <c r="D5" s="11"/>
      <c r="E5" s="18" t="s">
        <v>12</v>
      </c>
      <c r="F5" s="18" t="s">
        <v>13</v>
      </c>
      <c r="G5" s="12" t="s">
        <v>14</v>
      </c>
    </row>
    <row r="6" spans="3:7" ht="12.75">
      <c r="C6" s="13" t="s">
        <v>17</v>
      </c>
      <c r="D6" s="14"/>
      <c r="E6" s="19"/>
      <c r="F6" s="19"/>
      <c r="G6" s="15"/>
    </row>
    <row r="7" spans="3:7" ht="12.75" customHeight="1">
      <c r="C7" s="13"/>
      <c r="D7" s="14" t="s">
        <v>16</v>
      </c>
      <c r="E7" s="20">
        <f>'[2]14.8%'!$AD$43</f>
        <v>5153.1332756672955</v>
      </c>
      <c r="F7" s="20">
        <f>'[2]14.8%'!$AD$88</f>
        <v>1282.346390116092</v>
      </c>
      <c r="G7" s="16">
        <f>SUM(E7:F7)</f>
        <v>6435.479665783388</v>
      </c>
    </row>
    <row r="8" spans="3:7" ht="27" customHeight="1">
      <c r="C8" s="13"/>
      <c r="D8" s="31" t="s">
        <v>35</v>
      </c>
      <c r="E8" s="19"/>
      <c r="F8" s="19"/>
      <c r="G8" s="15"/>
    </row>
    <row r="9" spans="3:7" ht="18.75" customHeight="1">
      <c r="C9" s="13" t="s">
        <v>15</v>
      </c>
      <c r="D9" s="14"/>
      <c r="E9" s="19"/>
      <c r="F9" s="19"/>
      <c r="G9" s="15"/>
    </row>
    <row r="10" spans="3:7" ht="12.75">
      <c r="C10" s="32" t="s">
        <v>2</v>
      </c>
      <c r="D10" s="14" t="s">
        <v>32</v>
      </c>
      <c r="E10" s="21">
        <f>Details!E6+Details!F6</f>
        <v>-154.56485416025953</v>
      </c>
      <c r="F10" s="21">
        <f>Details!H6+Details!I6</f>
        <v>-129.7367824368862</v>
      </c>
      <c r="G10" s="22">
        <f>SUM(E10:F10)</f>
        <v>-284.3016365971457</v>
      </c>
    </row>
    <row r="11" spans="3:7" ht="12.75">
      <c r="C11" s="32" t="s">
        <v>3</v>
      </c>
      <c r="D11" s="14" t="s">
        <v>33</v>
      </c>
      <c r="E11" s="21">
        <f>Details!E7+Details!F7</f>
        <v>-168.50196585483218</v>
      </c>
      <c r="F11" s="21">
        <f>Details!H7+Details!I7</f>
        <v>-141.43858785354274</v>
      </c>
      <c r="G11" s="22">
        <f>SUM(E11:F11)</f>
        <v>-309.9405537083749</v>
      </c>
    </row>
    <row r="12" spans="3:7" ht="12.75">
      <c r="C12" s="33" t="s">
        <v>4</v>
      </c>
      <c r="D12" s="17" t="s">
        <v>34</v>
      </c>
      <c r="E12" s="23">
        <f>Details!E8+Details!F8</f>
        <v>-150.89273838672216</v>
      </c>
      <c r="F12" s="23">
        <f>Details!H8+Details!I8</f>
        <v>-126.65636501133974</v>
      </c>
      <c r="G12" s="24">
        <f>SUM(E12:F12)</f>
        <v>-277.5491033980619</v>
      </c>
    </row>
    <row r="17" spans="3:7" ht="12.75">
      <c r="C17" s="10"/>
      <c r="D17" s="11"/>
      <c r="E17" s="18" t="s">
        <v>12</v>
      </c>
      <c r="F17" s="18" t="s">
        <v>13</v>
      </c>
      <c r="G17" s="12" t="s">
        <v>14</v>
      </c>
    </row>
    <row r="18" spans="3:7" ht="12.75">
      <c r="C18" s="13" t="s">
        <v>36</v>
      </c>
      <c r="D18" s="14"/>
      <c r="E18" s="19"/>
      <c r="F18" s="19"/>
      <c r="G18" s="15"/>
    </row>
    <row r="19" spans="3:7" ht="12.75">
      <c r="C19" s="13"/>
      <c r="D19" s="14" t="s">
        <v>37</v>
      </c>
      <c r="E19" s="20">
        <f>'[6]Rev Deff &amp; Rate Factors'!$AD$95</f>
        <v>785.2294661672997</v>
      </c>
      <c r="F19" s="20">
        <f>'[6]Rev Deff &amp; Rate Factors'!$AB$67</f>
        <v>244.4222956007662</v>
      </c>
      <c r="G19" s="16">
        <f>SUM(E19:F19)</f>
        <v>1029.6517617680659</v>
      </c>
    </row>
    <row r="20" spans="3:7" ht="12.75">
      <c r="C20" s="13"/>
      <c r="D20" s="14" t="s">
        <v>38</v>
      </c>
      <c r="E20" s="19"/>
      <c r="F20" s="19"/>
      <c r="G20" s="15"/>
    </row>
    <row r="21" spans="3:7" ht="12.75">
      <c r="C21" s="13" t="s">
        <v>39</v>
      </c>
      <c r="D21" s="14"/>
      <c r="E21" s="19"/>
      <c r="F21" s="19"/>
      <c r="G21" s="15"/>
    </row>
    <row r="22" spans="3:7" ht="12.75">
      <c r="C22" s="32" t="s">
        <v>2</v>
      </c>
      <c r="D22" s="14" t="s">
        <v>32</v>
      </c>
      <c r="E22" s="21">
        <f>Details!E6+Details!F6</f>
        <v>-154.56485416025953</v>
      </c>
      <c r="F22" s="21">
        <f>Details!H6+Details!I6</f>
        <v>-129.7367824368862</v>
      </c>
      <c r="G22" s="22">
        <f>SUM(E22:F22)</f>
        <v>-284.3016365971457</v>
      </c>
    </row>
    <row r="23" spans="3:7" ht="12.75">
      <c r="C23" s="32" t="s">
        <v>3</v>
      </c>
      <c r="D23" s="14" t="s">
        <v>33</v>
      </c>
      <c r="E23" s="21">
        <f>Details!E7+Details!F7</f>
        <v>-168.50196585483218</v>
      </c>
      <c r="F23" s="21">
        <f>Details!H7+Details!I7</f>
        <v>-141.43858785354274</v>
      </c>
      <c r="G23" s="22">
        <f>SUM(E23:F23)</f>
        <v>-309.9405537083749</v>
      </c>
    </row>
    <row r="24" spans="3:7" ht="12.75">
      <c r="C24" s="33" t="s">
        <v>4</v>
      </c>
      <c r="D24" s="17" t="s">
        <v>34</v>
      </c>
      <c r="E24" s="23">
        <f>Details!E8+Details!F8</f>
        <v>-150.89273838672216</v>
      </c>
      <c r="F24" s="23">
        <f>Details!H8+Details!I8</f>
        <v>-126.65636501133974</v>
      </c>
      <c r="G24" s="24">
        <f>SUM(E24:F24)</f>
        <v>-277.5491033980619</v>
      </c>
    </row>
    <row r="26" ht="12.75">
      <c r="C26" s="34" t="s">
        <v>40</v>
      </c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&amp;REB-2007-0905
Technical Conference
Corporate
CME
Question 4</oddHeader>
    <oddFooter>&amp;L&amp;8&amp;Z&amp;F&amp;R&amp;8&amp;D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25"/>
  <sheetViews>
    <sheetView workbookViewId="0" topLeftCell="A1">
      <selection activeCell="B22" sqref="B22"/>
    </sheetView>
  </sheetViews>
  <sheetFormatPr defaultColWidth="9.140625" defaultRowHeight="12.75"/>
  <cols>
    <col min="1" max="1" width="19.28125" style="0" customWidth="1"/>
    <col min="2" max="2" width="10.28125" style="0" bestFit="1" customWidth="1"/>
  </cols>
  <sheetData>
    <row r="4" spans="1:4" ht="13.5" thickBot="1">
      <c r="A4" s="30" t="s">
        <v>24</v>
      </c>
      <c r="B4" s="30" t="s">
        <v>18</v>
      </c>
      <c r="C4" s="30" t="s">
        <v>19</v>
      </c>
      <c r="D4" s="30" t="s">
        <v>23</v>
      </c>
    </row>
    <row r="5" spans="1:3" ht="12.75">
      <c r="A5" t="s">
        <v>20</v>
      </c>
      <c r="B5" s="25">
        <v>0.425</v>
      </c>
      <c r="C5" s="25">
        <v>0.575</v>
      </c>
    </row>
    <row r="6" spans="1:3" ht="12.75">
      <c r="A6" t="s">
        <v>21</v>
      </c>
      <c r="B6" s="25">
        <v>0.06</v>
      </c>
      <c r="C6" s="25">
        <v>0.105</v>
      </c>
    </row>
    <row r="7" spans="1:4" ht="12.75">
      <c r="A7" t="s">
        <v>22</v>
      </c>
      <c r="B7" s="26">
        <f>B5*B6*100</f>
        <v>2.55</v>
      </c>
      <c r="C7" s="26">
        <f>C5*C6*100</f>
        <v>6.037499999999999</v>
      </c>
      <c r="D7" s="27">
        <f>B7+C7</f>
        <v>8.587499999999999</v>
      </c>
    </row>
    <row r="9" ht="12.75">
      <c r="A9" s="4" t="s">
        <v>25</v>
      </c>
    </row>
    <row r="10" spans="1:3" ht="12.75">
      <c r="A10" t="s">
        <v>20</v>
      </c>
      <c r="B10" s="25">
        <v>0.55</v>
      </c>
      <c r="C10" s="25">
        <v>0.45</v>
      </c>
    </row>
    <row r="11" spans="1:3" ht="12.75">
      <c r="A11" t="s">
        <v>21</v>
      </c>
      <c r="B11" s="25">
        <v>0.06</v>
      </c>
      <c r="C11" s="25">
        <v>0.105</v>
      </c>
    </row>
    <row r="12" spans="1:4" ht="12.75">
      <c r="A12" t="s">
        <v>22</v>
      </c>
      <c r="B12" s="26">
        <f>B10*B11*100</f>
        <v>3.3000000000000003</v>
      </c>
      <c r="C12" s="26">
        <f>C10*C11*100</f>
        <v>4.725</v>
      </c>
      <c r="D12" s="27">
        <f>B12+C12</f>
        <v>8.025</v>
      </c>
    </row>
    <row r="13" spans="1:4" ht="12.75">
      <c r="A13" s="28" t="s">
        <v>26</v>
      </c>
      <c r="B13" s="28"/>
      <c r="C13" s="28"/>
      <c r="D13" s="29">
        <f>D12-D$7</f>
        <v>-0.5624999999999982</v>
      </c>
    </row>
    <row r="15" ht="12.75">
      <c r="A15" s="4" t="s">
        <v>28</v>
      </c>
    </row>
    <row r="16" spans="1:3" ht="12.75">
      <c r="A16" t="s">
        <v>20</v>
      </c>
      <c r="B16" s="25">
        <v>0.425</v>
      </c>
      <c r="C16" s="25">
        <v>0.575</v>
      </c>
    </row>
    <row r="17" spans="1:3" ht="12.75">
      <c r="A17" t="s">
        <v>21</v>
      </c>
      <c r="B17" s="25">
        <v>0.06</v>
      </c>
      <c r="C17" s="25">
        <v>0.05</v>
      </c>
    </row>
    <row r="18" spans="1:4" ht="12.75">
      <c r="A18" t="s">
        <v>22</v>
      </c>
      <c r="B18" s="26">
        <f>B16*B17*100</f>
        <v>2.55</v>
      </c>
      <c r="C18" s="26">
        <f>C16*C17*100</f>
        <v>2.875</v>
      </c>
      <c r="D18" s="27">
        <f>B18+C18</f>
        <v>5.425</v>
      </c>
    </row>
    <row r="19" spans="1:4" ht="12.75">
      <c r="A19" s="28" t="s">
        <v>26</v>
      </c>
      <c r="B19" s="28"/>
      <c r="C19" s="28"/>
      <c r="D19" s="29">
        <f>D18-D$7</f>
        <v>-3.1624999999999988</v>
      </c>
    </row>
    <row r="21" ht="12.75">
      <c r="A21" s="4" t="s">
        <v>27</v>
      </c>
    </row>
    <row r="22" spans="1:3" ht="12.75">
      <c r="A22" t="s">
        <v>20</v>
      </c>
      <c r="B22" s="25">
        <v>0.55</v>
      </c>
      <c r="C22" s="25">
        <v>0.45</v>
      </c>
    </row>
    <row r="23" spans="1:3" ht="12.75">
      <c r="A23" t="s">
        <v>21</v>
      </c>
      <c r="B23" s="25">
        <v>0.06</v>
      </c>
      <c r="C23" s="25">
        <v>0.05</v>
      </c>
    </row>
    <row r="24" spans="1:4" ht="12.75">
      <c r="A24" t="s">
        <v>22</v>
      </c>
      <c r="B24" s="26">
        <f>B22*B23*100</f>
        <v>3.3000000000000003</v>
      </c>
      <c r="C24" s="26">
        <f>C22*C23*100</f>
        <v>2.2500000000000004</v>
      </c>
      <c r="D24" s="27">
        <f>B24+C24</f>
        <v>5.550000000000001</v>
      </c>
    </row>
    <row r="25" spans="1:4" ht="12.75">
      <c r="A25" s="28" t="s">
        <v>26</v>
      </c>
      <c r="B25" s="28"/>
      <c r="C25" s="28"/>
      <c r="D25" s="29">
        <f>D24-D$7</f>
        <v>-3.037499999999998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Power 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360493</dc:creator>
  <cp:keywords/>
  <dc:description/>
  <cp:lastModifiedBy>219674</cp:lastModifiedBy>
  <cp:lastPrinted>2008-05-13T00:57:35Z</cp:lastPrinted>
  <dcterms:created xsi:type="dcterms:W3CDTF">2008-04-01T18:56:25Z</dcterms:created>
  <dcterms:modified xsi:type="dcterms:W3CDTF">2008-05-13T00:58:59Z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672736738</vt:i4>
  </property>
  <property fmtid="{D5CDD505-2E9C-101B-9397-08002B2CF9AE}" pid="3" name="_EmailSubject">
    <vt:lpwstr>Email with Handout for Technical Conference</vt:lpwstr>
  </property>
  <property fmtid="{D5CDD505-2E9C-101B-9397-08002B2CF9AE}" pid="4" name="_AuthorEmail">
    <vt:lpwstr>barbara.reuber@opg.com</vt:lpwstr>
  </property>
  <property fmtid="{D5CDD505-2E9C-101B-9397-08002B2CF9AE}" pid="5" name="_AuthorEmailDisplayName">
    <vt:lpwstr>REUBER Barbara -REGAFFCRPSTY</vt:lpwstr>
  </property>
  <property fmtid="{D5CDD505-2E9C-101B-9397-08002B2CF9AE}" pid="6" name="_PreviousAdHocReviewCycleID">
    <vt:i4>-916412710</vt:i4>
  </property>
</Properties>
</file>