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08" windowWidth="12420" windowHeight="166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0" i="1" l="1"/>
  <c r="C12" i="1" s="1"/>
  <c r="C5" i="1"/>
  <c r="C20" i="1" l="1"/>
  <c r="C21" i="1" s="1"/>
  <c r="C25" i="1" s="1"/>
  <c r="C31" i="1" s="1"/>
  <c r="C33" i="1" s="1"/>
  <c r="C14" i="1"/>
  <c r="C18" i="1" s="1"/>
  <c r="C19" i="1" s="1"/>
  <c r="C22" i="1" s="1"/>
  <c r="C7" i="1"/>
  <c r="C24" i="1" l="1"/>
  <c r="C8" i="1"/>
  <c r="C15" i="1"/>
  <c r="C28" i="1" l="1"/>
  <c r="C30" i="1" s="1"/>
  <c r="C34" i="1" s="1"/>
  <c r="C26" i="1"/>
  <c r="C40" i="1" s="1"/>
</calcChain>
</file>

<file path=xl/sharedStrings.xml><?xml version="1.0" encoding="utf-8"?>
<sst xmlns="http://schemas.openxmlformats.org/spreadsheetml/2006/main" count="38" uniqueCount="34">
  <si>
    <t>2011 &amp; 2012 Revenue Requirement related to Storm Damages</t>
  </si>
  <si>
    <t>Depreciation</t>
  </si>
  <si>
    <t>Storm CAPEX</t>
  </si>
  <si>
    <t>Amort (years)</t>
  </si>
  <si>
    <t>Dep 2012</t>
  </si>
  <si>
    <t>1/2 year rule</t>
  </si>
  <si>
    <t>Dep 2011</t>
  </si>
  <si>
    <t>Sub-total (Line 3 &amp; 5)</t>
  </si>
  <si>
    <t>Return on Rate Base</t>
  </si>
  <si>
    <t>2009 Allowed Return</t>
  </si>
  <si>
    <t>2012 Return</t>
  </si>
  <si>
    <t>2011 Return</t>
  </si>
  <si>
    <t>Sub-total (Line 9 &amp; 11)</t>
  </si>
  <si>
    <t>PILS/Incomer Taxes</t>
  </si>
  <si>
    <t>2009 PILs Rate</t>
  </si>
  <si>
    <t>2011 Deemed PILs</t>
  </si>
  <si>
    <t>2012 Deemed PILs</t>
  </si>
  <si>
    <t>Sub-total (Line 15 &amp; 17)</t>
  </si>
  <si>
    <t>Revenue Requirement by Year</t>
  </si>
  <si>
    <t>Total Revenue Requirement</t>
  </si>
  <si>
    <t>Carrying Costs</t>
  </si>
  <si>
    <t>2011 Revenue Requirment</t>
  </si>
  <si>
    <t>2011 Average Interest Rate</t>
  </si>
  <si>
    <t>2011 Interest</t>
  </si>
  <si>
    <t>2012 Revenue Requirment</t>
  </si>
  <si>
    <t>2012 Average Interest rate</t>
  </si>
  <si>
    <t>2012 Interest</t>
  </si>
  <si>
    <t>Total Interest</t>
  </si>
  <si>
    <t>Other Costs</t>
  </si>
  <si>
    <t>Incremental OM&amp;A</t>
  </si>
  <si>
    <t>Lost Revenue</t>
  </si>
  <si>
    <t>Scrap</t>
  </si>
  <si>
    <t>Other Related Costs</t>
  </si>
  <si>
    <t>Total for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</si>
</sst>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2" borderId="2" xfId="1" applyNumberFormat="1" applyFont="1" applyFill="1" applyBorder="1"/>
    <xf numFmtId="0" fontId="0" fillId="2" borderId="2" xfId="0" applyFill="1" applyBorder="1"/>
    <xf numFmtId="164" fontId="0" fillId="0" borderId="0" xfId="1" applyNumberFormat="1" applyFont="1"/>
    <xf numFmtId="165" fontId="0" fillId="0" borderId="0" xfId="2" applyNumberFormat="1" applyFont="1"/>
    <xf numFmtId="0" fontId="0" fillId="0" borderId="0" xfId="0" applyAlignment="1">
      <alignment horizontal="center" vertical="center"/>
    </xf>
    <xf numFmtId="44" fontId="0" fillId="0" borderId="3" xfId="1" applyFont="1" applyBorder="1" applyAlignment="1">
      <alignment vertical="center"/>
    </xf>
    <xf numFmtId="10" fontId="0" fillId="2" borderId="2" xfId="2" applyNumberFormat="1" applyFont="1" applyFill="1" applyBorder="1"/>
    <xf numFmtId="0" fontId="0" fillId="0" borderId="0" xfId="0" applyAlignment="1">
      <alignment horizontal="left"/>
    </xf>
    <xf numFmtId="44" fontId="0" fillId="0" borderId="0" xfId="1" applyFont="1"/>
    <xf numFmtId="0" fontId="4" fillId="0" borderId="0" xfId="0" applyFont="1" applyAlignment="1">
      <alignment horizontal="left" vertical="center"/>
    </xf>
    <xf numFmtId="44" fontId="0" fillId="0" borderId="3" xfId="0" applyNumberFormat="1" applyBorder="1" applyAlignment="1">
      <alignment vertical="center"/>
    </xf>
    <xf numFmtId="164" fontId="0" fillId="2" borderId="0" xfId="1" applyNumberFormat="1" applyFont="1" applyFill="1"/>
    <xf numFmtId="44" fontId="0" fillId="0" borderId="4" xfId="0" applyNumberForma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H14" sqref="H14"/>
    </sheetView>
  </sheetViews>
  <sheetFormatPr defaultRowHeight="14.4" x14ac:dyDescent="0.3"/>
  <cols>
    <col min="1" max="1" width="3.77734375" style="5" customWidth="1"/>
    <col min="2" max="2" width="40.5546875" customWidth="1"/>
    <col min="3" max="3" width="14.21875" customWidth="1"/>
    <col min="4" max="4" width="2.77734375" customWidth="1"/>
  </cols>
  <sheetData>
    <row r="1" spans="1:4" s="3" customFormat="1" ht="18" x14ac:dyDescent="0.3">
      <c r="A1" s="1" t="s">
        <v>0</v>
      </c>
      <c r="B1" s="1"/>
      <c r="C1" s="1"/>
      <c r="D1" s="2"/>
    </row>
    <row r="2" spans="1:4" x14ac:dyDescent="0.3">
      <c r="A2" s="4" t="s">
        <v>1</v>
      </c>
    </row>
    <row r="3" spans="1:4" x14ac:dyDescent="0.3">
      <c r="A3" s="5">
        <v>1</v>
      </c>
      <c r="B3" t="s">
        <v>2</v>
      </c>
      <c r="C3" s="6">
        <v>565777</v>
      </c>
    </row>
    <row r="4" spans="1:4" x14ac:dyDescent="0.3">
      <c r="A4" s="5">
        <v>2</v>
      </c>
      <c r="B4" t="s">
        <v>3</v>
      </c>
      <c r="C4" s="7">
        <v>45</v>
      </c>
    </row>
    <row r="5" spans="1:4" x14ac:dyDescent="0.3">
      <c r="A5" s="5">
        <v>3</v>
      </c>
      <c r="B5" t="s">
        <v>4</v>
      </c>
      <c r="C5" s="8">
        <f>+C3/C4</f>
        <v>12572.822222222223</v>
      </c>
    </row>
    <row r="6" spans="1:4" x14ac:dyDescent="0.3">
      <c r="A6" s="5">
        <v>4</v>
      </c>
      <c r="B6" t="s">
        <v>5</v>
      </c>
      <c r="C6" s="9">
        <v>0.5</v>
      </c>
    </row>
    <row r="7" spans="1:4" x14ac:dyDescent="0.3">
      <c r="A7" s="5">
        <v>5</v>
      </c>
      <c r="B7" t="s">
        <v>6</v>
      </c>
      <c r="C7" s="8">
        <f>+C5*C6</f>
        <v>6286.4111111111115</v>
      </c>
    </row>
    <row r="8" spans="1:4" s="3" customFormat="1" x14ac:dyDescent="0.3">
      <c r="A8" s="10">
        <v>6</v>
      </c>
      <c r="B8" s="3" t="s">
        <v>7</v>
      </c>
      <c r="C8" s="11">
        <f>+C5+C7</f>
        <v>18859.233333333334</v>
      </c>
    </row>
    <row r="9" spans="1:4" x14ac:dyDescent="0.3">
      <c r="A9" s="4" t="s">
        <v>8</v>
      </c>
    </row>
    <row r="10" spans="1:4" x14ac:dyDescent="0.3">
      <c r="A10" s="5">
        <v>7</v>
      </c>
      <c r="B10" t="s">
        <v>2</v>
      </c>
      <c r="C10" s="8">
        <f>+C3</f>
        <v>565777</v>
      </c>
    </row>
    <row r="11" spans="1:4" x14ac:dyDescent="0.3">
      <c r="A11" s="5">
        <v>8</v>
      </c>
      <c r="B11" t="s">
        <v>9</v>
      </c>
      <c r="C11" s="12">
        <v>7.5200000000000003E-2</v>
      </c>
    </row>
    <row r="12" spans="1:4" x14ac:dyDescent="0.3">
      <c r="A12" s="5">
        <v>9</v>
      </c>
      <c r="B12" t="s">
        <v>10</v>
      </c>
      <c r="C12" s="8">
        <f>+C10*C11</f>
        <v>42546.430400000005</v>
      </c>
    </row>
    <row r="13" spans="1:4" x14ac:dyDescent="0.3">
      <c r="A13" s="5">
        <v>10</v>
      </c>
      <c r="B13" t="s">
        <v>5</v>
      </c>
      <c r="C13" s="9">
        <v>0.5</v>
      </c>
    </row>
    <row r="14" spans="1:4" x14ac:dyDescent="0.3">
      <c r="A14" s="5">
        <v>11</v>
      </c>
      <c r="B14" t="s">
        <v>11</v>
      </c>
      <c r="C14" s="8">
        <f>+C12*C13</f>
        <v>21273.215200000002</v>
      </c>
    </row>
    <row r="15" spans="1:4" s="3" customFormat="1" x14ac:dyDescent="0.3">
      <c r="A15" s="10">
        <v>12</v>
      </c>
      <c r="B15" s="3" t="s">
        <v>12</v>
      </c>
      <c r="C15" s="8">
        <f>+C12+C14</f>
        <v>63819.645600000003</v>
      </c>
    </row>
    <row r="16" spans="1:4" x14ac:dyDescent="0.3">
      <c r="A16" s="4" t="s">
        <v>13</v>
      </c>
    </row>
    <row r="17" spans="1:3" x14ac:dyDescent="0.3">
      <c r="A17" s="5">
        <v>13</v>
      </c>
      <c r="B17" t="s">
        <v>14</v>
      </c>
      <c r="C17" s="12">
        <v>0.26329999999999998</v>
      </c>
    </row>
    <row r="18" spans="1:3" x14ac:dyDescent="0.3">
      <c r="A18" s="5">
        <v>14</v>
      </c>
      <c r="B18" t="s">
        <v>11</v>
      </c>
      <c r="C18" s="8">
        <f>+C14</f>
        <v>21273.215200000002</v>
      </c>
    </row>
    <row r="19" spans="1:3" x14ac:dyDescent="0.3">
      <c r="A19" s="5">
        <v>15</v>
      </c>
      <c r="B19" t="s">
        <v>15</v>
      </c>
      <c r="C19" s="8">
        <f>+C18*C17</f>
        <v>5601.2375621600004</v>
      </c>
    </row>
    <row r="20" spans="1:3" x14ac:dyDescent="0.3">
      <c r="A20" s="5">
        <v>16</v>
      </c>
      <c r="B20" t="s">
        <v>10</v>
      </c>
      <c r="C20" s="8">
        <f>+C12</f>
        <v>42546.430400000005</v>
      </c>
    </row>
    <row r="21" spans="1:3" x14ac:dyDescent="0.3">
      <c r="A21" s="5">
        <v>17</v>
      </c>
      <c r="B21" t="s">
        <v>16</v>
      </c>
      <c r="C21" s="8">
        <f>+C20*C17</f>
        <v>11202.475124320001</v>
      </c>
    </row>
    <row r="22" spans="1:3" s="3" customFormat="1" x14ac:dyDescent="0.3">
      <c r="A22" s="10">
        <v>18</v>
      </c>
      <c r="B22" s="3" t="s">
        <v>17</v>
      </c>
      <c r="C22" s="8">
        <f>+C19+C21</f>
        <v>16803.712686480001</v>
      </c>
    </row>
    <row r="23" spans="1:3" x14ac:dyDescent="0.3">
      <c r="A23" s="4" t="s">
        <v>18</v>
      </c>
    </row>
    <row r="24" spans="1:3" x14ac:dyDescent="0.3">
      <c r="A24" s="5">
        <v>19</v>
      </c>
      <c r="B24" s="13">
        <v>2011</v>
      </c>
      <c r="C24" s="8">
        <f>+C7+C14+C19</f>
        <v>33160.863873271112</v>
      </c>
    </row>
    <row r="25" spans="1:3" x14ac:dyDescent="0.3">
      <c r="A25" s="5">
        <v>20</v>
      </c>
      <c r="B25" s="13">
        <v>2012</v>
      </c>
      <c r="C25" s="8">
        <f>+C5+C12+C21</f>
        <v>66321.727746542223</v>
      </c>
    </row>
    <row r="26" spans="1:3" s="3" customFormat="1" x14ac:dyDescent="0.3">
      <c r="A26" s="10">
        <v>21</v>
      </c>
      <c r="B26" s="3" t="s">
        <v>19</v>
      </c>
      <c r="C26" s="8">
        <f>+C24+C25</f>
        <v>99482.591619813335</v>
      </c>
    </row>
    <row r="27" spans="1:3" s="4" customFormat="1" x14ac:dyDescent="0.3">
      <c r="A27" s="4" t="s">
        <v>20</v>
      </c>
    </row>
    <row r="28" spans="1:3" x14ac:dyDescent="0.3">
      <c r="A28" s="5">
        <v>22</v>
      </c>
      <c r="B28" t="s">
        <v>21</v>
      </c>
      <c r="C28" s="8">
        <f>+C24</f>
        <v>33160.863873271112</v>
      </c>
    </row>
    <row r="29" spans="1:3" x14ac:dyDescent="0.3">
      <c r="A29" s="5">
        <v>23</v>
      </c>
      <c r="B29" t="s">
        <v>22</v>
      </c>
      <c r="C29" s="12">
        <v>1.47E-2</v>
      </c>
    </row>
    <row r="30" spans="1:3" x14ac:dyDescent="0.3">
      <c r="A30" s="5">
        <v>24</v>
      </c>
      <c r="B30" t="s">
        <v>23</v>
      </c>
      <c r="C30" s="14">
        <f>+C28*C29</f>
        <v>487.4646989370853</v>
      </c>
    </row>
    <row r="31" spans="1:3" x14ac:dyDescent="0.3">
      <c r="A31" s="5">
        <v>25</v>
      </c>
      <c r="B31" t="s">
        <v>24</v>
      </c>
      <c r="C31" s="8">
        <f>+C25</f>
        <v>66321.727746542223</v>
      </c>
    </row>
    <row r="32" spans="1:3" x14ac:dyDescent="0.3">
      <c r="A32" s="5">
        <v>26</v>
      </c>
      <c r="B32" t="s">
        <v>25</v>
      </c>
      <c r="C32" s="12">
        <v>1.47E-2</v>
      </c>
    </row>
    <row r="33" spans="1:3" x14ac:dyDescent="0.3">
      <c r="A33" s="5">
        <v>27</v>
      </c>
      <c r="B33" t="s">
        <v>26</v>
      </c>
      <c r="C33" s="8">
        <f>+C31*C32</f>
        <v>974.9293978741706</v>
      </c>
    </row>
    <row r="34" spans="1:3" s="3" customFormat="1" x14ac:dyDescent="0.3">
      <c r="A34" s="10">
        <v>28</v>
      </c>
      <c r="B34" s="3" t="s">
        <v>27</v>
      </c>
      <c r="C34" s="8">
        <f>+C30+C33</f>
        <v>1462.3940968112558</v>
      </c>
    </row>
    <row r="35" spans="1:3" s="3" customFormat="1" x14ac:dyDescent="0.3">
      <c r="A35" s="15" t="s">
        <v>28</v>
      </c>
      <c r="C35" s="16"/>
    </row>
    <row r="36" spans="1:3" s="3" customFormat="1" x14ac:dyDescent="0.3">
      <c r="A36" s="10">
        <v>29</v>
      </c>
      <c r="B36" s="3" t="s">
        <v>29</v>
      </c>
      <c r="C36" s="17">
        <v>24379</v>
      </c>
    </row>
    <row r="37" spans="1:3" s="3" customFormat="1" x14ac:dyDescent="0.3">
      <c r="A37" s="10">
        <v>30</v>
      </c>
      <c r="B37" s="3" t="s">
        <v>30</v>
      </c>
      <c r="C37" s="17">
        <v>130000</v>
      </c>
    </row>
    <row r="38" spans="1:3" s="3" customFormat="1" x14ac:dyDescent="0.3">
      <c r="A38" s="10">
        <v>31</v>
      </c>
      <c r="B38" s="3" t="s">
        <v>31</v>
      </c>
      <c r="C38" s="17">
        <v>-10355</v>
      </c>
    </row>
    <row r="39" spans="1:3" s="3" customFormat="1" x14ac:dyDescent="0.3">
      <c r="A39" s="10">
        <v>32</v>
      </c>
      <c r="B39" s="3" t="s">
        <v>32</v>
      </c>
      <c r="C39" s="17">
        <v>1</v>
      </c>
    </row>
    <row r="40" spans="1:3" s="3" customFormat="1" ht="15" thickBot="1" x14ac:dyDescent="0.35">
      <c r="A40" s="10">
        <v>33</v>
      </c>
      <c r="B40" s="3" t="s">
        <v>33</v>
      </c>
      <c r="C40" s="18">
        <f>+C26+C34+C36+C39</f>
        <v>125324.98571662459</v>
      </c>
    </row>
    <row r="41" spans="1:3" ht="15" thickTop="1" x14ac:dyDescent="0.3"/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Clark</dc:creator>
  <cp:lastModifiedBy>Christie Clark</cp:lastModifiedBy>
  <dcterms:created xsi:type="dcterms:W3CDTF">2013-06-03T20:19:26Z</dcterms:created>
  <dcterms:modified xsi:type="dcterms:W3CDTF">2013-06-03T20:20:25Z</dcterms:modified>
</cp:coreProperties>
</file>