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Sheet1!$A$1:$D$88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C26" i="1" l="1"/>
  <c r="B26" i="1"/>
  <c r="B38" i="1"/>
  <c r="C22" i="1"/>
  <c r="B85" i="1"/>
  <c r="C46" i="1"/>
  <c r="C60" i="1"/>
  <c r="C28" i="1"/>
  <c r="C27" i="1"/>
  <c r="C83" i="1"/>
  <c r="C85" i="1" s="1"/>
  <c r="C38" i="1" l="1"/>
  <c r="B87" i="1"/>
  <c r="C87" i="1"/>
  <c r="D87" i="1" l="1"/>
</calcChain>
</file>

<file path=xl/sharedStrings.xml><?xml version="1.0" encoding="utf-8"?>
<sst xmlns="http://schemas.openxmlformats.org/spreadsheetml/2006/main" count="157" uniqueCount="83">
  <si>
    <t>Name</t>
  </si>
  <si>
    <t>NRG Claimed Amount</t>
  </si>
  <si>
    <t xml:space="preserve">Agreed to Costs </t>
  </si>
  <si>
    <t>Prime Contract</t>
  </si>
  <si>
    <t>Prime Contractor (Somerville)</t>
  </si>
  <si>
    <t>Bell Canada</t>
  </si>
  <si>
    <t>Black &amp; McDonald</t>
  </si>
  <si>
    <t>Wellmaster</t>
  </si>
  <si>
    <t>Fastenal</t>
  </si>
  <si>
    <t xml:space="preserve">Subtotal </t>
  </si>
  <si>
    <t xml:space="preserve"> </t>
  </si>
  <si>
    <t>Custody Transfer Station</t>
  </si>
  <si>
    <t>Prime Contract (Lakeside Controls)</t>
  </si>
  <si>
    <t>Subtotal</t>
  </si>
  <si>
    <t xml:space="preserve"> Pipe and Materials</t>
  </si>
  <si>
    <t>Lakeside Steel</t>
  </si>
  <si>
    <t>CR Wall</t>
  </si>
  <si>
    <t>Comco</t>
  </si>
  <si>
    <t>KTT</t>
  </si>
  <si>
    <t>Regulatory Costs</t>
  </si>
  <si>
    <t>Aiken &amp; Associates</t>
  </si>
  <si>
    <t>L'observateur</t>
  </si>
  <si>
    <t>Martin Malette</t>
  </si>
  <si>
    <t>London Free Press</t>
  </si>
  <si>
    <t>Viva Voce Reporting</t>
  </si>
  <si>
    <t>ASAP Reporting</t>
  </si>
  <si>
    <t>Manitoulin Transport</t>
  </si>
  <si>
    <t>Helix Courier</t>
  </si>
  <si>
    <t>Purolator</t>
  </si>
  <si>
    <t>Design, Drafting &amp; Procurement</t>
  </si>
  <si>
    <t>AUE (AECON)</t>
  </si>
  <si>
    <t>TSSA</t>
  </si>
  <si>
    <t>NRG Corp.</t>
  </si>
  <si>
    <t>Ayerswood Development</t>
  </si>
  <si>
    <t>Corrosion Protection</t>
  </si>
  <si>
    <t>Environmental</t>
  </si>
  <si>
    <t>Stantec</t>
  </si>
  <si>
    <t>Senes</t>
  </si>
  <si>
    <t>Senes (IGPC)</t>
  </si>
  <si>
    <t>Canadian Pacific Railway</t>
  </si>
  <si>
    <t>Middlesex County Engineers Office</t>
  </si>
  <si>
    <t>Catfish Creek CA</t>
  </si>
  <si>
    <t>Kettle Creek CA</t>
  </si>
  <si>
    <t>Elgin County</t>
  </si>
  <si>
    <t>Malahide Township</t>
  </si>
  <si>
    <t>Upper Thames CA</t>
  </si>
  <si>
    <t>Thames Centre</t>
  </si>
  <si>
    <t>Sub-total</t>
  </si>
  <si>
    <t>Lands</t>
  </si>
  <si>
    <t>Land Rights (Union Gas)</t>
  </si>
  <si>
    <t>Other</t>
  </si>
  <si>
    <t>Surveying (FKS)</t>
  </si>
  <si>
    <t>Harrison Pensa (Financing)</t>
  </si>
  <si>
    <t>Belanger, Cassino &amp; Coulston</t>
  </si>
  <si>
    <t>Bank of Nova Scotia</t>
  </si>
  <si>
    <t>Societe Generale</t>
  </si>
  <si>
    <t>MIG Non-destructive testing (x-ray)</t>
  </si>
  <si>
    <t>MIG Engineering (1)</t>
  </si>
  <si>
    <t>MIG Engineering (2) Change Orders</t>
  </si>
  <si>
    <t xml:space="preserve">NRG Commissioning </t>
  </si>
  <si>
    <t xml:space="preserve">Union Gas Commissioning </t>
  </si>
  <si>
    <t>Total</t>
  </si>
  <si>
    <t xml:space="preserve">Ogilvey Renault </t>
  </si>
  <si>
    <t xml:space="preserve">IGPC Amount </t>
  </si>
  <si>
    <t>OEB Costs</t>
  </si>
  <si>
    <t xml:space="preserve">Lenzcner Slaught </t>
  </si>
  <si>
    <t>Harrison Pensa</t>
  </si>
  <si>
    <t>Project Management Cost</t>
  </si>
  <si>
    <t>Issue 2.1</t>
  </si>
  <si>
    <t>Interest During Construction</t>
  </si>
  <si>
    <t>Administrative Penalty</t>
  </si>
  <si>
    <t>Issue 2.4</t>
  </si>
  <si>
    <t>Issue 2.</t>
  </si>
  <si>
    <t>Paid directly by IGPC to Vendor</t>
  </si>
  <si>
    <t>Paid directly by IGPC to Union Gas</t>
  </si>
  <si>
    <t xml:space="preserve">Union Gas Ltd. </t>
  </si>
  <si>
    <t>Legal Contingency</t>
  </si>
  <si>
    <t>Issue 2.1 and Issue 2.2</t>
  </si>
  <si>
    <t>Insurance</t>
  </si>
  <si>
    <t>Ayerswood</t>
  </si>
  <si>
    <t>Neal, Pallett &amp; Townsend</t>
  </si>
  <si>
    <t>Contingency</t>
  </si>
  <si>
    <t>IGPC PIPELINE CAPITAL COSTS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</si>
</sst>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3" fillId="0" borderId="1" xfId="0" applyFont="1" applyBorder="1"/>
    <xf numFmtId="44" fontId="3" fillId="0" borderId="1" xfId="2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4" fillId="3" borderId="1" xfId="0" applyFont="1" applyFill="1" applyBorder="1"/>
    <xf numFmtId="0" fontId="5" fillId="3" borderId="1" xfId="0" applyFont="1" applyFill="1" applyBorder="1"/>
    <xf numFmtId="44" fontId="5" fillId="0" borderId="1" xfId="2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left" vertical="center"/>
    </xf>
    <xf numFmtId="44" fontId="5" fillId="0" borderId="1" xfId="2" applyFont="1" applyBorder="1"/>
    <xf numFmtId="44" fontId="5" fillId="0" borderId="1" xfId="0" applyNumberFormat="1" applyFont="1" applyBorder="1"/>
    <xf numFmtId="0" fontId="5" fillId="0" borderId="1" xfId="0" applyFont="1" applyFill="1" applyBorder="1"/>
    <xf numFmtId="44" fontId="5" fillId="0" borderId="1" xfId="2" applyFont="1" applyFill="1" applyBorder="1"/>
    <xf numFmtId="0" fontId="4" fillId="4" borderId="1" xfId="0" applyFont="1" applyFill="1" applyBorder="1"/>
    <xf numFmtId="44" fontId="5" fillId="4" borderId="1" xfId="2" applyFont="1" applyFill="1" applyBorder="1"/>
    <xf numFmtId="44" fontId="5" fillId="3" borderId="1" xfId="2" applyFont="1" applyFill="1" applyBorder="1"/>
    <xf numFmtId="44" fontId="5" fillId="0" borderId="1" xfId="0" applyNumberFormat="1" applyFont="1" applyFill="1" applyBorder="1"/>
    <xf numFmtId="44" fontId="2" fillId="4" borderId="1" xfId="3" applyNumberFormat="1" applyFont="1" applyFill="1" applyBorder="1" applyAlignment="1" applyProtection="1"/>
    <xf numFmtId="44" fontId="5" fillId="3" borderId="1" xfId="0" applyNumberFormat="1" applyFont="1" applyFill="1" applyBorder="1"/>
    <xf numFmtId="0" fontId="5" fillId="7" borderId="1" xfId="0" applyFont="1" applyFill="1" applyBorder="1"/>
    <xf numFmtId="44" fontId="6" fillId="7" borderId="1" xfId="2" applyFont="1" applyFill="1" applyBorder="1"/>
    <xf numFmtId="44" fontId="5" fillId="7" borderId="1" xfId="2" applyFont="1" applyFill="1" applyBorder="1"/>
    <xf numFmtId="44" fontId="5" fillId="7" borderId="1" xfId="0" applyNumberFormat="1" applyFont="1" applyFill="1" applyBorder="1" applyAlignment="1">
      <alignment wrapText="1"/>
    </xf>
    <xf numFmtId="44" fontId="5" fillId="7" borderId="1" xfId="0" applyNumberFormat="1" applyFont="1" applyFill="1" applyBorder="1"/>
    <xf numFmtId="43" fontId="5" fillId="4" borderId="1" xfId="1" applyFont="1" applyFill="1" applyBorder="1"/>
    <xf numFmtId="0" fontId="4" fillId="0" borderId="1" xfId="0" applyFont="1" applyFill="1" applyBorder="1"/>
    <xf numFmtId="43" fontId="5" fillId="0" borderId="1" xfId="1" applyFont="1" applyBorder="1"/>
    <xf numFmtId="0" fontId="5" fillId="5" borderId="1" xfId="0" applyFont="1" applyFill="1" applyBorder="1"/>
    <xf numFmtId="44" fontId="5" fillId="5" borderId="1" xfId="2" applyFont="1" applyFill="1" applyBorder="1"/>
    <xf numFmtId="0" fontId="4" fillId="6" borderId="1" xfId="0" applyFont="1" applyFill="1" applyBorder="1"/>
    <xf numFmtId="44" fontId="4" fillId="2" borderId="1" xfId="2" applyFont="1" applyFill="1" applyBorder="1"/>
    <xf numFmtId="44" fontId="0" fillId="0" borderId="0" xfId="0" applyNumberFormat="1"/>
    <xf numFmtId="44" fontId="2" fillId="0" borderId="0" xfId="3" applyNumberFormat="1" applyAlignment="1" applyProtection="1"/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=@sum(B66:B78)" TargetMode="External"/><Relationship Id="rId2" Type="http://schemas.openxmlformats.org/officeDocument/2006/relationships/hyperlink" Target="mailto:=@sum(C40:C44)" TargetMode="External"/><Relationship Id="rId1" Type="http://schemas.openxmlformats.org/officeDocument/2006/relationships/hyperlink" Target="mailto:=@sum(C25:C36)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=@sum(C18:C21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zoomScaleNormal="100" workbookViewId="0">
      <selection sqref="A1:D88"/>
    </sheetView>
  </sheetViews>
  <sheetFormatPr defaultRowHeight="15" x14ac:dyDescent="0.25"/>
  <cols>
    <col min="1" max="1" width="31" customWidth="1"/>
    <col min="2" max="2" width="14.85546875" customWidth="1"/>
    <col min="3" max="3" width="16.140625" customWidth="1"/>
    <col min="4" max="4" width="35.42578125" customWidth="1"/>
    <col min="5" max="8" width="12.5703125" bestFit="1" customWidth="1"/>
  </cols>
  <sheetData>
    <row r="1" spans="1:4" x14ac:dyDescent="0.25">
      <c r="A1" s="34" t="s">
        <v>82</v>
      </c>
      <c r="B1" s="35"/>
      <c r="C1" s="35"/>
      <c r="D1" s="35"/>
    </row>
    <row r="2" spans="1:4" ht="25.5" x14ac:dyDescent="0.25">
      <c r="A2" s="3" t="s">
        <v>0</v>
      </c>
      <c r="B2" s="4" t="s">
        <v>1</v>
      </c>
      <c r="C2" s="4" t="s">
        <v>63</v>
      </c>
      <c r="D2" s="4" t="s">
        <v>2</v>
      </c>
    </row>
    <row r="3" spans="1:4" x14ac:dyDescent="0.25">
      <c r="A3" s="5"/>
      <c r="B3" s="5"/>
      <c r="C3" s="5"/>
      <c r="D3" s="5"/>
    </row>
    <row r="4" spans="1:4" x14ac:dyDescent="0.25">
      <c r="A4" s="6" t="s">
        <v>3</v>
      </c>
      <c r="B4" s="7"/>
      <c r="C4" s="7"/>
      <c r="D4" s="7"/>
    </row>
    <row r="5" spans="1:4" x14ac:dyDescent="0.25">
      <c r="A5" s="5" t="s">
        <v>4</v>
      </c>
      <c r="B5" s="8">
        <v>3180642</v>
      </c>
      <c r="C5" s="8">
        <v>3180642</v>
      </c>
      <c r="D5" s="9" t="s">
        <v>10</v>
      </c>
    </row>
    <row r="6" spans="1:4" x14ac:dyDescent="0.25">
      <c r="A6" s="5" t="s">
        <v>5</v>
      </c>
      <c r="B6" s="10">
        <v>2576</v>
      </c>
      <c r="C6" s="10">
        <v>2576</v>
      </c>
      <c r="D6" s="11" t="s">
        <v>10</v>
      </c>
    </row>
    <row r="7" spans="1:4" x14ac:dyDescent="0.25">
      <c r="A7" s="5" t="s">
        <v>6</v>
      </c>
      <c r="B7" s="10">
        <v>823</v>
      </c>
      <c r="C7" s="10">
        <v>823</v>
      </c>
      <c r="D7" s="11" t="s">
        <v>10</v>
      </c>
    </row>
    <row r="8" spans="1:4" x14ac:dyDescent="0.25">
      <c r="A8" s="5" t="s">
        <v>7</v>
      </c>
      <c r="B8" s="10">
        <v>11</v>
      </c>
      <c r="C8" s="10">
        <v>11</v>
      </c>
      <c r="D8" s="11" t="s">
        <v>10</v>
      </c>
    </row>
    <row r="9" spans="1:4" x14ac:dyDescent="0.25">
      <c r="A9" s="5" t="s">
        <v>8</v>
      </c>
      <c r="B9" s="10">
        <v>141</v>
      </c>
      <c r="C9" s="10">
        <v>141</v>
      </c>
      <c r="D9" s="11" t="s">
        <v>10</v>
      </c>
    </row>
    <row r="10" spans="1:4" x14ac:dyDescent="0.25">
      <c r="A10" s="12" t="s">
        <v>75</v>
      </c>
      <c r="B10" s="13">
        <v>736000</v>
      </c>
      <c r="C10" s="13">
        <v>736000</v>
      </c>
      <c r="D10" s="11" t="s">
        <v>74</v>
      </c>
    </row>
    <row r="11" spans="1:4" x14ac:dyDescent="0.25">
      <c r="A11" s="14" t="s">
        <v>9</v>
      </c>
      <c r="B11" s="15">
        <v>3920193</v>
      </c>
      <c r="C11" s="15">
        <v>3920193</v>
      </c>
      <c r="D11" s="15" t="s">
        <v>10</v>
      </c>
    </row>
    <row r="12" spans="1:4" x14ac:dyDescent="0.25">
      <c r="A12" s="5"/>
      <c r="B12" s="10"/>
      <c r="C12" s="10"/>
      <c r="D12" s="5" t="s">
        <v>10</v>
      </c>
    </row>
    <row r="13" spans="1:4" x14ac:dyDescent="0.25">
      <c r="A13" s="6" t="s">
        <v>11</v>
      </c>
      <c r="B13" s="16"/>
      <c r="C13" s="16"/>
      <c r="D13" s="7" t="s">
        <v>10</v>
      </c>
    </row>
    <row r="14" spans="1:4" x14ac:dyDescent="0.25">
      <c r="A14" s="12" t="s">
        <v>12</v>
      </c>
      <c r="B14" s="13">
        <v>884003</v>
      </c>
      <c r="C14" s="13">
        <v>884003</v>
      </c>
      <c r="D14" s="17" t="s">
        <v>73</v>
      </c>
    </row>
    <row r="15" spans="1:4" x14ac:dyDescent="0.25">
      <c r="A15" s="14" t="s">
        <v>13</v>
      </c>
      <c r="B15" s="15">
        <v>884003</v>
      </c>
      <c r="C15" s="15">
        <v>884003</v>
      </c>
      <c r="D15" s="15" t="s">
        <v>10</v>
      </c>
    </row>
    <row r="16" spans="1:4" x14ac:dyDescent="0.25">
      <c r="A16" s="5"/>
      <c r="B16" s="10"/>
      <c r="C16" s="10"/>
      <c r="D16" s="5" t="s">
        <v>10</v>
      </c>
    </row>
    <row r="17" spans="1:8" x14ac:dyDescent="0.25">
      <c r="A17" s="6" t="s">
        <v>14</v>
      </c>
      <c r="B17" s="16"/>
      <c r="C17" s="16"/>
      <c r="D17" s="7" t="s">
        <v>10</v>
      </c>
    </row>
    <row r="18" spans="1:8" x14ac:dyDescent="0.25">
      <c r="A18" s="12" t="s">
        <v>15</v>
      </c>
      <c r="B18" s="13">
        <v>863420</v>
      </c>
      <c r="C18" s="13">
        <v>863420</v>
      </c>
      <c r="D18" s="17" t="s">
        <v>73</v>
      </c>
    </row>
    <row r="19" spans="1:8" x14ac:dyDescent="0.25">
      <c r="A19" s="5" t="s">
        <v>16</v>
      </c>
      <c r="B19" s="10">
        <v>34539</v>
      </c>
      <c r="C19" s="10">
        <v>34539</v>
      </c>
      <c r="D19" s="11" t="s">
        <v>10</v>
      </c>
    </row>
    <row r="20" spans="1:8" x14ac:dyDescent="0.25">
      <c r="A20" s="5" t="s">
        <v>17</v>
      </c>
      <c r="B20" s="10">
        <v>35696</v>
      </c>
      <c r="C20" s="10">
        <v>35696</v>
      </c>
      <c r="D20" s="11" t="s">
        <v>10</v>
      </c>
    </row>
    <row r="21" spans="1:8" x14ac:dyDescent="0.25">
      <c r="A21" s="5" t="s">
        <v>18</v>
      </c>
      <c r="B21" s="10">
        <v>22587</v>
      </c>
      <c r="C21" s="10">
        <v>22587</v>
      </c>
      <c r="D21" s="11" t="s">
        <v>10</v>
      </c>
    </row>
    <row r="22" spans="1:8" x14ac:dyDescent="0.25">
      <c r="A22" s="14" t="s">
        <v>13</v>
      </c>
      <c r="B22" s="15">
        <v>956242</v>
      </c>
      <c r="C22" s="18">
        <f>SUM(C18:C21)</f>
        <v>956242</v>
      </c>
      <c r="D22" s="15" t="s">
        <v>10</v>
      </c>
    </row>
    <row r="23" spans="1:8" x14ac:dyDescent="0.25">
      <c r="A23" s="5"/>
      <c r="B23" s="10"/>
      <c r="C23" s="10" t="s">
        <v>10</v>
      </c>
      <c r="D23" s="11" t="s">
        <v>10</v>
      </c>
    </row>
    <row r="24" spans="1:8" x14ac:dyDescent="0.25">
      <c r="A24" s="6" t="s">
        <v>19</v>
      </c>
      <c r="B24" s="16"/>
      <c r="C24" s="16"/>
      <c r="D24" s="19" t="s">
        <v>10</v>
      </c>
    </row>
    <row r="25" spans="1:8" x14ac:dyDescent="0.25">
      <c r="A25" s="5" t="s">
        <v>20</v>
      </c>
      <c r="B25" s="10">
        <v>7718</v>
      </c>
      <c r="C25" s="10">
        <v>7718</v>
      </c>
      <c r="D25" s="11" t="s">
        <v>10</v>
      </c>
    </row>
    <row r="26" spans="1:8" x14ac:dyDescent="0.25">
      <c r="A26" s="20" t="s">
        <v>62</v>
      </c>
      <c r="B26" s="21">
        <f>9601.19+2088.75+1265+17.52+21.25+2036.25+33008.75+278.38+4.94+17066.25+584.16+24.83+16955+387.71+33047.5+522.96+24968.75+273.49+12.27+3087.5+124.4+6.25+15203.75+224.48+20116.25+47.67+2.06+6131.25+44370+121.74+13850+126.84+831.25+8806.86+377.92+375+1976.5+2875+9628.69+2187.5+4600+718.75+7978.5+143.75+1850+350</f>
        <v>288276.86</v>
      </c>
      <c r="C26" s="22">
        <f>178941.06+6131+20000</f>
        <v>205072.06</v>
      </c>
      <c r="D26" s="23" t="s">
        <v>68</v>
      </c>
      <c r="E26" s="32"/>
      <c r="F26" s="32"/>
      <c r="G26" s="33"/>
      <c r="H26" s="32"/>
    </row>
    <row r="27" spans="1:8" x14ac:dyDescent="0.25">
      <c r="A27" s="20" t="s">
        <v>65</v>
      </c>
      <c r="B27" s="21">
        <v>295384</v>
      </c>
      <c r="C27" s="22">
        <f>B27-168506.88</f>
        <v>126877.12</v>
      </c>
      <c r="D27" s="24" t="s">
        <v>68</v>
      </c>
      <c r="E27" s="32"/>
    </row>
    <row r="28" spans="1:8" x14ac:dyDescent="0.25">
      <c r="A28" s="20" t="s">
        <v>66</v>
      </c>
      <c r="B28" s="21">
        <v>25609.21</v>
      </c>
      <c r="C28" s="22">
        <f>B28-6510</f>
        <v>19099.21</v>
      </c>
      <c r="D28" s="24" t="s">
        <v>68</v>
      </c>
      <c r="E28" s="32"/>
    </row>
    <row r="29" spans="1:8" x14ac:dyDescent="0.25">
      <c r="A29" s="20" t="s">
        <v>76</v>
      </c>
      <c r="B29" s="21">
        <v>132000</v>
      </c>
      <c r="C29" s="22">
        <v>0</v>
      </c>
      <c r="D29" s="24" t="s">
        <v>77</v>
      </c>
      <c r="E29" s="33"/>
      <c r="F29" s="33"/>
      <c r="G29" s="32"/>
    </row>
    <row r="30" spans="1:8" x14ac:dyDescent="0.25">
      <c r="A30" s="5" t="s">
        <v>21</v>
      </c>
      <c r="B30" s="10">
        <v>1935</v>
      </c>
      <c r="C30" s="10">
        <v>1935</v>
      </c>
      <c r="D30" s="11" t="s">
        <v>10</v>
      </c>
    </row>
    <row r="31" spans="1:8" x14ac:dyDescent="0.25">
      <c r="A31" s="5" t="s">
        <v>22</v>
      </c>
      <c r="B31" s="10">
        <v>292</v>
      </c>
      <c r="C31" s="10">
        <v>292</v>
      </c>
      <c r="D31" s="11" t="s">
        <v>10</v>
      </c>
    </row>
    <row r="32" spans="1:8" x14ac:dyDescent="0.25">
      <c r="A32" s="5" t="s">
        <v>23</v>
      </c>
      <c r="B32" s="10">
        <v>7585</v>
      </c>
      <c r="C32" s="10">
        <v>7585</v>
      </c>
      <c r="D32" s="11" t="s">
        <v>10</v>
      </c>
    </row>
    <row r="33" spans="1:4" x14ac:dyDescent="0.25">
      <c r="A33" s="5" t="s">
        <v>24</v>
      </c>
      <c r="B33" s="10">
        <v>2195</v>
      </c>
      <c r="C33" s="10">
        <v>2195</v>
      </c>
      <c r="D33" s="11" t="s">
        <v>10</v>
      </c>
    </row>
    <row r="34" spans="1:4" x14ac:dyDescent="0.25">
      <c r="A34" s="5" t="s">
        <v>25</v>
      </c>
      <c r="B34" s="10">
        <v>7476</v>
      </c>
      <c r="C34" s="10">
        <v>7476</v>
      </c>
      <c r="D34" s="11" t="s">
        <v>10</v>
      </c>
    </row>
    <row r="35" spans="1:4" x14ac:dyDescent="0.25">
      <c r="A35" s="5" t="s">
        <v>26</v>
      </c>
      <c r="B35" s="10">
        <v>0</v>
      </c>
      <c r="C35" s="10">
        <v>0</v>
      </c>
      <c r="D35" s="11" t="s">
        <v>10</v>
      </c>
    </row>
    <row r="36" spans="1:4" x14ac:dyDescent="0.25">
      <c r="A36" s="5" t="s">
        <v>27</v>
      </c>
      <c r="B36" s="10">
        <v>198</v>
      </c>
      <c r="C36" s="10">
        <v>198</v>
      </c>
      <c r="D36" s="11" t="s">
        <v>10</v>
      </c>
    </row>
    <row r="37" spans="1:4" x14ac:dyDescent="0.25">
      <c r="A37" s="5" t="s">
        <v>28</v>
      </c>
      <c r="B37" s="10">
        <v>498</v>
      </c>
      <c r="C37" s="10">
        <v>498</v>
      </c>
      <c r="D37" s="11" t="s">
        <v>10</v>
      </c>
    </row>
    <row r="38" spans="1:4" x14ac:dyDescent="0.25">
      <c r="A38" s="14" t="s">
        <v>13</v>
      </c>
      <c r="B38" s="15">
        <f>SUM(B25:B37)</f>
        <v>769167.07</v>
      </c>
      <c r="C38" s="18">
        <f>SUM(C25:C37)</f>
        <v>378945.39</v>
      </c>
      <c r="D38" s="15" t="s">
        <v>10</v>
      </c>
    </row>
    <row r="39" spans="1:4" x14ac:dyDescent="0.25">
      <c r="A39" s="5"/>
      <c r="B39" s="10"/>
      <c r="C39" s="10"/>
      <c r="D39" s="11" t="s">
        <v>10</v>
      </c>
    </row>
    <row r="40" spans="1:4" x14ac:dyDescent="0.25">
      <c r="A40" s="6" t="s">
        <v>29</v>
      </c>
      <c r="B40" s="16"/>
      <c r="C40" s="16"/>
      <c r="D40" s="19" t="s">
        <v>10</v>
      </c>
    </row>
    <row r="41" spans="1:4" x14ac:dyDescent="0.25">
      <c r="A41" s="5" t="s">
        <v>30</v>
      </c>
      <c r="B41" s="10">
        <v>474856</v>
      </c>
      <c r="C41" s="10">
        <v>474856</v>
      </c>
      <c r="D41" s="11" t="s">
        <v>10</v>
      </c>
    </row>
    <row r="42" spans="1:4" x14ac:dyDescent="0.25">
      <c r="A42" s="5" t="s">
        <v>31</v>
      </c>
      <c r="B42" s="10">
        <v>750</v>
      </c>
      <c r="C42" s="10">
        <v>750</v>
      </c>
      <c r="D42" s="11" t="s">
        <v>10</v>
      </c>
    </row>
    <row r="43" spans="1:4" x14ac:dyDescent="0.25">
      <c r="A43" s="5" t="s">
        <v>32</v>
      </c>
      <c r="B43" s="10">
        <v>1046</v>
      </c>
      <c r="C43" s="10">
        <v>1046</v>
      </c>
      <c r="D43" s="11" t="s">
        <v>10</v>
      </c>
    </row>
    <row r="44" spans="1:4" x14ac:dyDescent="0.25">
      <c r="A44" s="5" t="s">
        <v>33</v>
      </c>
      <c r="B44" s="10">
        <v>402</v>
      </c>
      <c r="C44" s="10">
        <v>402</v>
      </c>
      <c r="D44" s="11" t="s">
        <v>10</v>
      </c>
    </row>
    <row r="45" spans="1:4" x14ac:dyDescent="0.25">
      <c r="A45" s="5" t="s">
        <v>34</v>
      </c>
      <c r="B45" s="10">
        <v>3714</v>
      </c>
      <c r="C45" s="10">
        <v>3714</v>
      </c>
      <c r="D45" s="11" t="s">
        <v>10</v>
      </c>
    </row>
    <row r="46" spans="1:4" x14ac:dyDescent="0.25">
      <c r="A46" s="14" t="s">
        <v>13</v>
      </c>
      <c r="B46" s="15">
        <v>480768</v>
      </c>
      <c r="C46" s="18">
        <f>SUM(C41:C45)</f>
        <v>480768</v>
      </c>
      <c r="D46" s="25" t="s">
        <v>10</v>
      </c>
    </row>
    <row r="47" spans="1:4" x14ac:dyDescent="0.25">
      <c r="A47" s="5"/>
      <c r="B47" s="10"/>
      <c r="C47" s="10"/>
      <c r="D47" s="11" t="s">
        <v>10</v>
      </c>
    </row>
    <row r="48" spans="1:4" x14ac:dyDescent="0.25">
      <c r="A48" s="6" t="s">
        <v>35</v>
      </c>
      <c r="B48" s="16"/>
      <c r="C48" s="16"/>
      <c r="D48" s="19" t="s">
        <v>10</v>
      </c>
    </row>
    <row r="49" spans="1:4" x14ac:dyDescent="0.25">
      <c r="A49" s="5" t="s">
        <v>36</v>
      </c>
      <c r="B49" s="10">
        <v>26329</v>
      </c>
      <c r="C49" s="10">
        <v>26329</v>
      </c>
      <c r="D49" s="11" t="s">
        <v>10</v>
      </c>
    </row>
    <row r="50" spans="1:4" x14ac:dyDescent="0.25">
      <c r="A50" s="5" t="s">
        <v>37</v>
      </c>
      <c r="B50" s="10">
        <v>13547</v>
      </c>
      <c r="C50" s="10">
        <v>13547</v>
      </c>
      <c r="D50" s="11" t="s">
        <v>10</v>
      </c>
    </row>
    <row r="51" spans="1:4" x14ac:dyDescent="0.25">
      <c r="A51" s="12" t="s">
        <v>38</v>
      </c>
      <c r="B51" s="13">
        <v>37483</v>
      </c>
      <c r="C51" s="13">
        <v>37483</v>
      </c>
      <c r="D51" s="11" t="s">
        <v>10</v>
      </c>
    </row>
    <row r="52" spans="1:4" x14ac:dyDescent="0.25">
      <c r="A52" s="5" t="s">
        <v>39</v>
      </c>
      <c r="B52" s="10">
        <v>650</v>
      </c>
      <c r="C52" s="10">
        <v>650</v>
      </c>
      <c r="D52" s="11" t="s">
        <v>10</v>
      </c>
    </row>
    <row r="53" spans="1:4" x14ac:dyDescent="0.25">
      <c r="A53" s="5" t="s">
        <v>40</v>
      </c>
      <c r="B53" s="10">
        <v>0</v>
      </c>
      <c r="C53" s="10">
        <v>0</v>
      </c>
      <c r="D53" s="11" t="s">
        <v>10</v>
      </c>
    </row>
    <row r="54" spans="1:4" x14ac:dyDescent="0.25">
      <c r="A54" s="5" t="s">
        <v>41</v>
      </c>
      <c r="B54" s="10">
        <v>100</v>
      </c>
      <c r="C54" s="10">
        <v>100</v>
      </c>
      <c r="D54" s="11" t="s">
        <v>10</v>
      </c>
    </row>
    <row r="55" spans="1:4" x14ac:dyDescent="0.25">
      <c r="A55" s="5" t="s">
        <v>42</v>
      </c>
      <c r="B55" s="10">
        <v>500</v>
      </c>
      <c r="C55" s="10">
        <v>500</v>
      </c>
      <c r="D55" s="11" t="s">
        <v>10</v>
      </c>
    </row>
    <row r="56" spans="1:4" x14ac:dyDescent="0.25">
      <c r="A56" s="5" t="s">
        <v>43</v>
      </c>
      <c r="B56" s="10">
        <v>800</v>
      </c>
      <c r="C56" s="10">
        <v>800</v>
      </c>
      <c r="D56" s="11" t="s">
        <v>10</v>
      </c>
    </row>
    <row r="57" spans="1:4" x14ac:dyDescent="0.25">
      <c r="A57" s="5" t="s">
        <v>44</v>
      </c>
      <c r="B57" s="10">
        <v>1160</v>
      </c>
      <c r="C57" s="10">
        <v>1160</v>
      </c>
      <c r="D57" s="11" t="s">
        <v>10</v>
      </c>
    </row>
    <row r="58" spans="1:4" x14ac:dyDescent="0.25">
      <c r="A58" s="5" t="s">
        <v>45</v>
      </c>
      <c r="B58" s="10">
        <v>800</v>
      </c>
      <c r="C58" s="10">
        <v>800</v>
      </c>
      <c r="D58" s="11" t="s">
        <v>10</v>
      </c>
    </row>
    <row r="59" spans="1:4" x14ac:dyDescent="0.25">
      <c r="A59" s="5" t="s">
        <v>46</v>
      </c>
      <c r="B59" s="10">
        <v>150</v>
      </c>
      <c r="C59" s="10">
        <v>150</v>
      </c>
      <c r="D59" s="11" t="s">
        <v>10</v>
      </c>
    </row>
    <row r="60" spans="1:4" x14ac:dyDescent="0.25">
      <c r="A60" s="14" t="s">
        <v>47</v>
      </c>
      <c r="B60" s="15">
        <v>81519</v>
      </c>
      <c r="C60" s="15">
        <f>SUM(C49:C59)</f>
        <v>81519</v>
      </c>
      <c r="D60" s="15" t="s">
        <v>10</v>
      </c>
    </row>
    <row r="61" spans="1:4" x14ac:dyDescent="0.25">
      <c r="A61" s="26"/>
      <c r="B61" s="27"/>
      <c r="C61" s="27"/>
      <c r="D61" s="5"/>
    </row>
    <row r="62" spans="1:4" x14ac:dyDescent="0.25">
      <c r="A62" s="6" t="s">
        <v>48</v>
      </c>
      <c r="B62" s="16"/>
      <c r="C62" s="16"/>
      <c r="D62" s="19" t="s">
        <v>10</v>
      </c>
    </row>
    <row r="63" spans="1:4" x14ac:dyDescent="0.25">
      <c r="A63" s="5" t="s">
        <v>49</v>
      </c>
      <c r="B63" s="10">
        <v>12105</v>
      </c>
      <c r="C63" s="10">
        <v>12105</v>
      </c>
      <c r="D63" s="11" t="s">
        <v>10</v>
      </c>
    </row>
    <row r="64" spans="1:4" x14ac:dyDescent="0.25">
      <c r="A64" s="14"/>
      <c r="B64" s="15">
        <v>12105</v>
      </c>
      <c r="C64" s="15">
        <v>12105</v>
      </c>
      <c r="D64" s="15" t="s">
        <v>10</v>
      </c>
    </row>
    <row r="65" spans="1:6" x14ac:dyDescent="0.25">
      <c r="A65" s="26"/>
      <c r="B65" s="27"/>
      <c r="C65" s="27"/>
      <c r="D65" s="27" t="s">
        <v>10</v>
      </c>
    </row>
    <row r="66" spans="1:6" x14ac:dyDescent="0.25">
      <c r="A66" s="6" t="s">
        <v>50</v>
      </c>
      <c r="B66" s="16"/>
      <c r="C66" s="16"/>
      <c r="D66" s="19" t="s">
        <v>10</v>
      </c>
    </row>
    <row r="67" spans="1:6" x14ac:dyDescent="0.25">
      <c r="A67" s="5" t="s">
        <v>51</v>
      </c>
      <c r="B67" s="10">
        <v>72118</v>
      </c>
      <c r="C67" s="10">
        <v>72118</v>
      </c>
      <c r="D67" s="11" t="s">
        <v>10</v>
      </c>
    </row>
    <row r="68" spans="1:6" x14ac:dyDescent="0.25">
      <c r="A68" s="5" t="s">
        <v>52</v>
      </c>
      <c r="B68" s="10">
        <v>29295</v>
      </c>
      <c r="C68" s="10">
        <v>29295</v>
      </c>
      <c r="D68" s="11" t="s">
        <v>10</v>
      </c>
    </row>
    <row r="69" spans="1:6" x14ac:dyDescent="0.25">
      <c r="A69" s="5" t="s">
        <v>53</v>
      </c>
      <c r="B69" s="10">
        <v>1929</v>
      </c>
      <c r="C69" s="10">
        <v>1929</v>
      </c>
      <c r="D69" s="11" t="s">
        <v>10</v>
      </c>
    </row>
    <row r="70" spans="1:6" x14ac:dyDescent="0.25">
      <c r="A70" s="5" t="s">
        <v>54</v>
      </c>
      <c r="B70" s="10">
        <v>10400</v>
      </c>
      <c r="C70" s="10">
        <v>10400</v>
      </c>
      <c r="D70" s="11" t="s">
        <v>10</v>
      </c>
    </row>
    <row r="71" spans="1:6" x14ac:dyDescent="0.25">
      <c r="A71" s="5" t="s">
        <v>55</v>
      </c>
      <c r="B71" s="10">
        <v>6518</v>
      </c>
      <c r="C71" s="10">
        <v>6518</v>
      </c>
      <c r="D71" s="11" t="s">
        <v>10</v>
      </c>
    </row>
    <row r="72" spans="1:6" x14ac:dyDescent="0.25">
      <c r="A72" s="5" t="s">
        <v>56</v>
      </c>
      <c r="B72" s="10">
        <v>211809</v>
      </c>
      <c r="C72" s="10">
        <v>211809</v>
      </c>
      <c r="D72" s="11" t="s">
        <v>10</v>
      </c>
    </row>
    <row r="73" spans="1:6" x14ac:dyDescent="0.25">
      <c r="A73" s="5" t="s">
        <v>57</v>
      </c>
      <c r="B73" s="10">
        <v>199673</v>
      </c>
      <c r="C73" s="10">
        <v>199673</v>
      </c>
      <c r="D73" s="11" t="s">
        <v>10</v>
      </c>
    </row>
    <row r="74" spans="1:6" x14ac:dyDescent="0.25">
      <c r="A74" s="5" t="s">
        <v>58</v>
      </c>
      <c r="B74" s="10">
        <v>115135</v>
      </c>
      <c r="C74" s="10">
        <v>115135</v>
      </c>
      <c r="D74" s="11" t="s">
        <v>10</v>
      </c>
    </row>
    <row r="75" spans="1:6" x14ac:dyDescent="0.25">
      <c r="A75" s="28" t="s">
        <v>59</v>
      </c>
      <c r="B75" s="29">
        <v>3527.55</v>
      </c>
      <c r="C75" s="29">
        <v>3527.55</v>
      </c>
      <c r="D75" s="29" t="s">
        <v>10</v>
      </c>
    </row>
    <row r="76" spans="1:6" x14ac:dyDescent="0.25">
      <c r="A76" s="20" t="s">
        <v>79</v>
      </c>
      <c r="B76" s="22">
        <v>9360</v>
      </c>
      <c r="C76" s="22">
        <v>0</v>
      </c>
      <c r="D76" s="22"/>
    </row>
    <row r="77" spans="1:6" x14ac:dyDescent="0.25">
      <c r="A77" s="20" t="s">
        <v>80</v>
      </c>
      <c r="B77" s="22">
        <v>9681</v>
      </c>
      <c r="C77" s="22">
        <v>0</v>
      </c>
      <c r="D77" s="22"/>
      <c r="F77" s="32"/>
    </row>
    <row r="78" spans="1:6" x14ac:dyDescent="0.25">
      <c r="A78" s="20" t="s">
        <v>78</v>
      </c>
      <c r="B78" s="22">
        <v>62000</v>
      </c>
      <c r="C78" s="22">
        <v>0</v>
      </c>
      <c r="D78" s="22"/>
      <c r="F78" s="32" t="s">
        <v>10</v>
      </c>
    </row>
    <row r="79" spans="1:6" x14ac:dyDescent="0.25">
      <c r="A79" s="20" t="s">
        <v>67</v>
      </c>
      <c r="B79" s="22">
        <v>397945</v>
      </c>
      <c r="C79" s="22">
        <v>122500</v>
      </c>
      <c r="D79" s="22" t="s">
        <v>68</v>
      </c>
      <c r="E79" s="32" t="s">
        <v>10</v>
      </c>
    </row>
    <row r="80" spans="1:6" x14ac:dyDescent="0.25">
      <c r="A80" s="20" t="s">
        <v>69</v>
      </c>
      <c r="B80" s="22">
        <v>190605</v>
      </c>
      <c r="C80" s="22">
        <v>25000</v>
      </c>
      <c r="D80" s="22" t="s">
        <v>72</v>
      </c>
    </row>
    <row r="81" spans="1:4" x14ac:dyDescent="0.25">
      <c r="A81" s="20" t="s">
        <v>70</v>
      </c>
      <c r="B81" s="22">
        <v>140000</v>
      </c>
      <c r="C81" s="22">
        <v>0</v>
      </c>
      <c r="D81" s="22" t="s">
        <v>71</v>
      </c>
    </row>
    <row r="82" spans="1:4" x14ac:dyDescent="0.25">
      <c r="A82" s="20" t="s">
        <v>81</v>
      </c>
      <c r="B82" s="22">
        <v>100000</v>
      </c>
      <c r="C82" s="22">
        <v>0</v>
      </c>
      <c r="D82" s="22"/>
    </row>
    <row r="83" spans="1:4" x14ac:dyDescent="0.25">
      <c r="A83" s="20" t="s">
        <v>64</v>
      </c>
      <c r="B83" s="22">
        <v>12562</v>
      </c>
      <c r="C83" s="22">
        <f>B83/2</f>
        <v>6281</v>
      </c>
      <c r="D83" s="22"/>
    </row>
    <row r="84" spans="1:4" x14ac:dyDescent="0.25">
      <c r="A84" s="28" t="s">
        <v>60</v>
      </c>
      <c r="B84" s="29">
        <v>3979.56</v>
      </c>
      <c r="C84" s="29">
        <v>3979.56</v>
      </c>
      <c r="D84" s="29" t="s">
        <v>10</v>
      </c>
    </row>
    <row r="85" spans="1:4" x14ac:dyDescent="0.25">
      <c r="A85" s="14" t="s">
        <v>47</v>
      </c>
      <c r="B85" s="18">
        <f>SUM(B67:B84)</f>
        <v>1576537.11</v>
      </c>
      <c r="C85" s="15">
        <f>SUM(C67:C84)</f>
        <v>808165.1100000001</v>
      </c>
      <c r="D85" s="15">
        <v>0</v>
      </c>
    </row>
    <row r="86" spans="1:4" x14ac:dyDescent="0.25">
      <c r="A86" s="5"/>
      <c r="B86" s="10"/>
      <c r="C86" s="10"/>
      <c r="D86" s="5"/>
    </row>
    <row r="87" spans="1:4" x14ac:dyDescent="0.25">
      <c r="A87" s="30" t="s">
        <v>61</v>
      </c>
      <c r="B87" s="31">
        <f>B85+B64+B60+B46+B38+B22+B15+B11</f>
        <v>8680534.1799999997</v>
      </c>
      <c r="C87" s="31">
        <f>C85+C64+C60+C46+C38+C22+C15+C11</f>
        <v>7521940.5</v>
      </c>
      <c r="D87" s="31">
        <f>B87-C87</f>
        <v>1158593.6799999997</v>
      </c>
    </row>
    <row r="88" spans="1:4" ht="15.75" x14ac:dyDescent="0.25">
      <c r="A88" s="1"/>
      <c r="B88" s="2"/>
      <c r="C88" s="2"/>
      <c r="D88" s="1"/>
    </row>
  </sheetData>
  <mergeCells count="1">
    <mergeCell ref="A1:D1"/>
  </mergeCells>
  <hyperlinks>
    <hyperlink ref="C38" r:id="rId1" display="=@sum(C25:C36)"/>
    <hyperlink ref="C46" r:id="rId2" display="=@sum(C40:C44)"/>
    <hyperlink ref="B85" r:id="rId3" display="=@sum(B66:B78)"/>
    <hyperlink ref="C22" r:id="rId4" display="=@sum(C18:C21)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Carol Thomas</cp:lastModifiedBy>
  <cp:lastPrinted>2013-06-02T16:59:21Z</cp:lastPrinted>
  <dcterms:created xsi:type="dcterms:W3CDTF">2013-06-02T00:16:43Z</dcterms:created>
  <dcterms:modified xsi:type="dcterms:W3CDTF">2013-06-02T16:59:21Z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-94949373</vt:i4>
  </property>
  <property fmtid="{D5CDD505-2E9C-101B-9397-08002B2CF9AE}" pid="3" name="_NewReviewCycle">
    <vt:lpwstr/>
  </property>
  <property fmtid="{D5CDD505-2E9C-101B-9397-08002B2CF9AE}" pid="4" name="_EmailSubject">
    <vt:lpwstr>spreadsheet of costs</vt:lpwstr>
  </property>
  <property fmtid="{D5CDD505-2E9C-101B-9397-08002B2CF9AE}" pid="5" name="_AuthorEmail">
    <vt:lpwstr>sstoll@airdberlis.com</vt:lpwstr>
  </property>
  <property fmtid="{D5CDD505-2E9C-101B-9397-08002B2CF9AE}" pid="6" name="_AuthorEmailDisplayName">
    <vt:lpwstr>Scott Stoll</vt:lpwstr>
  </property>
  <property fmtid="{D5CDD505-2E9C-101B-9397-08002B2CF9AE}" pid="7" name="_ReviewingToolsShownOnce">
    <vt:lpwstr/>
  </property>
</Properties>
</file>