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3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8415" windowHeight="7305" tabRatio="867"/>
  </bookViews>
  <sheets>
    <sheet name="Evidence Sch 9-3B DCF Report" sheetId="39" r:id="rId1"/>
    <sheet name="Key Assumptions" sheetId="9" r:id="rId2"/>
  </sheets>
  <definedNames>
    <definedName name="_xlnm.Print_Area" localSheetId="0">'Evidence Sch 9-3B DCF Report'!$D$9:$AG$36</definedName>
    <definedName name="_xlnm.Print_Area" localSheetId="1">'Key Assumptions'!$A$1:$G$65</definedName>
    <definedName name="_xlnm.Print_Titles" localSheetId="0">'Evidence Sch 9-3B DCF Report'!$A:$C,'Evidence Sch 9-3B DCF Report'!$1:$8</definedName>
    <definedName name="_xlnm.Print_Titles" localSheetId="1">'Key Assumptions'!$1:$8</definedName>
    <definedName name="PrintSelection">1</definedName>
  </definedNames>
  <calcPr calcId="125725" iterate="1"/>
  <customWorkbookViews>
    <customWorkbookView name="Income Statement" guid="{08E2B5E8-C146-438A-A789-6A2402BD62EB}" maximized="1" windowWidth="1020" windowHeight="547" tabRatio="867" activeSheetId="8" showComments="commNone"/>
    <customWorkbookView name="DCF Summary to Capital" guid="{628AA660-9D07-48FF-8B8D-D7C5A1BF5EED}" maximized="1" windowWidth="1020" windowHeight="576" tabRatio="867" activeSheetId="5"/>
    <customWorkbookView name="DCF Summary 30yrs" guid="{55AF0C8E-59A7-4BEE-88CE-577DDB03D2A9}" maximized="1" windowWidth="1020" windowHeight="576" tabRatio="867" activeSheetId="5"/>
    <customWorkbookView name="Cost Summary All Yrs" guid="{05A02303-8D83-11D4-98A7-400091111284}" maximized="1" windowWidth="796" windowHeight="438" tabRatio="867" activeSheetId="7"/>
    <customWorkbookView name="Summary Spending 1 Pg" guid="{05A02302-8D83-11D4-98A7-400091111284}" maximized="1" windowWidth="796" windowHeight="438" tabRatio="867" activeSheetId="7"/>
    <customWorkbookView name="Full Report 40 yrs (DCF Report)" guid="{2B79DB43-8A75-11D4-98A7-400091111284}" maximized="1" windowWidth="796" windowHeight="438" tabRatio="867" activeSheetId="5"/>
    <customWorkbookView name="DCF Summary 40yrs (DCF Report)" guid="{093F2B62-EF85-11D3-98A7-400091111284}" maximized="1" windowWidth="796" windowHeight="438" tabRatio="867" activeSheetId="5"/>
    <customWorkbookView name="Summary 2 Years (UAERate)" guid="{77878B9C-E55C-11D3-98A7-400091111284}" maximized="1" xWindow="-2" yWindow="-2" windowWidth="800" windowHeight="402" tabRatio="867" activeSheetId="11"/>
    <customWorkbookView name="Revenue Requirement (UAERate)" guid="{77878B9A-E55C-11D3-98A7-400091111284}" maximized="1" xWindow="-2" yWindow="-2" windowWidth="798" windowHeight="430" tabRatio="867" activeSheetId="11"/>
    <customWorkbookView name="Revenue COS and Taxes (UAERate)" guid="{77878B98-E55C-11D3-98A7-400091111284}" maximized="1" xWindow="-2" yWindow="-2" windowWidth="798" windowHeight="430" tabRatio="867" activeSheetId="11"/>
    <customWorkbookView name="Return Required (UAERate)" guid="{77878B96-E55C-11D3-98A7-400091111284}" maximized="1" xWindow="-2" yWindow="-2" windowWidth="798" windowHeight="430" tabRatio="867" activeSheetId="11"/>
    <customWorkbookView name="Report 7 yrs (RevDef)" guid="{77878B94-E55C-11D3-98A7-400091111284}" maximized="1" windowWidth="796" windowHeight="420" tabRatio="867" activeSheetId="8"/>
    <customWorkbookView name="Report 30 yrs (RevDef)" guid="{77878B93-E55C-11D3-98A7-400091111284}" maximized="1" windowWidth="796" windowHeight="420" tabRatio="867" activeSheetId="8"/>
    <customWorkbookView name="Report 20 yrs (RevDef)" guid="{77878B92-E55C-11D3-98A7-400091111284}" maximized="1" xWindow="-2" yWindow="-2" windowWidth="800" windowHeight="402" tabRatio="867" activeSheetId="8"/>
    <customWorkbookView name="Rate Base (UAERate)" guid="{77878B91-E55C-11D3-98A7-400091111284}" maximized="1" xWindow="-2" yWindow="-2" windowWidth="798" windowHeight="430" tabRatio="867" activeSheetId="11"/>
    <customWorkbookView name="Rate Base (LevRev)" guid="{77878B90-E55C-11D3-98A7-400091111284}" maximized="1" xWindow="-2" yWindow="-2" windowWidth="798" windowHeight="430" tabRatio="867" activeSheetId="13"/>
    <customWorkbookView name="PV Utility Taxes (UAERate)" guid="{77878B8F-E55C-11D3-98A7-400091111284}" xWindow="30" yWindow="26" windowWidth="640" windowHeight="401" tabRatio="867" activeSheetId="11"/>
    <customWorkbookView name="PV Utility Taxes (LevRev)" guid="{77878B8E-E55C-11D3-98A7-400091111284}" xWindow="30" yWindow="26" windowWidth="640" windowHeight="401" tabRatio="867" activeSheetId="13"/>
    <customWorkbookView name="PV Deficiency (UAERate)" guid="{77878B8D-E55C-11D3-98A7-400091111284}" maximized="1" xWindow="-2" yWindow="-2" windowWidth="800" windowHeight="432" tabRatio="867" activeSheetId="11"/>
    <customWorkbookView name="PV Deficiency (LevRev)" guid="{77878B8C-E55C-11D3-98A7-400091111284}" maximized="1" xWindow="-2" yWindow="-2" windowWidth="800" windowHeight="432" tabRatio="867" activeSheetId="13"/>
    <customWorkbookView name="Income 2 Years (UAERate)" guid="{77878B8B-E55C-11D3-98A7-400091111284}" maximized="1" xWindow="-2" yWindow="-2" windowWidth="800" windowHeight="402" tabRatio="867" activeSheetId="11"/>
    <customWorkbookView name="Income 2 Years (LevRev)" guid="{77878B8A-E55C-11D3-98A7-400091111284}" maximized="1" xWindow="-2" yWindow="-2" windowWidth="800" windowHeight="402" tabRatio="867" activeSheetId="13"/>
    <customWorkbookView name="Full Report 30 yrs (DCF Report)" guid="{77878B88-E55C-11D3-98A7-400091111284}" maximized="1" windowWidth="796" windowHeight="420" tabRatio="867" activeSheetId="5"/>
    <customWorkbookView name="Evidence DCF (DCF Report)" guid="{77878B87-E55C-11D3-98A7-400091111284}" maximized="1" windowWidth="796" windowHeight="420" tabRatio="867" activeSheetId="5"/>
    <customWorkbookView name="DCF Summary 30yrs (DCF Report)" guid="{77878B85-E55C-11D3-98A7-400091111284}" maximized="1" windowWidth="796" windowHeight="420" tabRatio="867" activeSheetId="5"/>
    <customWorkbookView name="Adjustments Taxes (UAERate)" guid="{77878B84-E55C-11D3-98A7-400091111284}" maximized="1" xWindow="-2" yWindow="-2" windowWidth="798" windowHeight="430" tabRatio="867" activeSheetId="11"/>
    <customWorkbookView name="Adjustments Taxes (LevRev)" guid="{77878B83-E55C-11D3-98A7-400091111284}" maximized="1" xWindow="-2" yWindow="-2" windowWidth="798" windowHeight="430" tabRatio="867" activeSheetId="13"/>
    <customWorkbookView name="REvenue CKM 40 Years" guid="{3D3CBF46-894F-11D4-A92A-400091115077}" maximized="1" windowWidth="1020" windowHeight="553" tabRatio="722" activeSheetId="21"/>
    <customWorkbookView name="DCF Summary 10Yrs" guid="{8F17CFEC-2DFA-4AC4-8009-D662CF62E513}" maximized="1" windowWidth="1020" windowHeight="576" tabRatio="867" activeSheetId="5"/>
    <customWorkbookView name="Revenue Requirement" guid="{A1009CA7-9230-4700-A7C5-94835061518E}" maximized="1" windowWidth="1020" windowHeight="547" tabRatio="867" activeSheetId="8" showComments="commNone"/>
  </customWorkbookViews>
</workbook>
</file>

<file path=xl/calcChain.xml><?xml version="1.0" encoding="utf-8"?>
<calcChain xmlns="http://schemas.openxmlformats.org/spreadsheetml/2006/main">
  <c r="D17" i="39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E22" l="1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D22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D29" s="1"/>
  <c r="D34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D33"/>
  <c r="D27"/>
  <c r="H57" i="9"/>
  <c r="H58"/>
  <c r="H59"/>
  <c r="H60"/>
  <c r="H61"/>
  <c r="H62"/>
  <c r="H63"/>
  <c r="G64"/>
  <c r="H56"/>
  <c r="F64"/>
  <c r="F55"/>
  <c r="G55" s="1"/>
  <c r="F14"/>
  <c r="F15"/>
  <c r="D16"/>
  <c r="D18"/>
  <c r="D19"/>
  <c r="E19"/>
  <c r="D52"/>
  <c r="D32"/>
  <c r="D20" l="1"/>
  <c r="H64"/>
  <c r="F19"/>
  <c r="F16"/>
  <c r="D42" l="1"/>
  <c r="D22" s="1"/>
  <c r="E18" s="1"/>
  <c r="D7"/>
  <c r="E8" i="39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AD8" s="1"/>
  <c r="AE8" s="1"/>
  <c r="AF8" s="1"/>
  <c r="AG8" s="1"/>
  <c r="F18" i="9" l="1"/>
  <c r="F20" s="1"/>
  <c r="F21" s="1"/>
</calcChain>
</file>

<file path=xl/sharedStrings.xml><?xml version="1.0" encoding="utf-8"?>
<sst xmlns="http://schemas.openxmlformats.org/spreadsheetml/2006/main" count="79" uniqueCount="77">
  <si>
    <t>Tax Rate =</t>
  </si>
  <si>
    <t xml:space="preserve">   Revenue</t>
  </si>
  <si>
    <t xml:space="preserve">   Expenses:</t>
  </si>
  <si>
    <t xml:space="preserve">   Incremental Capital</t>
  </si>
  <si>
    <t xml:space="preserve">   Change in Working Capital</t>
  </si>
  <si>
    <t>Project NPV</t>
  </si>
  <si>
    <t xml:space="preserve">    By Year PI</t>
  </si>
  <si>
    <t>CCA</t>
  </si>
  <si>
    <t>Land (non-deductible)</t>
  </si>
  <si>
    <t>Land Rights (non-deductible)</t>
  </si>
  <si>
    <t>Land Rights (deductible)</t>
  </si>
  <si>
    <t>ECE</t>
  </si>
  <si>
    <t>Transmission - Structures and Improvements</t>
  </si>
  <si>
    <t>Transmission - Mains</t>
  </si>
  <si>
    <t>Transmission - Compressor</t>
  </si>
  <si>
    <t>Exp.</t>
  </si>
  <si>
    <t>Calculation of Working Capital</t>
  </si>
  <si>
    <t>O&amp;M Working Capital Rate</t>
  </si>
  <si>
    <t>Cost of Gas Working Capital:</t>
  </si>
  <si>
    <t>Cash Inflow</t>
  </si>
  <si>
    <t>(Beg.Yr.=1.0; Mid-Yr.=0.5; End Yr.=0)</t>
  </si>
  <si>
    <t xml:space="preserve">     - Inflows</t>
  </si>
  <si>
    <t xml:space="preserve">     -Outflows</t>
  </si>
  <si>
    <t>Particulars</t>
  </si>
  <si>
    <t>Cash Outflow</t>
  </si>
  <si>
    <t>ECONOMIC EVALUATION MODEL (EEM)</t>
  </si>
  <si>
    <t>MODEL PARAMETERS</t>
  </si>
  <si>
    <t>PROJECT TITLE/SCENARIO:</t>
  </si>
  <si>
    <t>Project Life - No of Years</t>
  </si>
  <si>
    <t xml:space="preserve">   Cost of Gas Working Capital Rate</t>
  </si>
  <si>
    <t>Blended</t>
  </si>
  <si>
    <t>Long-term debt</t>
  </si>
  <si>
    <t>Common equity</t>
  </si>
  <si>
    <t xml:space="preserve">After-tax </t>
  </si>
  <si>
    <t>Rounded result for input to EEM</t>
  </si>
  <si>
    <t>Federal Tax Rate</t>
  </si>
  <si>
    <t>Provincial Tax Rate</t>
  </si>
  <si>
    <t>Combined Corporate Income Tax Rate</t>
  </si>
  <si>
    <t>Discounting Factor:</t>
  </si>
  <si>
    <t>Class</t>
  </si>
  <si>
    <t xml:space="preserve">       O &amp; M Expense</t>
  </si>
  <si>
    <t xml:space="preserve">       Municipal  Tax</t>
  </si>
  <si>
    <t xml:space="preserve">       Income Tax</t>
  </si>
  <si>
    <t xml:space="preserve">   Net Cash Inflow</t>
  </si>
  <si>
    <t xml:space="preserve">   Cash Outflow</t>
  </si>
  <si>
    <t>Cumulative Net Present Value</t>
  </si>
  <si>
    <t xml:space="preserve">    Cash Inflow</t>
  </si>
  <si>
    <t xml:space="preserve">    Cash Outflow</t>
  </si>
  <si>
    <t xml:space="preserve">    NPV By Year</t>
  </si>
  <si>
    <t>Profitability Index</t>
  </si>
  <si>
    <t xml:space="preserve">    Project PI</t>
  </si>
  <si>
    <r>
      <t>Project Year</t>
    </r>
    <r>
      <rPr>
        <b/>
        <sz val="10"/>
        <rFont val="Arial"/>
        <family val="2"/>
      </rPr>
      <t xml:space="preserve">           ($000's)</t>
    </r>
  </si>
  <si>
    <t>Transmission - Measuring &amp; Reg</t>
  </si>
  <si>
    <t xml:space="preserve">       Gas Supply Cost Savings</t>
  </si>
  <si>
    <t>Dawn-Parkway Demand Charges ($/GJd/mo)</t>
  </si>
  <si>
    <t>Calculation of Incremental Design Day Demand Revenue</t>
  </si>
  <si>
    <t>Calculation of Avoided Gas Cost Savings Years 11 - 30</t>
  </si>
  <si>
    <t>Marginal Savings</t>
  </si>
  <si>
    <t xml:space="preserve">   (Excluding Dawn Compressor Margins)</t>
  </si>
  <si>
    <t>Incremental Revenue</t>
  </si>
  <si>
    <t>Calculation of Income Taxes</t>
  </si>
  <si>
    <t>Calculation of Incremental Discount Rate (WACC):</t>
  </si>
  <si>
    <t>Brantford-Kirkwall and Parkway D Expansion Projects</t>
  </si>
  <si>
    <t>Project Start Year     (Facility In-Service Date Nov. 1/2015)</t>
  </si>
  <si>
    <t>Interest During Construction (Tax-Deductible)</t>
  </si>
  <si>
    <t>Incremental M12 Design Day Demands (GJd)</t>
  </si>
  <si>
    <t>Total Incremental Capital</t>
  </si>
  <si>
    <t>Incremental Operating Expense Inputs:</t>
  </si>
  <si>
    <t>O&amp;M Expense - Transmission</t>
  </si>
  <si>
    <t>O&amp;M Expense - Compression</t>
  </si>
  <si>
    <t>Avoided Gas Cost Savings Years 1 - 10</t>
  </si>
  <si>
    <t>Municipal taxes</t>
  </si>
  <si>
    <t>Incremental Capital Expenditure Inputs</t>
  </si>
  <si>
    <t>Total</t>
  </si>
  <si>
    <t>In-Franchise Volume for EDA/NDA (GJd)</t>
  </si>
  <si>
    <t>CCA Rate</t>
  </si>
  <si>
    <t>Energy Probe Interrogatory - A4-17 (b)</t>
  </si>
</sst>
</file>

<file path=xl/styles.xml><?xml version="1.0" encoding="utf-8"?>
<styleSheet xmlns="http://schemas.openxmlformats.org/spreadsheetml/2006/main">
  <numFmts count="23">
    <numFmt numFmtId="6" formatCode="&quot;$&quot;#,##0;[Red]\-&quot;$&quot;#,##0"/>
    <numFmt numFmtId="41" formatCode="_-* #,##0_-;\-* #,##0_-;_-* &quot;-&quot;_-;_-@_-"/>
    <numFmt numFmtId="44" formatCode="_-&quot;$&quot;* #,##0.00_-;\-&quot;$&quot;* #,##0.00_-;_-&quot;$&quot;* &quot;-&quot;??_-;_-@_-"/>
    <numFmt numFmtId="164" formatCode="_(* #,##0_);_(* \(#,##0\);_(* &quot;-&quot;_);_(@_)"/>
    <numFmt numFmtId="165" formatCode="_(* #,##0.00_);_(* \(#,##0.00\);_(* &quot;-&quot;??_);_(@_)"/>
    <numFmt numFmtId="166" formatCode="0.0000_)"/>
    <numFmt numFmtId="167" formatCode="_(* #,##0_);_(* \(#,##0\);_(* &quot;-&quot;??_);_(@_)"/>
    <numFmt numFmtId="168" formatCode="0.000%"/>
    <numFmt numFmtId="169" formatCode="_(* #,##0.000_);_(* \(#,##0.000\);_(* &quot;-&quot;??_);_(@_)"/>
    <numFmt numFmtId="170" formatCode="0.0000"/>
    <numFmt numFmtId="171" formatCode="#,##0.0000_);\(#,##0.0000\)"/>
    <numFmt numFmtId="172" formatCode="_(* #,##0.000000_);_(* \(#,##0.000000\);_(* &quot;-&quot;??_);_(@_)"/>
    <numFmt numFmtId="173" formatCode="0.0_)"/>
    <numFmt numFmtId="174" formatCode="#,##0.00;\(#,##0.00\)"/>
    <numFmt numFmtId="175" formatCode="_(&quot;$&quot;* #,##0.000_);_(&quot;$&quot;* \(#,##0.000\);_(&quot;$&quot;* &quot;-&quot;???_);_(@_)"/>
    <numFmt numFmtId="176" formatCode="_(&quot;$&quot;* #,##0.00_);_(&quot;$&quot;* \(#,##0.00\);_(&quot;$&quot;* &quot;-&quot;??_);_(@_)"/>
    <numFmt numFmtId="177" formatCode="_-&quot;$&quot;* #,##0_-;\-&quot;$&quot;* #,##0_-;_-&quot;$&quot;* &quot;-&quot;??_-;_-@_-"/>
    <numFmt numFmtId="178" formatCode="_(&quot;$&quot;* #,##0_);_(&quot;$&quot;* \(#,##0\);_(&quot;$&quot;* &quot;-&quot;??_);_(@_)"/>
    <numFmt numFmtId="179" formatCode="[Blue]General"/>
    <numFmt numFmtId="180" formatCode="_-* #,##0.0_-;\-* #,##0.0_-;_-* &quot;-&quot;??_-;_-@_-"/>
    <numFmt numFmtId="181" formatCode="#,##0.00&quot; $&quot;;\-#,##0.00&quot; $&quot;"/>
    <numFmt numFmtId="182" formatCode="0.00_)"/>
    <numFmt numFmtId="183" formatCode="#,##0_ ;[Red]\(#,##0\)\ "/>
  </numFmts>
  <fonts count="41">
    <font>
      <sz val="12"/>
      <name val="Arial MT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 val="singleAccounting"/>
      <sz val="12"/>
      <name val="Arial"/>
      <family val="2"/>
    </font>
    <font>
      <u val="doubleAccounting"/>
      <sz val="12"/>
      <name val="Arial"/>
      <family val="2"/>
    </font>
    <font>
      <b/>
      <u/>
      <sz val="14"/>
      <name val="Arial"/>
      <family val="2"/>
    </font>
    <font>
      <u val="double"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u/>
      <sz val="10"/>
      <name val="Arial MT"/>
    </font>
    <font>
      <b/>
      <u val="singleAccounting"/>
      <sz val="10"/>
      <name val="Arial"/>
      <family val="2"/>
    </font>
    <font>
      <sz val="12"/>
      <name val="Arial MT"/>
    </font>
    <font>
      <vertAlign val="superscript"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0"/>
      <color indexed="9"/>
      <name val="Arial"/>
      <family val="2"/>
    </font>
    <font>
      <sz val="11"/>
      <color rgb="FF0070C0"/>
      <name val="Calibri"/>
      <family val="2"/>
      <scheme val="minor"/>
    </font>
    <font>
      <sz val="11"/>
      <name val="??"/>
      <family val="3"/>
      <charset val="129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sz val="8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165" fontId="4" fillId="0" borderId="0" applyFont="0" applyFill="0" applyBorder="0" applyAlignment="0" applyProtection="0"/>
    <xf numFmtId="0" fontId="5" fillId="0" borderId="0"/>
    <xf numFmtId="0" fontId="10" fillId="0" borderId="0"/>
    <xf numFmtId="174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" fillId="0" borderId="0"/>
    <xf numFmtId="179" fontId="1" fillId="3" borderId="4">
      <alignment horizontal="center" vertical="center"/>
    </xf>
    <xf numFmtId="0" fontId="29" fillId="4" borderId="3" applyNumberFormat="0" applyFont="0" applyFill="0" applyAlignment="0" applyProtection="0">
      <alignment horizontal="left"/>
    </xf>
    <xf numFmtId="41" fontId="1" fillId="0" borderId="0"/>
    <xf numFmtId="0" fontId="30" fillId="5" borderId="0">
      <protection locked="0"/>
    </xf>
    <xf numFmtId="6" fontId="31" fillId="0" borderId="0">
      <protection locked="0"/>
    </xf>
    <xf numFmtId="37" fontId="25" fillId="0" borderId="0"/>
    <xf numFmtId="180" fontId="1" fillId="0" borderId="0">
      <protection locked="0"/>
    </xf>
    <xf numFmtId="38" fontId="32" fillId="2" borderId="0" applyNumberFormat="0" applyBorder="0" applyAlignment="0" applyProtection="0"/>
    <xf numFmtId="0" fontId="33" fillId="0" borderId="0" applyNumberFormat="0" applyFill="0" applyBorder="0" applyAlignment="0" applyProtection="0"/>
    <xf numFmtId="0" fontId="12" fillId="0" borderId="5" applyNumberFormat="0" applyAlignment="0" applyProtection="0">
      <alignment horizontal="left" vertical="center"/>
    </xf>
    <xf numFmtId="0" fontId="12" fillId="0" borderId="6">
      <alignment horizontal="left" vertical="center"/>
    </xf>
    <xf numFmtId="181" fontId="1" fillId="0" borderId="0">
      <protection locked="0"/>
    </xf>
    <xf numFmtId="181" fontId="1" fillId="0" borderId="0">
      <protection locked="0"/>
    </xf>
    <xf numFmtId="0" fontId="34" fillId="0" borderId="7" applyNumberFormat="0" applyFill="0" applyAlignment="0" applyProtection="0"/>
    <xf numFmtId="10" fontId="32" fillId="6" borderId="3" applyNumberFormat="0" applyBorder="0" applyAlignment="0" applyProtection="0"/>
    <xf numFmtId="37" fontId="35" fillId="0" borderId="0"/>
    <xf numFmtId="182" fontId="36" fillId="0" borderId="0"/>
    <xf numFmtId="10" fontId="1" fillId="0" borderId="0" applyFont="0" applyFill="0" applyBorder="0" applyAlignment="0" applyProtection="0"/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183" fontId="38" fillId="0" borderId="8"/>
    <xf numFmtId="0" fontId="39" fillId="0" borderId="9">
      <alignment horizontal="center"/>
    </xf>
    <xf numFmtId="3" fontId="37" fillId="0" borderId="0" applyFont="0" applyFill="0" applyBorder="0" applyAlignment="0" applyProtection="0"/>
    <xf numFmtId="0" fontId="37" fillId="7" borderId="0" applyNumberFormat="0" applyFont="0" applyBorder="0" applyAlignment="0" applyProtection="0"/>
    <xf numFmtId="9" fontId="1" fillId="0" borderId="0" applyFont="0" applyFill="0" applyBorder="0" applyAlignment="0" applyProtection="0"/>
    <xf numFmtId="37" fontId="32" fillId="8" borderId="0" applyNumberFormat="0" applyBorder="0" applyAlignment="0" applyProtection="0"/>
    <xf numFmtId="37" fontId="32" fillId="0" borderId="0"/>
    <xf numFmtId="3" fontId="40" fillId="0" borderId="7" applyProtection="0"/>
  </cellStyleXfs>
  <cellXfs count="137">
    <xf numFmtId="0" fontId="0" fillId="0" borderId="0" xfId="0"/>
    <xf numFmtId="0" fontId="7" fillId="0" borderId="0" xfId="5" applyFont="1"/>
    <xf numFmtId="167" fontId="17" fillId="0" borderId="0" xfId="5" applyNumberFormat="1" applyFont="1" applyFill="1"/>
    <xf numFmtId="167" fontId="18" fillId="0" borderId="0" xfId="5" applyNumberFormat="1" applyFont="1" applyFill="1"/>
    <xf numFmtId="172" fontId="14" fillId="0" borderId="0" xfId="5" applyNumberFormat="1" applyFont="1" applyFill="1"/>
    <xf numFmtId="0" fontId="14" fillId="0" borderId="0" xfId="0" applyFont="1" applyFill="1" applyProtection="1"/>
    <xf numFmtId="0" fontId="14" fillId="0" borderId="0" xfId="0" applyFont="1" applyFill="1"/>
    <xf numFmtId="0" fontId="12" fillId="0" borderId="0" xfId="0" applyFont="1" applyFill="1" applyAlignment="1" applyProtection="1">
      <alignment horizontal="left"/>
    </xf>
    <xf numFmtId="0" fontId="12" fillId="0" borderId="0" xfId="0" applyFont="1" applyFill="1"/>
    <xf numFmtId="0" fontId="12" fillId="0" borderId="0" xfId="0" applyFont="1" applyFill="1" applyProtection="1"/>
    <xf numFmtId="0" fontId="14" fillId="0" borderId="0" xfId="0" applyFont="1" applyFill="1" applyAlignment="1" applyProtection="1">
      <alignment horizontal="centerContinuous"/>
    </xf>
    <xf numFmtId="167" fontId="14" fillId="0" borderId="0" xfId="5" applyNumberFormat="1" applyFont="1" applyFill="1"/>
    <xf numFmtId="37" fontId="14" fillId="0" borderId="0" xfId="0" applyNumberFormat="1" applyFont="1" applyFill="1" applyProtection="1"/>
    <xf numFmtId="166" fontId="14" fillId="0" borderId="0" xfId="0" applyNumberFormat="1" applyFont="1" applyFill="1" applyProtection="1"/>
    <xf numFmtId="0" fontId="13" fillId="0" borderId="0" xfId="0" applyFont="1" applyFill="1" applyProtection="1"/>
    <xf numFmtId="37" fontId="20" fillId="0" borderId="0" xfId="0" applyNumberFormat="1" applyFont="1" applyFill="1" applyProtection="1"/>
    <xf numFmtId="0" fontId="14" fillId="0" borderId="0" xfId="0" quotePrefix="1" applyFont="1" applyFill="1" applyProtection="1"/>
    <xf numFmtId="0" fontId="14" fillId="0" borderId="0" xfId="5" applyFont="1" applyFill="1"/>
    <xf numFmtId="167" fontId="14" fillId="0" borderId="0" xfId="0" applyNumberFormat="1" applyFont="1" applyFill="1"/>
    <xf numFmtId="167" fontId="14" fillId="0" borderId="0" xfId="1" applyNumberFormat="1" applyFont="1" applyFill="1"/>
    <xf numFmtId="169" fontId="14" fillId="0" borderId="0" xfId="1" applyNumberFormat="1" applyFont="1" applyFill="1"/>
    <xf numFmtId="167" fontId="17" fillId="0" borderId="0" xfId="1" applyNumberFormat="1" applyFont="1" applyFill="1"/>
    <xf numFmtId="172" fontId="14" fillId="0" borderId="0" xfId="0" applyNumberFormat="1" applyFont="1" applyFill="1" applyProtection="1"/>
    <xf numFmtId="0" fontId="13" fillId="0" borderId="0" xfId="0" applyFont="1" applyFill="1"/>
    <xf numFmtId="173" fontId="14" fillId="0" borderId="0" xfId="0" applyNumberFormat="1" applyFont="1" applyFill="1" applyProtection="1"/>
    <xf numFmtId="0" fontId="21" fillId="0" borderId="0" xfId="0" applyFont="1" applyFill="1"/>
    <xf numFmtId="0" fontId="11" fillId="0" borderId="0" xfId="0" applyFont="1" applyFill="1"/>
    <xf numFmtId="167" fontId="9" fillId="0" borderId="0" xfId="5" applyNumberFormat="1" applyFont="1" applyFill="1"/>
    <xf numFmtId="0" fontId="15" fillId="0" borderId="0" xfId="0" applyFont="1"/>
    <xf numFmtId="0" fontId="11" fillId="0" borderId="0" xfId="0" applyFont="1"/>
    <xf numFmtId="167" fontId="11" fillId="0" borderId="0" xfId="5" applyNumberFormat="1" applyFont="1" applyFill="1"/>
    <xf numFmtId="0" fontId="7" fillId="0" borderId="0" xfId="0" applyFont="1"/>
    <xf numFmtId="0" fontId="11" fillId="0" borderId="0" xfId="0" applyFont="1" applyFill="1" applyProtection="1"/>
    <xf numFmtId="0" fontId="7" fillId="0" borderId="0" xfId="0" applyFont="1" applyProtection="1"/>
    <xf numFmtId="167" fontId="8" fillId="0" borderId="0" xfId="5" applyNumberFormat="1" applyFont="1" applyFill="1"/>
    <xf numFmtId="0" fontId="11" fillId="0" borderId="0" xfId="0" applyFont="1" applyProtection="1"/>
    <xf numFmtId="37" fontId="11" fillId="0" borderId="0" xfId="0" applyNumberFormat="1" applyFont="1" applyFill="1" applyProtection="1"/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centerContinuous"/>
    </xf>
    <xf numFmtId="0" fontId="11" fillId="0" borderId="0" xfId="0" applyFont="1" applyAlignment="1">
      <alignment horizontal="centerContinuous"/>
    </xf>
    <xf numFmtId="0" fontId="15" fillId="0" borderId="0" xfId="0" applyFont="1" applyAlignment="1" applyProtection="1">
      <alignment horizontal="left"/>
    </xf>
    <xf numFmtId="0" fontId="11" fillId="0" borderId="0" xfId="0" applyFont="1" applyAlignment="1">
      <alignment horizontal="left"/>
    </xf>
    <xf numFmtId="0" fontId="15" fillId="0" borderId="0" xfId="0" applyFont="1" applyFill="1" applyAlignment="1">
      <alignment horizontal="right"/>
    </xf>
    <xf numFmtId="0" fontId="15" fillId="0" borderId="0" xfId="0" applyFont="1" applyProtection="1"/>
    <xf numFmtId="1" fontId="7" fillId="0" borderId="0" xfId="0" applyNumberFormat="1" applyFont="1" applyAlignment="1" applyProtection="1">
      <alignment horizontal="right"/>
    </xf>
    <xf numFmtId="0" fontId="15" fillId="0" borderId="0" xfId="0" applyFont="1" applyFill="1" applyProtection="1"/>
    <xf numFmtId="0" fontId="11" fillId="0" borderId="0" xfId="0" applyFont="1" applyAlignment="1" applyProtection="1"/>
    <xf numFmtId="37" fontId="11" fillId="0" borderId="0" xfId="0" applyNumberFormat="1" applyFont="1" applyProtection="1"/>
    <xf numFmtId="166" fontId="11" fillId="0" borderId="0" xfId="0" applyNumberFormat="1" applyFont="1" applyProtection="1"/>
    <xf numFmtId="0" fontId="11" fillId="0" borderId="0" xfId="0" applyFont="1" applyFill="1" applyAlignment="1" applyProtection="1">
      <alignment horizontal="center"/>
    </xf>
    <xf numFmtId="168" fontId="6" fillId="0" borderId="0" xfId="6" applyNumberFormat="1" applyFont="1" applyFill="1"/>
    <xf numFmtId="10" fontId="15" fillId="0" borderId="0" xfId="3" applyNumberFormat="1" applyFont="1" applyFill="1" applyProtection="1"/>
    <xf numFmtId="0" fontId="12" fillId="0" borderId="0" xfId="5" applyFont="1" applyFill="1"/>
    <xf numFmtId="172" fontId="6" fillId="0" borderId="0" xfId="5" applyNumberFormat="1" applyFont="1" applyFill="1"/>
    <xf numFmtId="172" fontId="24" fillId="0" borderId="0" xfId="5" applyNumberFormat="1" applyFont="1" applyFill="1"/>
    <xf numFmtId="0" fontId="7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/>
    </xf>
    <xf numFmtId="37" fontId="11" fillId="0" borderId="1" xfId="0" applyNumberFormat="1" applyFont="1" applyBorder="1" applyProtection="1"/>
    <xf numFmtId="171" fontId="11" fillId="0" borderId="1" xfId="0" applyNumberFormat="1" applyFont="1" applyBorder="1" applyProtection="1"/>
    <xf numFmtId="10" fontId="11" fillId="0" borderId="0" xfId="0" applyNumberFormat="1" applyFont="1" applyProtection="1"/>
    <xf numFmtId="0" fontId="5" fillId="0" borderId="0" xfId="0" applyFont="1" applyFill="1"/>
    <xf numFmtId="167" fontId="6" fillId="0" borderId="0" xfId="5" applyNumberFormat="1" applyFont="1" applyFill="1" applyAlignment="1">
      <alignment horizontal="left"/>
    </xf>
    <xf numFmtId="167" fontId="6" fillId="0" borderId="0" xfId="5" applyNumberFormat="1" applyFont="1" applyFill="1" applyAlignment="1">
      <alignment horizontal="center"/>
    </xf>
    <xf numFmtId="0" fontId="2" fillId="0" borderId="0" xfId="0" applyFont="1" applyProtection="1"/>
    <xf numFmtId="164" fontId="1" fillId="0" borderId="0" xfId="0" applyNumberFormat="1" applyFont="1" applyFill="1" applyAlignment="1" applyProtection="1">
      <alignment horizontal="right"/>
    </xf>
    <xf numFmtId="0" fontId="1" fillId="0" borderId="0" xfId="0" applyFont="1" applyFill="1" applyProtection="1"/>
    <xf numFmtId="172" fontId="1" fillId="0" borderId="0" xfId="5" applyNumberFormat="1" applyFont="1" applyFill="1"/>
    <xf numFmtId="37" fontId="1" fillId="0" borderId="0" xfId="0" applyNumberFormat="1" applyFont="1" applyFill="1" applyProtection="1"/>
    <xf numFmtId="168" fontId="1" fillId="0" borderId="0" xfId="6" applyNumberFormat="1" applyFont="1" applyFill="1"/>
    <xf numFmtId="0" fontId="1" fillId="0" borderId="0" xfId="0" applyFont="1" applyFill="1"/>
    <xf numFmtId="0" fontId="5" fillId="0" borderId="0" xfId="0" applyFont="1" applyFill="1" applyProtection="1"/>
    <xf numFmtId="0" fontId="19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left"/>
    </xf>
    <xf numFmtId="0" fontId="14" fillId="0" borderId="0" xfId="0" applyFont="1" applyFill="1" applyBorder="1"/>
    <xf numFmtId="0" fontId="13" fillId="0" borderId="0" xfId="5" applyFont="1" applyFill="1" applyBorder="1"/>
    <xf numFmtId="0" fontId="11" fillId="0" borderId="0" xfId="0" applyFont="1" applyFill="1" applyBorder="1"/>
    <xf numFmtId="0" fontId="1" fillId="0" borderId="0" xfId="0" applyFont="1" applyFill="1" applyBorder="1"/>
    <xf numFmtId="0" fontId="11" fillId="0" borderId="0" xfId="0" applyFont="1" applyFill="1" applyBorder="1" applyProtection="1"/>
    <xf numFmtId="167" fontId="1" fillId="0" borderId="0" xfId="5" applyNumberFormat="1" applyFont="1" applyFill="1" applyBorder="1" applyAlignment="1">
      <alignment horizontal="center"/>
    </xf>
    <xf numFmtId="167" fontId="6" fillId="0" borderId="0" xfId="5" applyNumberFormat="1" applyFont="1" applyFill="1" applyBorder="1" applyAlignment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Protection="1"/>
    <xf numFmtId="0" fontId="14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14" fillId="0" borderId="0" xfId="0" quotePrefix="1" applyFont="1" applyFill="1" applyBorder="1" applyProtection="1"/>
    <xf numFmtId="0" fontId="14" fillId="0" borderId="0" xfId="0" applyFont="1" applyFill="1" applyBorder="1" applyAlignment="1" applyProtection="1">
      <alignment horizontal="centerContinuous"/>
    </xf>
    <xf numFmtId="0" fontId="14" fillId="0" borderId="0" xfId="5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173" fontId="14" fillId="0" borderId="0" xfId="0" applyNumberFormat="1" applyFont="1" applyFill="1" applyBorder="1" applyProtection="1"/>
    <xf numFmtId="0" fontId="21" fillId="0" borderId="0" xfId="0" applyFont="1" applyFill="1" applyBorder="1"/>
    <xf numFmtId="10" fontId="1" fillId="0" borderId="0" xfId="3" applyNumberFormat="1" applyFont="1" applyFill="1" applyProtection="1"/>
    <xf numFmtId="0" fontId="27" fillId="0" borderId="0" xfId="0" applyFont="1" applyFill="1" applyAlignment="1">
      <alignment horizontal="right"/>
    </xf>
    <xf numFmtId="173" fontId="1" fillId="0" borderId="0" xfId="0" applyNumberFormat="1" applyFont="1" applyFill="1" applyProtection="1"/>
    <xf numFmtId="178" fontId="9" fillId="0" borderId="0" xfId="11" applyNumberFormat="1" applyFont="1" applyFill="1"/>
    <xf numFmtId="0" fontId="16" fillId="0" borderId="0" xfId="0" applyFont="1" applyFill="1" applyAlignment="1">
      <alignment horizontal="center"/>
    </xf>
    <xf numFmtId="0" fontId="16" fillId="0" borderId="0" xfId="0" applyFont="1" applyFill="1" applyAlignment="1" applyProtection="1">
      <alignment horizontal="center"/>
    </xf>
    <xf numFmtId="0" fontId="10" fillId="0" borderId="0" xfId="0" applyFont="1" applyFill="1" applyBorder="1"/>
    <xf numFmtId="0" fontId="19" fillId="0" borderId="0" xfId="0" applyFont="1" applyFill="1" applyAlignment="1" applyProtection="1">
      <alignment horizontal="left"/>
    </xf>
    <xf numFmtId="0" fontId="14" fillId="0" borderId="0" xfId="0" applyFont="1" applyFill="1" applyAlignment="1" applyProtection="1">
      <alignment horizontal="left"/>
    </xf>
    <xf numFmtId="0" fontId="22" fillId="0" borderId="0" xfId="0" applyFont="1" applyFill="1" applyAlignment="1" applyProtection="1">
      <alignment horizontal="left"/>
    </xf>
    <xf numFmtId="0" fontId="13" fillId="0" borderId="0" xfId="5" applyFont="1" applyFill="1"/>
    <xf numFmtId="0" fontId="12" fillId="0" borderId="0" xfId="0" applyFont="1" applyFill="1" applyAlignment="1">
      <alignment horizontal="right"/>
    </xf>
    <xf numFmtId="0" fontId="28" fillId="0" borderId="0" xfId="0" applyFont="1" applyFill="1" applyProtection="1"/>
    <xf numFmtId="1" fontId="28" fillId="0" borderId="0" xfId="0" applyNumberFormat="1" applyFont="1" applyFill="1" applyAlignment="1" applyProtection="1">
      <alignment horizontal="right"/>
    </xf>
    <xf numFmtId="1" fontId="13" fillId="0" borderId="0" xfId="0" applyNumberFormat="1" applyFont="1" applyFill="1" applyAlignment="1" applyProtection="1">
      <alignment horizontal="right"/>
    </xf>
    <xf numFmtId="174" fontId="6" fillId="0" borderId="0" xfId="4" applyFont="1" applyFill="1"/>
    <xf numFmtId="174" fontId="15" fillId="0" borderId="0" xfId="4" applyFont="1" applyFill="1"/>
    <xf numFmtId="174" fontId="15" fillId="0" borderId="0" xfId="4" applyFont="1" applyFill="1" applyBorder="1"/>
    <xf numFmtId="0" fontId="6" fillId="0" borderId="0" xfId="0" applyFont="1" applyFill="1"/>
    <xf numFmtId="0" fontId="15" fillId="0" borderId="0" xfId="3" applyFont="1" applyFill="1"/>
    <xf numFmtId="0" fontId="11" fillId="0" borderId="0" xfId="3" applyFont="1" applyFill="1"/>
    <xf numFmtId="10" fontId="11" fillId="0" borderId="0" xfId="3" applyNumberFormat="1" applyFont="1" applyFill="1" applyProtection="1"/>
    <xf numFmtId="10" fontId="11" fillId="0" borderId="0" xfId="0" applyNumberFormat="1" applyFont="1" applyFill="1" applyProtection="1"/>
    <xf numFmtId="10" fontId="16" fillId="0" borderId="0" xfId="3" applyNumberFormat="1" applyFont="1" applyFill="1" applyProtection="1"/>
    <xf numFmtId="10" fontId="16" fillId="0" borderId="0" xfId="3" applyNumberFormat="1" applyFont="1" applyFill="1" applyBorder="1" applyProtection="1"/>
    <xf numFmtId="10" fontId="11" fillId="0" borderId="0" xfId="3" applyNumberFormat="1" applyFont="1" applyFill="1" applyBorder="1" applyProtection="1"/>
    <xf numFmtId="0" fontId="15" fillId="0" borderId="0" xfId="3" applyFont="1" applyFill="1" applyBorder="1"/>
    <xf numFmtId="0" fontId="11" fillId="0" borderId="0" xfId="3" applyFont="1" applyFill="1" applyBorder="1"/>
    <xf numFmtId="0" fontId="6" fillId="0" borderId="0" xfId="3" applyFont="1" applyFill="1" applyBorder="1" applyAlignment="1">
      <alignment horizontal="right"/>
    </xf>
    <xf numFmtId="170" fontId="11" fillId="0" borderId="2" xfId="3" applyNumberFormat="1" applyFont="1" applyFill="1" applyBorder="1" applyProtection="1"/>
    <xf numFmtId="0" fontId="15" fillId="0" borderId="0" xfId="3" applyFont="1" applyFill="1" applyAlignment="1">
      <alignment horizontal="right"/>
    </xf>
    <xf numFmtId="0" fontId="15" fillId="0" borderId="0" xfId="0" applyFont="1" applyFill="1"/>
    <xf numFmtId="0" fontId="15" fillId="0" borderId="0" xfId="0" applyFont="1" applyFill="1" applyBorder="1"/>
    <xf numFmtId="0" fontId="7" fillId="0" borderId="0" xfId="0" applyFont="1" applyFill="1"/>
    <xf numFmtId="0" fontId="7" fillId="0" borderId="0" xfId="0" applyFont="1" applyFill="1" applyBorder="1"/>
    <xf numFmtId="0" fontId="23" fillId="0" borderId="0" xfId="0" applyFont="1" applyFill="1" applyProtection="1"/>
    <xf numFmtId="175" fontId="3" fillId="0" borderId="0" xfId="0" applyNumberFormat="1" applyFont="1" applyFill="1" applyAlignment="1" applyProtection="1">
      <alignment horizontal="right"/>
    </xf>
    <xf numFmtId="0" fontId="7" fillId="0" borderId="0" xfId="0" applyFont="1" applyFill="1" applyProtection="1"/>
    <xf numFmtId="0" fontId="7" fillId="0" borderId="0" xfId="0" applyFont="1" applyFill="1" applyBorder="1" applyProtection="1"/>
    <xf numFmtId="0" fontId="23" fillId="0" borderId="0" xfId="0" applyFont="1" applyFill="1" applyBorder="1" applyProtection="1"/>
    <xf numFmtId="168" fontId="16" fillId="0" borderId="0" xfId="6" applyNumberFormat="1" applyFont="1" applyFill="1"/>
    <xf numFmtId="167" fontId="1" fillId="0" borderId="0" xfId="5" applyNumberFormat="1" applyFont="1" applyFill="1"/>
    <xf numFmtId="0" fontId="6" fillId="0" borderId="0" xfId="2" applyFont="1" applyFill="1" applyBorder="1"/>
    <xf numFmtId="0" fontId="1" fillId="0" borderId="0" xfId="0" applyFont="1" applyFill="1" applyAlignment="1">
      <alignment horizontal="center"/>
    </xf>
    <xf numFmtId="177" fontId="11" fillId="0" borderId="0" xfId="11" applyNumberFormat="1" applyFont="1" applyFill="1"/>
    <xf numFmtId="10" fontId="1" fillId="0" borderId="0" xfId="6" applyNumberFormat="1" applyFont="1" applyFill="1"/>
  </cellXfs>
  <cellStyles count="42">
    <cellStyle name="Actual Date" xfId="13"/>
    <cellStyle name="Borders" xfId="14"/>
    <cellStyle name="Comma" xfId="1" builtinId="3"/>
    <cellStyle name="Comma 2" xfId="8"/>
    <cellStyle name="Currency" xfId="11" builtinId="4"/>
    <cellStyle name="Currency 2" xfId="9"/>
    <cellStyle name="Currency0" xfId="15"/>
    <cellStyle name="Data Entry" xfId="16"/>
    <cellStyle name="Date" xfId="17"/>
    <cellStyle name="ffactors" xfId="18"/>
    <cellStyle name="Fixed" xfId="19"/>
    <cellStyle name="Grey" xfId="20"/>
    <cellStyle name="HEADER" xfId="21"/>
    <cellStyle name="Header1" xfId="22"/>
    <cellStyle name="Header2" xfId="23"/>
    <cellStyle name="Heading1" xfId="24"/>
    <cellStyle name="Heading2" xfId="25"/>
    <cellStyle name="HIGHLIGHT" xfId="26"/>
    <cellStyle name="Input [yellow]" xfId="27"/>
    <cellStyle name="no dec" xfId="28"/>
    <cellStyle name="Normal" xfId="0" builtinId="0"/>
    <cellStyle name="Normal - Style1" xfId="29"/>
    <cellStyle name="Normal 2" xfId="7"/>
    <cellStyle name="Normal 3" xfId="12"/>
    <cellStyle name="Normal_Capital &amp; IDC NPS 36" xfId="2"/>
    <cellStyle name="Normal_Discount Rate" xfId="3"/>
    <cellStyle name="Normal_Master Input" xfId="4"/>
    <cellStyle name="Normal_Sheet1 (2)" xfId="5"/>
    <cellStyle name="Percent" xfId="6" builtinId="5"/>
    <cellStyle name="Percent [2]" xfId="30"/>
    <cellStyle name="Percent 2" xfId="10"/>
    <cellStyle name="PSChar" xfId="31"/>
    <cellStyle name="PSDate" xfId="32"/>
    <cellStyle name="PSDec" xfId="33"/>
    <cellStyle name="PSDetail" xfId="34"/>
    <cellStyle name="PSHeading" xfId="35"/>
    <cellStyle name="PSInt" xfId="36"/>
    <cellStyle name="PSSpacer" xfId="37"/>
    <cellStyle name="Style 1" xfId="38"/>
    <cellStyle name="Unprot" xfId="39"/>
    <cellStyle name="Unprot$" xfId="40"/>
    <cellStyle name="Unprotect" xfId="4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3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11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6.bin"/><Relationship Id="rId10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5.bin"/><Relationship Id="rId9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29">
    <pageSetUpPr autoPageBreaks="0"/>
  </sheetPr>
  <dimension ref="A1:AG34"/>
  <sheetViews>
    <sheetView showZeros="0" tabSelected="1" defaultGridColor="0" colorId="22" zoomScale="80" zoomScaleNormal="80" workbookViewId="0"/>
  </sheetViews>
  <sheetFormatPr defaultColWidth="0" defaultRowHeight="12.75"/>
  <cols>
    <col min="1" max="1" width="1.6640625" style="29" customWidth="1"/>
    <col min="2" max="2" width="25.6640625" style="29" customWidth="1"/>
    <col min="3" max="3" width="1.6640625" style="29" customWidth="1"/>
    <col min="4" max="33" width="9.5546875" style="29" customWidth="1"/>
    <col min="34" max="16384" width="8.88671875" style="29" hidden="1"/>
  </cols>
  <sheetData>
    <row r="1" spans="1:33">
      <c r="B1" s="55"/>
      <c r="C1" s="37"/>
      <c r="D1" s="37"/>
      <c r="E1" s="38"/>
      <c r="F1" s="38"/>
      <c r="G1" s="39"/>
      <c r="H1" s="39"/>
      <c r="I1" s="39"/>
      <c r="J1" s="39"/>
    </row>
    <row r="2" spans="1:33" ht="15.75">
      <c r="A2" s="40"/>
      <c r="B2" s="56"/>
      <c r="C2" s="37"/>
      <c r="D2" s="37"/>
      <c r="E2" s="37"/>
      <c r="F2" s="37"/>
      <c r="G2" s="41"/>
      <c r="H2" s="41"/>
      <c r="I2" s="41"/>
      <c r="J2" s="41"/>
      <c r="K2" s="41"/>
      <c r="L2" s="41"/>
      <c r="M2" s="39"/>
      <c r="N2" s="39"/>
      <c r="O2" s="39"/>
      <c r="P2" s="39"/>
      <c r="Q2" s="39"/>
      <c r="R2" s="39"/>
    </row>
    <row r="3" spans="1:33">
      <c r="A3" s="28"/>
      <c r="B3" s="28"/>
      <c r="G3" s="41"/>
      <c r="H3" s="41"/>
      <c r="I3" s="41"/>
      <c r="J3" s="41"/>
      <c r="K3" s="41"/>
      <c r="L3" s="41"/>
    </row>
    <row r="4" spans="1:33">
      <c r="A4" s="28"/>
      <c r="B4" s="1"/>
    </row>
    <row r="5" spans="1:33"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spans="1:33"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3"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</row>
    <row r="8" spans="1:33" s="28" customFormat="1">
      <c r="A8" s="43"/>
      <c r="B8" s="33" t="s">
        <v>51</v>
      </c>
      <c r="C8" s="43"/>
      <c r="D8" s="44">
        <v>1</v>
      </c>
      <c r="E8" s="44">
        <f t="shared" ref="E8:AG8" si="0">D8+1</f>
        <v>2</v>
      </c>
      <c r="F8" s="44">
        <f t="shared" si="0"/>
        <v>3</v>
      </c>
      <c r="G8" s="44">
        <f t="shared" si="0"/>
        <v>4</v>
      </c>
      <c r="H8" s="44">
        <f t="shared" si="0"/>
        <v>5</v>
      </c>
      <c r="I8" s="44">
        <f t="shared" si="0"/>
        <v>6</v>
      </c>
      <c r="J8" s="44">
        <f t="shared" si="0"/>
        <v>7</v>
      </c>
      <c r="K8" s="44">
        <f t="shared" si="0"/>
        <v>8</v>
      </c>
      <c r="L8" s="44">
        <f t="shared" si="0"/>
        <v>9</v>
      </c>
      <c r="M8" s="44">
        <f t="shared" si="0"/>
        <v>10</v>
      </c>
      <c r="N8" s="44">
        <f t="shared" si="0"/>
        <v>11</v>
      </c>
      <c r="O8" s="44">
        <f t="shared" si="0"/>
        <v>12</v>
      </c>
      <c r="P8" s="44">
        <f t="shared" si="0"/>
        <v>13</v>
      </c>
      <c r="Q8" s="44">
        <f t="shared" si="0"/>
        <v>14</v>
      </c>
      <c r="R8" s="44">
        <f t="shared" si="0"/>
        <v>15</v>
      </c>
      <c r="S8" s="44">
        <f t="shared" si="0"/>
        <v>16</v>
      </c>
      <c r="T8" s="44">
        <f t="shared" si="0"/>
        <v>17</v>
      </c>
      <c r="U8" s="44">
        <f t="shared" si="0"/>
        <v>18</v>
      </c>
      <c r="V8" s="44">
        <f t="shared" si="0"/>
        <v>19</v>
      </c>
      <c r="W8" s="44">
        <f t="shared" si="0"/>
        <v>20</v>
      </c>
      <c r="X8" s="44">
        <f t="shared" si="0"/>
        <v>21</v>
      </c>
      <c r="Y8" s="44">
        <f t="shared" si="0"/>
        <v>22</v>
      </c>
      <c r="Z8" s="44">
        <f t="shared" si="0"/>
        <v>23</v>
      </c>
      <c r="AA8" s="44">
        <f t="shared" si="0"/>
        <v>24</v>
      </c>
      <c r="AB8" s="44">
        <f t="shared" si="0"/>
        <v>25</v>
      </c>
      <c r="AC8" s="44">
        <f t="shared" si="0"/>
        <v>26</v>
      </c>
      <c r="AD8" s="44">
        <f t="shared" si="0"/>
        <v>27</v>
      </c>
      <c r="AE8" s="44">
        <f t="shared" si="0"/>
        <v>28</v>
      </c>
      <c r="AF8" s="44">
        <f t="shared" si="0"/>
        <v>29</v>
      </c>
      <c r="AG8" s="44">
        <f t="shared" si="0"/>
        <v>30</v>
      </c>
    </row>
    <row r="9" spans="1:33">
      <c r="A9" s="35"/>
      <c r="B9" s="45"/>
    </row>
    <row r="10" spans="1:33">
      <c r="B10" s="31" t="s">
        <v>19</v>
      </c>
    </row>
    <row r="11" spans="1:33">
      <c r="A11" s="35"/>
      <c r="B11" s="35" t="s">
        <v>1</v>
      </c>
      <c r="C11" s="35"/>
      <c r="D11" s="30">
        <v>10979.147999999999</v>
      </c>
      <c r="E11" s="30">
        <v>10979.147999999999</v>
      </c>
      <c r="F11" s="30">
        <v>10979.147999999999</v>
      </c>
      <c r="G11" s="30">
        <v>10979.147999999999</v>
      </c>
      <c r="H11" s="30">
        <v>10979.147999999999</v>
      </c>
      <c r="I11" s="30">
        <v>10979.147999999999</v>
      </c>
      <c r="J11" s="30">
        <v>10979.147999999999</v>
      </c>
      <c r="K11" s="30">
        <v>10979.147999999999</v>
      </c>
      <c r="L11" s="30">
        <v>10979.147999999999</v>
      </c>
      <c r="M11" s="30">
        <v>10979.147999999999</v>
      </c>
      <c r="N11" s="30">
        <v>10979.147999999999</v>
      </c>
      <c r="O11" s="30">
        <v>10979.147999999999</v>
      </c>
      <c r="P11" s="30">
        <v>10979.147999999999</v>
      </c>
      <c r="Q11" s="30">
        <v>10979.147999999999</v>
      </c>
      <c r="R11" s="30">
        <v>10979.147999999999</v>
      </c>
      <c r="S11" s="30">
        <v>10979.147999999999</v>
      </c>
      <c r="T11" s="30">
        <v>10979.147999999999</v>
      </c>
      <c r="U11" s="30">
        <v>10979.147999999999</v>
      </c>
      <c r="V11" s="30">
        <v>10979.147999999999</v>
      </c>
      <c r="W11" s="30">
        <v>10979.147999999999</v>
      </c>
      <c r="X11" s="30">
        <v>10979.147999999999</v>
      </c>
      <c r="Y11" s="30">
        <v>10979.147999999999</v>
      </c>
      <c r="Z11" s="30">
        <v>10979.147999999999</v>
      </c>
      <c r="AA11" s="30">
        <v>10979.147999999999</v>
      </c>
      <c r="AB11" s="30">
        <v>10979.147999999999</v>
      </c>
      <c r="AC11" s="30">
        <v>10979.147999999999</v>
      </c>
      <c r="AD11" s="30">
        <v>10979.147999999999</v>
      </c>
      <c r="AE11" s="30">
        <v>10979.147999999999</v>
      </c>
      <c r="AF11" s="30">
        <v>10979.147999999999</v>
      </c>
      <c r="AG11" s="30">
        <v>10979.147999999999</v>
      </c>
    </row>
    <row r="12" spans="1:33">
      <c r="A12" s="35"/>
      <c r="B12" s="63" t="s">
        <v>2</v>
      </c>
      <c r="C12" s="35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spans="1:33">
      <c r="A13" s="35"/>
      <c r="B13" s="35" t="s">
        <v>53</v>
      </c>
      <c r="C13" s="35"/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</row>
    <row r="14" spans="1:33">
      <c r="A14" s="35"/>
      <c r="B14" s="35" t="s">
        <v>40</v>
      </c>
      <c r="C14" s="35"/>
      <c r="D14" s="30">
        <v>-642</v>
      </c>
      <c r="E14" s="30">
        <v>-642</v>
      </c>
      <c r="F14" s="30">
        <v>-642</v>
      </c>
      <c r="G14" s="30">
        <v>-642</v>
      </c>
      <c r="H14" s="30">
        <v>-642</v>
      </c>
      <c r="I14" s="30">
        <v>-642</v>
      </c>
      <c r="J14" s="30">
        <v>-642</v>
      </c>
      <c r="K14" s="30">
        <v>-642</v>
      </c>
      <c r="L14" s="30">
        <v>-642</v>
      </c>
      <c r="M14" s="30">
        <v>-642</v>
      </c>
      <c r="N14" s="30">
        <v>-642</v>
      </c>
      <c r="O14" s="30">
        <v>-642</v>
      </c>
      <c r="P14" s="30">
        <v>-642</v>
      </c>
      <c r="Q14" s="30">
        <v>-642</v>
      </c>
      <c r="R14" s="30">
        <v>-642</v>
      </c>
      <c r="S14" s="30">
        <v>-642</v>
      </c>
      <c r="T14" s="30">
        <v>-642</v>
      </c>
      <c r="U14" s="30">
        <v>-642</v>
      </c>
      <c r="V14" s="30">
        <v>-642</v>
      </c>
      <c r="W14" s="30">
        <v>-642</v>
      </c>
      <c r="X14" s="30">
        <v>-642</v>
      </c>
      <c r="Y14" s="30">
        <v>-642</v>
      </c>
      <c r="Z14" s="30">
        <v>-642</v>
      </c>
      <c r="AA14" s="30">
        <v>-642</v>
      </c>
      <c r="AB14" s="30">
        <v>-642</v>
      </c>
      <c r="AC14" s="30">
        <v>-642</v>
      </c>
      <c r="AD14" s="30">
        <v>-642</v>
      </c>
      <c r="AE14" s="30">
        <v>-642</v>
      </c>
      <c r="AF14" s="30">
        <v>-642</v>
      </c>
      <c r="AG14" s="30">
        <v>-642</v>
      </c>
    </row>
    <row r="15" spans="1:33">
      <c r="A15" s="35"/>
      <c r="B15" s="46" t="s">
        <v>41</v>
      </c>
      <c r="C15" s="35"/>
      <c r="D15" s="30">
        <v>-853</v>
      </c>
      <c r="E15" s="30">
        <v>-853</v>
      </c>
      <c r="F15" s="30">
        <v>-853</v>
      </c>
      <c r="G15" s="30">
        <v>-853</v>
      </c>
      <c r="H15" s="30">
        <v>-853</v>
      </c>
      <c r="I15" s="30">
        <v>-853</v>
      </c>
      <c r="J15" s="30">
        <v>-853</v>
      </c>
      <c r="K15" s="30">
        <v>-853</v>
      </c>
      <c r="L15" s="30">
        <v>-853</v>
      </c>
      <c r="M15" s="30">
        <v>-853</v>
      </c>
      <c r="N15" s="30">
        <v>-853</v>
      </c>
      <c r="O15" s="30">
        <v>-853</v>
      </c>
      <c r="P15" s="30">
        <v>-853</v>
      </c>
      <c r="Q15" s="30">
        <v>-853</v>
      </c>
      <c r="R15" s="30">
        <v>-853</v>
      </c>
      <c r="S15" s="30">
        <v>-853</v>
      </c>
      <c r="T15" s="30">
        <v>-853</v>
      </c>
      <c r="U15" s="30">
        <v>-853</v>
      </c>
      <c r="V15" s="30">
        <v>-853</v>
      </c>
      <c r="W15" s="30">
        <v>-853</v>
      </c>
      <c r="X15" s="30">
        <v>-853</v>
      </c>
      <c r="Y15" s="30">
        <v>-853</v>
      </c>
      <c r="Z15" s="30">
        <v>-853</v>
      </c>
      <c r="AA15" s="30">
        <v>-853</v>
      </c>
      <c r="AB15" s="30">
        <v>-853</v>
      </c>
      <c r="AC15" s="30">
        <v>-853</v>
      </c>
      <c r="AD15" s="30">
        <v>-853</v>
      </c>
      <c r="AE15" s="30">
        <v>-853</v>
      </c>
      <c r="AF15" s="30">
        <v>-853</v>
      </c>
      <c r="AG15" s="30">
        <v>-853</v>
      </c>
    </row>
    <row r="16" spans="1:33" ht="15">
      <c r="A16" s="35"/>
      <c r="B16" s="35" t="s">
        <v>42</v>
      </c>
      <c r="C16" s="35"/>
      <c r="D16" s="34">
        <v>1737.3100550000001</v>
      </c>
      <c r="E16" s="34">
        <v>3096.4610422500004</v>
      </c>
      <c r="F16" s="34">
        <v>2432.4919348525004</v>
      </c>
      <c r="G16" s="34">
        <v>1816.0180205262252</v>
      </c>
      <c r="H16" s="34">
        <v>1282.1553232856552</v>
      </c>
      <c r="I16" s="34">
        <v>819.28980776554306</v>
      </c>
      <c r="J16" s="34">
        <v>417.48805945786359</v>
      </c>
      <c r="K16" s="34">
        <v>68.250062584473426</v>
      </c>
      <c r="L16" s="34">
        <v>-235.7013252379092</v>
      </c>
      <c r="M16" s="34">
        <v>-500.59967534647996</v>
      </c>
      <c r="N16" s="34">
        <v>-731.78772257307764</v>
      </c>
      <c r="O16" s="34">
        <v>-933.8474911268886</v>
      </c>
      <c r="P16" s="34">
        <v>-1110.7111791661735</v>
      </c>
      <c r="Q16" s="34">
        <v>-1265.7556662087902</v>
      </c>
      <c r="R16" s="34">
        <v>-1401.8830796619909</v>
      </c>
      <c r="S16" s="34">
        <v>-1521.5894929235114</v>
      </c>
      <c r="T16" s="34">
        <v>-1627.0235181233636</v>
      </c>
      <c r="U16" s="34">
        <v>-1720.0362934823193</v>
      </c>
      <c r="V16" s="34">
        <v>-1802.2241415248891</v>
      </c>
      <c r="W16" s="34">
        <v>-1874.9649841070166</v>
      </c>
      <c r="X16" s="34">
        <v>-1939.4494383906074</v>
      </c>
      <c r="Y16" s="34">
        <v>-1996.7073802583495</v>
      </c>
      <c r="Z16" s="34">
        <v>-2047.6306445913178</v>
      </c>
      <c r="AA16" s="34">
        <v>-2092.99243224974</v>
      </c>
      <c r="AB16" s="34">
        <v>-2133.4639088863501</v>
      </c>
      <c r="AC16" s="34">
        <v>-2169.6284086566116</v>
      </c>
      <c r="AD16" s="34">
        <v>-2201.9935945787024</v>
      </c>
      <c r="AE16" s="34">
        <v>-2231.0018751299144</v>
      </c>
      <c r="AF16" s="34">
        <v>-2257.0393322773748</v>
      </c>
      <c r="AG16" s="34">
        <v>-2280.4433783668951</v>
      </c>
    </row>
    <row r="17" spans="1:33" ht="15">
      <c r="A17" s="35"/>
      <c r="B17" s="35" t="s">
        <v>43</v>
      </c>
      <c r="C17" s="35"/>
      <c r="D17" s="34">
        <f>SUM(D11:D16)</f>
        <v>11221.458054999999</v>
      </c>
      <c r="E17" s="34">
        <f t="shared" ref="E17:AG17" si="1">SUM(E11:E16)</f>
        <v>12580.60904225</v>
      </c>
      <c r="F17" s="34">
        <f t="shared" si="1"/>
        <v>11916.639934852499</v>
      </c>
      <c r="G17" s="34">
        <f t="shared" si="1"/>
        <v>11300.166020526225</v>
      </c>
      <c r="H17" s="34">
        <f t="shared" si="1"/>
        <v>10766.303323285654</v>
      </c>
      <c r="I17" s="34">
        <f t="shared" si="1"/>
        <v>10303.437807765542</v>
      </c>
      <c r="J17" s="34">
        <f t="shared" si="1"/>
        <v>9901.6360594578637</v>
      </c>
      <c r="K17" s="34">
        <f t="shared" si="1"/>
        <v>9552.3980625844724</v>
      </c>
      <c r="L17" s="34">
        <f t="shared" si="1"/>
        <v>9248.44667476209</v>
      </c>
      <c r="M17" s="34">
        <f t="shared" si="1"/>
        <v>8983.5483246535186</v>
      </c>
      <c r="N17" s="34">
        <f t="shared" si="1"/>
        <v>8752.360277426922</v>
      </c>
      <c r="O17" s="34">
        <f t="shared" si="1"/>
        <v>8550.3005088731115</v>
      </c>
      <c r="P17" s="34">
        <f t="shared" si="1"/>
        <v>8373.4368208338255</v>
      </c>
      <c r="Q17" s="34">
        <f t="shared" si="1"/>
        <v>8218.3923337912092</v>
      </c>
      <c r="R17" s="34">
        <f t="shared" si="1"/>
        <v>8082.2649203380079</v>
      </c>
      <c r="S17" s="34">
        <f t="shared" si="1"/>
        <v>7962.5585070764882</v>
      </c>
      <c r="T17" s="34">
        <f t="shared" si="1"/>
        <v>7857.1244818766354</v>
      </c>
      <c r="U17" s="34">
        <f t="shared" si="1"/>
        <v>7764.1117065176804</v>
      </c>
      <c r="V17" s="34">
        <f t="shared" si="1"/>
        <v>7681.9238584751101</v>
      </c>
      <c r="W17" s="34">
        <f t="shared" si="1"/>
        <v>7609.1830158929824</v>
      </c>
      <c r="X17" s="34">
        <f t="shared" si="1"/>
        <v>7544.6985616093916</v>
      </c>
      <c r="Y17" s="34">
        <f t="shared" si="1"/>
        <v>7487.4406197416502</v>
      </c>
      <c r="Z17" s="34">
        <f t="shared" si="1"/>
        <v>7436.5173554086814</v>
      </c>
      <c r="AA17" s="34">
        <f t="shared" si="1"/>
        <v>7391.1555677502593</v>
      </c>
      <c r="AB17" s="34">
        <f t="shared" si="1"/>
        <v>7350.6840911136496</v>
      </c>
      <c r="AC17" s="34">
        <f t="shared" si="1"/>
        <v>7314.5195913433872</v>
      </c>
      <c r="AD17" s="34">
        <f t="shared" si="1"/>
        <v>7282.1544054212973</v>
      </c>
      <c r="AE17" s="34">
        <f t="shared" si="1"/>
        <v>7253.1461248700853</v>
      </c>
      <c r="AF17" s="34">
        <f t="shared" si="1"/>
        <v>7227.1086677226249</v>
      </c>
      <c r="AG17" s="34">
        <f t="shared" si="1"/>
        <v>7203.7046216331037</v>
      </c>
    </row>
    <row r="18" spans="1:33">
      <c r="A18" s="35"/>
      <c r="B18" s="35"/>
      <c r="C18" s="35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1:33">
      <c r="A19" s="35"/>
      <c r="B19" s="33" t="s">
        <v>24</v>
      </c>
      <c r="C19" s="35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1:33">
      <c r="A20" s="35"/>
      <c r="B20" s="35" t="s">
        <v>3</v>
      </c>
      <c r="C20" s="35"/>
      <c r="D20" s="30">
        <v>200069</v>
      </c>
      <c r="E20" s="30">
        <v>4007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</row>
    <row r="21" spans="1:33" ht="15">
      <c r="A21" s="35"/>
      <c r="B21" s="35" t="s">
        <v>4</v>
      </c>
      <c r="C21" s="35"/>
      <c r="D21" s="34">
        <v>-14.946782400000004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44.394134400000006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</row>
    <row r="22" spans="1:33" ht="15">
      <c r="A22" s="35"/>
      <c r="B22" s="35" t="s">
        <v>44</v>
      </c>
      <c r="C22" s="35"/>
      <c r="D22" s="34">
        <f>D21+D20</f>
        <v>200054.05321760001</v>
      </c>
      <c r="E22" s="34">
        <f t="shared" ref="E22:AG22" si="2">E21+E20</f>
        <v>4007</v>
      </c>
      <c r="F22" s="34">
        <f t="shared" si="2"/>
        <v>0</v>
      </c>
      <c r="G22" s="34">
        <f t="shared" si="2"/>
        <v>0</v>
      </c>
      <c r="H22" s="34">
        <f t="shared" si="2"/>
        <v>0</v>
      </c>
      <c r="I22" s="34">
        <f t="shared" si="2"/>
        <v>0</v>
      </c>
      <c r="J22" s="34">
        <f t="shared" si="2"/>
        <v>0</v>
      </c>
      <c r="K22" s="34">
        <f t="shared" si="2"/>
        <v>0</v>
      </c>
      <c r="L22" s="34">
        <f t="shared" si="2"/>
        <v>0</v>
      </c>
      <c r="M22" s="34">
        <f t="shared" si="2"/>
        <v>0</v>
      </c>
      <c r="N22" s="34">
        <f t="shared" si="2"/>
        <v>44.394134400000006</v>
      </c>
      <c r="O22" s="34">
        <f t="shared" si="2"/>
        <v>0</v>
      </c>
      <c r="P22" s="34">
        <f t="shared" si="2"/>
        <v>0</v>
      </c>
      <c r="Q22" s="34">
        <f t="shared" si="2"/>
        <v>0</v>
      </c>
      <c r="R22" s="34">
        <f t="shared" si="2"/>
        <v>0</v>
      </c>
      <c r="S22" s="34">
        <f t="shared" si="2"/>
        <v>0</v>
      </c>
      <c r="T22" s="34">
        <f t="shared" si="2"/>
        <v>0</v>
      </c>
      <c r="U22" s="34">
        <f t="shared" si="2"/>
        <v>0</v>
      </c>
      <c r="V22" s="34">
        <f t="shared" si="2"/>
        <v>0</v>
      </c>
      <c r="W22" s="34">
        <f t="shared" si="2"/>
        <v>0</v>
      </c>
      <c r="X22" s="34">
        <f t="shared" si="2"/>
        <v>0</v>
      </c>
      <c r="Y22" s="34">
        <f t="shared" si="2"/>
        <v>0</v>
      </c>
      <c r="Z22" s="34">
        <f t="shared" si="2"/>
        <v>0</v>
      </c>
      <c r="AA22" s="34">
        <f t="shared" si="2"/>
        <v>0</v>
      </c>
      <c r="AB22" s="34">
        <f t="shared" si="2"/>
        <v>0</v>
      </c>
      <c r="AC22" s="34">
        <f t="shared" si="2"/>
        <v>0</v>
      </c>
      <c r="AD22" s="34">
        <f t="shared" si="2"/>
        <v>0</v>
      </c>
      <c r="AE22" s="34">
        <f t="shared" si="2"/>
        <v>0</v>
      </c>
      <c r="AF22" s="34">
        <f t="shared" si="2"/>
        <v>0</v>
      </c>
      <c r="AG22" s="34">
        <f t="shared" si="2"/>
        <v>0</v>
      </c>
    </row>
    <row r="23" spans="1:33">
      <c r="A23" s="35"/>
      <c r="B23" s="35"/>
      <c r="C23" s="35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</row>
    <row r="24" spans="1:33">
      <c r="A24" s="35"/>
      <c r="B24" s="33" t="s">
        <v>45</v>
      </c>
      <c r="C24" s="35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</row>
    <row r="25" spans="1:33">
      <c r="A25" s="35"/>
      <c r="B25" s="35" t="s">
        <v>46</v>
      </c>
      <c r="C25" s="35"/>
      <c r="D25" s="30">
        <v>10945.810684092465</v>
      </c>
      <c r="E25" s="30">
        <v>22621.904942482157</v>
      </c>
      <c r="F25" s="30">
        <v>33145.085621254839</v>
      </c>
      <c r="G25" s="30">
        <v>42639.655999279981</v>
      </c>
      <c r="H25" s="30">
        <v>51246.707251826425</v>
      </c>
      <c r="I25" s="30">
        <v>59084.020689501238</v>
      </c>
      <c r="J25" s="30">
        <v>66250.226971648473</v>
      </c>
      <c r="K25" s="30">
        <v>72828.199291631463</v>
      </c>
      <c r="L25" s="30">
        <v>78887.823760117273</v>
      </c>
      <c r="M25" s="30">
        <v>84488.263208810677</v>
      </c>
      <c r="N25" s="30">
        <v>89679.808750558223</v>
      </c>
      <c r="O25" s="30">
        <v>94505.395689538578</v>
      </c>
      <c r="P25" s="30">
        <v>99001.845989881476</v>
      </c>
      <c r="Q25" s="30">
        <v>103200.8878449959</v>
      </c>
      <c r="R25" s="30">
        <v>107129.99342699304</v>
      </c>
      <c r="S25" s="30">
        <v>110813.06821794079</v>
      </c>
      <c r="T25" s="30">
        <v>114271.01909386787</v>
      </c>
      <c r="U25" s="30">
        <v>117522.22327437888</v>
      </c>
      <c r="V25" s="30">
        <v>120582.91614346911</v>
      </c>
      <c r="W25" s="30">
        <v>123467.51261082928</v>
      </c>
      <c r="X25" s="30">
        <v>126188.87397193274</v>
      </c>
      <c r="Y25" s="30">
        <v>128758.53002147094</v>
      </c>
      <c r="Z25" s="30">
        <v>131186.86438259544</v>
      </c>
      <c r="AA25" s="30">
        <v>133483.26955641335</v>
      </c>
      <c r="AB25" s="30">
        <v>135656.27700941919</v>
      </c>
      <c r="AC25" s="30">
        <v>137713.66665007701</v>
      </c>
      <c r="AD25" s="30">
        <v>139662.55925826554</v>
      </c>
      <c r="AE25" s="30">
        <v>141509.49478924938</v>
      </c>
      <c r="AF25" s="30">
        <v>143260.49895004148</v>
      </c>
      <c r="AG25" s="30">
        <v>144921.14001840953</v>
      </c>
    </row>
    <row r="26" spans="1:33" ht="15">
      <c r="A26" s="35"/>
      <c r="B26" s="35" t="s">
        <v>47</v>
      </c>
      <c r="C26" s="35"/>
      <c r="D26" s="34">
        <v>200101.4292176</v>
      </c>
      <c r="E26" s="34">
        <v>203913.98868477411</v>
      </c>
      <c r="F26" s="34">
        <v>203913.98868477411</v>
      </c>
      <c r="G26" s="34">
        <v>203913.98868477411</v>
      </c>
      <c r="H26" s="34">
        <v>203913.98868477411</v>
      </c>
      <c r="I26" s="34">
        <v>203913.98868477411</v>
      </c>
      <c r="J26" s="34">
        <v>203913.98868477411</v>
      </c>
      <c r="K26" s="34">
        <v>203913.98868477411</v>
      </c>
      <c r="L26" s="34">
        <v>203913.98868477411</v>
      </c>
      <c r="M26" s="34">
        <v>203913.98868477411</v>
      </c>
      <c r="N26" s="34">
        <v>203913.98868477411</v>
      </c>
      <c r="O26" s="34">
        <v>203913.98868477411</v>
      </c>
      <c r="P26" s="34">
        <v>203913.98868477411</v>
      </c>
      <c r="Q26" s="34">
        <v>203913.98868477411</v>
      </c>
      <c r="R26" s="34">
        <v>203913.98868477411</v>
      </c>
      <c r="S26" s="34">
        <v>203913.98868477411</v>
      </c>
      <c r="T26" s="34">
        <v>203913.98868477411</v>
      </c>
      <c r="U26" s="34">
        <v>203913.98868477411</v>
      </c>
      <c r="V26" s="34">
        <v>203913.98868477411</v>
      </c>
      <c r="W26" s="34">
        <v>203913.98868477411</v>
      </c>
      <c r="X26" s="34">
        <v>203913.98868477411</v>
      </c>
      <c r="Y26" s="34">
        <v>203913.98868477411</v>
      </c>
      <c r="Z26" s="34">
        <v>203913.98868477411</v>
      </c>
      <c r="AA26" s="34">
        <v>203913.98868477411</v>
      </c>
      <c r="AB26" s="34">
        <v>203913.98868477411</v>
      </c>
      <c r="AC26" s="34">
        <v>203913.98868477411</v>
      </c>
      <c r="AD26" s="34">
        <v>203913.98868477411</v>
      </c>
      <c r="AE26" s="34">
        <v>203913.98868477411</v>
      </c>
      <c r="AF26" s="34">
        <v>203913.98868477411</v>
      </c>
      <c r="AG26" s="34">
        <v>203913.98868477411</v>
      </c>
    </row>
    <row r="27" spans="1:33" ht="15">
      <c r="A27" s="35"/>
      <c r="B27" s="35" t="s">
        <v>48</v>
      </c>
      <c r="C27" s="35"/>
      <c r="D27" s="27">
        <f>D25-D26</f>
        <v>-189155.61853350754</v>
      </c>
      <c r="E27" s="27">
        <f t="shared" ref="E27:AG27" si="3">E25-E26</f>
        <v>-181292.08374229196</v>
      </c>
      <c r="F27" s="27">
        <f t="shared" si="3"/>
        <v>-170768.90306351928</v>
      </c>
      <c r="G27" s="27">
        <f t="shared" si="3"/>
        <v>-161274.33268549413</v>
      </c>
      <c r="H27" s="27">
        <f t="shared" si="3"/>
        <v>-152667.2814329477</v>
      </c>
      <c r="I27" s="27">
        <f t="shared" si="3"/>
        <v>-144829.96799527289</v>
      </c>
      <c r="J27" s="27">
        <f t="shared" si="3"/>
        <v>-137663.76171312563</v>
      </c>
      <c r="K27" s="27">
        <f t="shared" si="3"/>
        <v>-131085.78939314265</v>
      </c>
      <c r="L27" s="27">
        <f t="shared" si="3"/>
        <v>-125026.16492465684</v>
      </c>
      <c r="M27" s="27">
        <f t="shared" si="3"/>
        <v>-119425.72547596344</v>
      </c>
      <c r="N27" s="27">
        <f t="shared" si="3"/>
        <v>-114234.17993421589</v>
      </c>
      <c r="O27" s="27">
        <f t="shared" si="3"/>
        <v>-109408.59299523554</v>
      </c>
      <c r="P27" s="27">
        <f t="shared" si="3"/>
        <v>-104912.14269489264</v>
      </c>
      <c r="Q27" s="27">
        <f t="shared" si="3"/>
        <v>-100713.10083977821</v>
      </c>
      <c r="R27" s="27">
        <f t="shared" si="3"/>
        <v>-96783.995257781076</v>
      </c>
      <c r="S27" s="27">
        <f t="shared" si="3"/>
        <v>-93100.920466833326</v>
      </c>
      <c r="T27" s="27">
        <f t="shared" si="3"/>
        <v>-89642.969590906243</v>
      </c>
      <c r="U27" s="27">
        <f t="shared" si="3"/>
        <v>-86391.765410395237</v>
      </c>
      <c r="V27" s="27">
        <f t="shared" si="3"/>
        <v>-83331.07254130501</v>
      </c>
      <c r="W27" s="27">
        <f t="shared" si="3"/>
        <v>-80446.476073944839</v>
      </c>
      <c r="X27" s="27">
        <f t="shared" si="3"/>
        <v>-77725.114712841372</v>
      </c>
      <c r="Y27" s="27">
        <f t="shared" si="3"/>
        <v>-75155.458663303172</v>
      </c>
      <c r="Z27" s="27">
        <f t="shared" si="3"/>
        <v>-72727.124302178679</v>
      </c>
      <c r="AA27" s="27">
        <f t="shared" si="3"/>
        <v>-70430.719128360768</v>
      </c>
      <c r="AB27" s="27">
        <f t="shared" si="3"/>
        <v>-68257.71167535492</v>
      </c>
      <c r="AC27" s="27">
        <f t="shared" si="3"/>
        <v>-66200.322034697107</v>
      </c>
      <c r="AD27" s="27">
        <f t="shared" si="3"/>
        <v>-64251.429426508577</v>
      </c>
      <c r="AE27" s="27">
        <f t="shared" si="3"/>
        <v>-62404.493895524734</v>
      </c>
      <c r="AF27" s="27">
        <f t="shared" si="3"/>
        <v>-60653.489734732633</v>
      </c>
      <c r="AG27" s="27">
        <f t="shared" si="3"/>
        <v>-58992.848666364589</v>
      </c>
    </row>
    <row r="28" spans="1:33" ht="15">
      <c r="A28" s="35"/>
      <c r="B28" s="35"/>
      <c r="C28" s="35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</row>
    <row r="29" spans="1:33">
      <c r="A29" s="35"/>
      <c r="B29" s="33" t="s">
        <v>5</v>
      </c>
      <c r="C29" s="35"/>
      <c r="D29" s="57">
        <f>AG27</f>
        <v>-58992.848666364589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</row>
    <row r="30" spans="1:33">
      <c r="A30" s="35"/>
      <c r="B30" s="43"/>
      <c r="C30" s="35"/>
      <c r="D30" s="59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</row>
    <row r="31" spans="1:33">
      <c r="A31" s="35"/>
      <c r="B31" s="43"/>
      <c r="C31" s="35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</row>
    <row r="32" spans="1:33">
      <c r="A32" s="35"/>
      <c r="B32" s="33" t="s">
        <v>49</v>
      </c>
      <c r="C32" s="35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</row>
    <row r="33" spans="1:33">
      <c r="A33" s="35"/>
      <c r="B33" s="35" t="s">
        <v>6</v>
      </c>
      <c r="C33" s="35"/>
      <c r="D33" s="48">
        <f>D25/D26</f>
        <v>5.4701311864141955E-2</v>
      </c>
      <c r="E33" s="48">
        <f t="shared" ref="E33:AG33" si="4">E25/E26</f>
        <v>0.11093846522443751</v>
      </c>
      <c r="F33" s="48">
        <f t="shared" si="4"/>
        <v>0.16254444256148143</v>
      </c>
      <c r="G33" s="48">
        <f t="shared" si="4"/>
        <v>0.2091060857290945</v>
      </c>
      <c r="H33" s="48">
        <f t="shared" si="4"/>
        <v>0.25131530986354994</v>
      </c>
      <c r="I33" s="48">
        <f t="shared" si="4"/>
        <v>0.28974971786186698</v>
      </c>
      <c r="J33" s="48">
        <f t="shared" si="4"/>
        <v>0.32489299728260995</v>
      </c>
      <c r="K33" s="48">
        <f t="shared" si="4"/>
        <v>0.35715156062301778</v>
      </c>
      <c r="L33" s="48">
        <f t="shared" si="4"/>
        <v>0.3868681313574231</v>
      </c>
      <c r="M33" s="48">
        <f t="shared" si="4"/>
        <v>0.41433284569514806</v>
      </c>
      <c r="N33" s="48">
        <f t="shared" si="4"/>
        <v>0.43979233268391482</v>
      </c>
      <c r="O33" s="48">
        <f t="shared" si="4"/>
        <v>0.46345714827653273</v>
      </c>
      <c r="P33" s="48">
        <f t="shared" si="4"/>
        <v>0.48550786843234245</v>
      </c>
      <c r="Q33" s="48">
        <f t="shared" si="4"/>
        <v>0.50610008911419879</v>
      </c>
      <c r="R33" s="48">
        <f t="shared" si="4"/>
        <v>0.52536853463546729</v>
      </c>
      <c r="S33" s="48">
        <f t="shared" si="4"/>
        <v>0.54343043816010161</v>
      </c>
      <c r="T33" s="48">
        <f t="shared" si="4"/>
        <v>0.56038832760275592</v>
      </c>
      <c r="U33" s="48">
        <f t="shared" si="4"/>
        <v>0.5763323253710354</v>
      </c>
      <c r="V33" s="48">
        <f t="shared" si="4"/>
        <v>0.59134205024980124</v>
      </c>
      <c r="W33" s="48">
        <f t="shared" si="4"/>
        <v>0.60548819336614923</v>
      </c>
      <c r="X33" s="48">
        <f t="shared" si="4"/>
        <v>0.61883382687886701</v>
      </c>
      <c r="Y33" s="48">
        <f t="shared" si="4"/>
        <v>0.63143549322903858</v>
      </c>
      <c r="Z33" s="48">
        <f t="shared" si="4"/>
        <v>0.64334411399991864</v>
      </c>
      <c r="AA33" s="48">
        <f t="shared" si="4"/>
        <v>0.6546057502840672</v>
      </c>
      <c r="AB33" s="48">
        <f t="shared" si="4"/>
        <v>0.66526224063581574</v>
      </c>
      <c r="AC33" s="48">
        <f t="shared" si="4"/>
        <v>0.675351737947539</v>
      </c>
      <c r="AD33" s="48">
        <f t="shared" si="4"/>
        <v>0.68490916272628377</v>
      </c>
      <c r="AE33" s="48">
        <f t="shared" si="4"/>
        <v>0.69396658709866943</v>
      </c>
      <c r="AF33" s="48">
        <f t="shared" si="4"/>
        <v>0.70255356130326374</v>
      </c>
      <c r="AG33" s="48">
        <f t="shared" si="4"/>
        <v>0.7106973923326062</v>
      </c>
    </row>
    <row r="34" spans="1:33">
      <c r="A34" s="35"/>
      <c r="B34" s="32" t="s">
        <v>50</v>
      </c>
      <c r="C34" s="32"/>
      <c r="D34" s="58">
        <f>AG33</f>
        <v>0.7106973923326062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</row>
  </sheetData>
  <phoneticPr fontId="0" type="noConversion"/>
  <printOptions horizontalCentered="1"/>
  <pageMargins left="0.23622047244094491" right="0.23622047244094491" top="0.82677165354330717" bottom="0.23622047244094491" header="0.86614173228346458" footer="0.15748031496062992"/>
  <pageSetup scale="85" fitToWidth="3" pageOrder="overThenDown" orientation="landscape" r:id="rId1"/>
  <headerFooter alignWithMargins="0">
    <oddHeader>&amp;R&amp;"Times New Roman,Regular"Filed: 2013-06-07
EB-2012-0451/EB-2012-0433/EB-2013-0074
Exhibit I.A4.UGL.Energy Probe.17
Attachment 3
&amp;UPage &amp;P of &amp;N</oddHeader>
  </headerFooter>
  <colBreaks count="2" manualBreakCount="2">
    <brk id="13" min="8" max="35" man="1"/>
    <brk id="23" min="8" max="3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1">
    <pageSetUpPr autoPageBreaks="0"/>
  </sheetPr>
  <dimension ref="A1:K245"/>
  <sheetViews>
    <sheetView zoomScale="85" zoomScaleNormal="85" workbookViewId="0">
      <pane xSplit="5" ySplit="8" topLeftCell="F9" activePane="bottomRight" state="frozen"/>
      <selection pane="topRight" activeCell="D1" sqref="D1"/>
      <selection pane="bottomLeft" activeCell="A7" sqref="A7"/>
      <selection pane="bottomRight" activeCell="F9" sqref="F9"/>
    </sheetView>
  </sheetViews>
  <sheetFormatPr defaultColWidth="8.88671875" defaultRowHeight="15"/>
  <cols>
    <col min="1" max="1" width="3.6640625" style="6" customWidth="1"/>
    <col min="2" max="2" width="2.6640625" style="6" customWidth="1"/>
    <col min="3" max="3" width="40.6640625" style="6" customWidth="1"/>
    <col min="4" max="4" width="9.6640625" style="6" customWidth="1"/>
    <col min="5" max="5" width="9.88671875" style="73" customWidth="1"/>
    <col min="6" max="6" width="9" style="73" customWidth="1"/>
    <col min="7" max="7" width="9" style="6" customWidth="1"/>
    <col min="8" max="8" width="10.33203125" style="6" customWidth="1"/>
    <col min="9" max="11" width="10" style="6" bestFit="1" customWidth="1"/>
    <col min="12" max="16384" width="8.88671875" style="6"/>
  </cols>
  <sheetData>
    <row r="1" spans="1:11" ht="18">
      <c r="B1" s="98" t="s">
        <v>25</v>
      </c>
      <c r="E1" s="71"/>
      <c r="F1" s="72"/>
      <c r="G1" s="99"/>
      <c r="H1" s="10"/>
    </row>
    <row r="2" spans="1:11" ht="18">
      <c r="A2" s="7"/>
      <c r="B2" s="100" t="s">
        <v>26</v>
      </c>
      <c r="F2" s="6"/>
      <c r="G2" s="99"/>
      <c r="H2" s="99"/>
    </row>
    <row r="3" spans="1:11" ht="18">
      <c r="A3" s="7"/>
      <c r="B3" s="100"/>
      <c r="F3" s="6"/>
      <c r="G3" s="99"/>
      <c r="H3" s="99"/>
    </row>
    <row r="4" spans="1:11" ht="15.75">
      <c r="A4" s="8"/>
      <c r="B4" s="8" t="s">
        <v>27</v>
      </c>
      <c r="F4" s="6"/>
    </row>
    <row r="5" spans="1:11" ht="15.75">
      <c r="A5" s="8"/>
      <c r="B5" s="101" t="s">
        <v>62</v>
      </c>
      <c r="E5" s="74"/>
    </row>
    <row r="6" spans="1:11" ht="15.75">
      <c r="B6" s="52" t="s">
        <v>76</v>
      </c>
      <c r="H6" s="102"/>
      <c r="I6" s="102"/>
      <c r="J6" s="102"/>
      <c r="K6" s="102"/>
    </row>
    <row r="7" spans="1:11" ht="15.75">
      <c r="B7" s="52"/>
      <c r="D7" s="92">
        <f>D10</f>
        <v>2015</v>
      </c>
      <c r="H7" s="102"/>
      <c r="I7" s="102"/>
      <c r="J7" s="102"/>
      <c r="K7" s="102"/>
    </row>
    <row r="8" spans="1:11" ht="15.75">
      <c r="A8" s="9"/>
      <c r="B8" s="103" t="s">
        <v>23</v>
      </c>
      <c r="D8" s="104">
        <v>1</v>
      </c>
      <c r="H8" s="105"/>
      <c r="I8" s="105"/>
      <c r="J8" s="105"/>
      <c r="K8" s="105"/>
    </row>
    <row r="9" spans="1:11" ht="17.25">
      <c r="C9" s="26"/>
      <c r="E9" s="75"/>
      <c r="G9" s="27"/>
      <c r="H9" s="26"/>
    </row>
    <row r="10" spans="1:11">
      <c r="A10" s="5"/>
      <c r="B10" s="106" t="s">
        <v>63</v>
      </c>
      <c r="D10" s="69">
        <v>2015</v>
      </c>
      <c r="E10" s="76"/>
      <c r="H10" s="60"/>
      <c r="I10" s="60"/>
    </row>
    <row r="11" spans="1:11">
      <c r="B11" s="107" t="s">
        <v>28</v>
      </c>
      <c r="D11" s="69">
        <v>30</v>
      </c>
      <c r="E11" s="108"/>
      <c r="G11" s="26"/>
      <c r="H11" s="60"/>
      <c r="I11" s="60"/>
    </row>
    <row r="12" spans="1:11">
      <c r="B12" s="109" t="s">
        <v>61</v>
      </c>
      <c r="D12" s="69"/>
      <c r="E12" s="108"/>
      <c r="G12" s="26"/>
      <c r="H12" s="60"/>
      <c r="I12" s="60"/>
    </row>
    <row r="13" spans="1:11">
      <c r="B13" s="109"/>
      <c r="C13" s="110" t="s">
        <v>30</v>
      </c>
      <c r="D13" s="111"/>
      <c r="E13" s="111"/>
      <c r="F13" s="111"/>
      <c r="G13" s="26"/>
      <c r="H13" s="60"/>
      <c r="I13" s="60"/>
    </row>
    <row r="14" spans="1:11">
      <c r="B14" s="109"/>
      <c r="C14" s="111" t="s">
        <v>31</v>
      </c>
      <c r="D14" s="112">
        <v>0.64</v>
      </c>
      <c r="E14" s="113">
        <v>0.04</v>
      </c>
      <c r="F14" s="112">
        <f>D14*E14</f>
        <v>2.5600000000000001E-2</v>
      </c>
      <c r="G14" s="26"/>
      <c r="H14" s="60"/>
      <c r="I14" s="60"/>
    </row>
    <row r="15" spans="1:11">
      <c r="B15" s="109"/>
      <c r="C15" s="111" t="s">
        <v>32</v>
      </c>
      <c r="D15" s="114">
        <v>0.36</v>
      </c>
      <c r="E15" s="113">
        <v>8.9300000000000004E-2</v>
      </c>
      <c r="F15" s="114">
        <f>D15*E15</f>
        <v>3.2148000000000003E-2</v>
      </c>
      <c r="G15" s="26"/>
      <c r="H15" s="60"/>
      <c r="I15" s="60"/>
    </row>
    <row r="16" spans="1:11">
      <c r="B16" s="109"/>
      <c r="C16" s="111"/>
      <c r="D16" s="115">
        <f>SUM(D14:D15)</f>
        <v>1</v>
      </c>
      <c r="E16" s="116"/>
      <c r="F16" s="115">
        <f>SUM(F14:F15)</f>
        <v>5.7748000000000008E-2</v>
      </c>
      <c r="G16" s="26"/>
      <c r="H16" s="60"/>
      <c r="I16" s="60"/>
    </row>
    <row r="17" spans="1:9">
      <c r="B17" s="109"/>
      <c r="C17" s="117" t="s">
        <v>33</v>
      </c>
      <c r="D17" s="118"/>
      <c r="E17" s="118"/>
      <c r="F17" s="118"/>
      <c r="G17" s="26"/>
      <c r="H17" s="60"/>
      <c r="I17" s="60"/>
    </row>
    <row r="18" spans="1:9">
      <c r="B18" s="109"/>
      <c r="C18" s="118" t="s">
        <v>31</v>
      </c>
      <c r="D18" s="116">
        <f>$D$14</f>
        <v>0.64</v>
      </c>
      <c r="E18" s="116">
        <f>E14*(1-$D$22)</f>
        <v>2.9399999999999999E-2</v>
      </c>
      <c r="F18" s="116">
        <f>D18*E18</f>
        <v>1.8815999999999999E-2</v>
      </c>
      <c r="G18" s="26"/>
      <c r="H18" s="60"/>
      <c r="I18" s="60"/>
    </row>
    <row r="19" spans="1:9">
      <c r="B19" s="109"/>
      <c r="C19" s="118" t="s">
        <v>32</v>
      </c>
      <c r="D19" s="115">
        <f>$D$15</f>
        <v>0.36</v>
      </c>
      <c r="E19" s="116">
        <f>+E15</f>
        <v>8.9300000000000004E-2</v>
      </c>
      <c r="F19" s="115">
        <f>D19*E19</f>
        <v>3.2148000000000003E-2</v>
      </c>
      <c r="G19" s="26"/>
      <c r="H19" s="60"/>
      <c r="I19" s="60"/>
    </row>
    <row r="20" spans="1:9" ht="15.75" thickBot="1">
      <c r="B20" s="109"/>
      <c r="C20" s="118"/>
      <c r="D20" s="115">
        <f>SUM(D18:D19)</f>
        <v>1</v>
      </c>
      <c r="E20" s="116"/>
      <c r="F20" s="116">
        <f>SUM(F18:F19)</f>
        <v>5.0964000000000002E-2</v>
      </c>
      <c r="G20" s="26"/>
      <c r="H20" s="60"/>
      <c r="I20" s="60"/>
    </row>
    <row r="21" spans="1:9" ht="15.75" thickBot="1">
      <c r="B21" s="109"/>
      <c r="C21" s="119" t="s">
        <v>34</v>
      </c>
      <c r="D21" s="116"/>
      <c r="E21" s="116"/>
      <c r="F21" s="120">
        <f>ROUND(F20*100, 2)/100</f>
        <v>5.0999999999999997E-2</v>
      </c>
      <c r="G21" s="26"/>
      <c r="H21" s="60"/>
      <c r="I21" s="60"/>
    </row>
    <row r="22" spans="1:9">
      <c r="B22" s="109"/>
      <c r="C22" s="121" t="s">
        <v>0</v>
      </c>
      <c r="D22" s="91">
        <f>D42</f>
        <v>0.26500000000000001</v>
      </c>
      <c r="E22" s="51"/>
      <c r="F22" s="51"/>
      <c r="G22" s="26"/>
      <c r="H22" s="60"/>
      <c r="I22" s="60"/>
    </row>
    <row r="23" spans="1:9">
      <c r="A23" s="5"/>
      <c r="B23" s="122" t="s">
        <v>38</v>
      </c>
      <c r="D23" s="69"/>
      <c r="E23" s="123"/>
      <c r="G23" s="30"/>
      <c r="H23" s="30"/>
    </row>
    <row r="24" spans="1:9">
      <c r="A24" s="5"/>
      <c r="B24" s="124" t="s">
        <v>20</v>
      </c>
      <c r="D24" s="69"/>
      <c r="E24" s="125"/>
      <c r="G24" s="30"/>
      <c r="H24" s="30"/>
    </row>
    <row r="25" spans="1:9">
      <c r="A25" s="5"/>
      <c r="C25" s="26" t="s">
        <v>21</v>
      </c>
      <c r="D25" s="93">
        <v>0.5</v>
      </c>
      <c r="E25" s="75"/>
      <c r="G25" s="30"/>
      <c r="H25" s="30"/>
    </row>
    <row r="26" spans="1:9">
      <c r="A26" s="5"/>
      <c r="C26" s="26" t="s">
        <v>22</v>
      </c>
      <c r="D26" s="93">
        <v>1</v>
      </c>
      <c r="E26" s="75"/>
      <c r="G26" s="30"/>
      <c r="H26" s="30"/>
    </row>
    <row r="27" spans="1:9">
      <c r="A27" s="5"/>
      <c r="C27" s="26"/>
      <c r="D27" s="93"/>
      <c r="E27" s="75"/>
      <c r="G27" s="30"/>
      <c r="H27" s="30"/>
    </row>
    <row r="28" spans="1:9">
      <c r="B28" s="126" t="s">
        <v>55</v>
      </c>
    </row>
    <row r="29" spans="1:9">
      <c r="C29" s="69" t="s">
        <v>65</v>
      </c>
      <c r="D29" s="64">
        <v>433000</v>
      </c>
      <c r="E29" s="80"/>
    </row>
    <row r="30" spans="1:9">
      <c r="C30" s="69" t="s">
        <v>54</v>
      </c>
      <c r="D30" s="64"/>
      <c r="E30" s="75"/>
    </row>
    <row r="31" spans="1:9">
      <c r="C31" s="69" t="s">
        <v>58</v>
      </c>
      <c r="D31" s="127">
        <v>2.113</v>
      </c>
      <c r="E31" s="77"/>
    </row>
    <row r="32" spans="1:9" ht="17.25">
      <c r="C32" s="65" t="s">
        <v>59</v>
      </c>
      <c r="D32" s="94">
        <f>D29*D31*12/1000</f>
        <v>10979.147999999999</v>
      </c>
      <c r="E32" s="77"/>
    </row>
    <row r="34" spans="1:11">
      <c r="A34" s="5"/>
      <c r="B34" s="128" t="s">
        <v>16</v>
      </c>
      <c r="D34" s="61"/>
      <c r="E34" s="129"/>
      <c r="F34" s="77"/>
      <c r="H34" s="62"/>
    </row>
    <row r="35" spans="1:11">
      <c r="A35" s="5"/>
      <c r="B35" s="5"/>
      <c r="C35" s="32" t="s">
        <v>17</v>
      </c>
      <c r="D35" s="66">
        <v>5.0512799999999997E-2</v>
      </c>
      <c r="E35" s="77"/>
      <c r="F35" s="78"/>
      <c r="H35" s="53"/>
    </row>
    <row r="36" spans="1:11">
      <c r="A36" s="5"/>
      <c r="B36" s="5"/>
      <c r="C36" s="32" t="s">
        <v>18</v>
      </c>
      <c r="D36" s="69"/>
      <c r="E36" s="77"/>
      <c r="F36" s="76"/>
      <c r="H36" s="26"/>
    </row>
    <row r="37" spans="1:11">
      <c r="A37" s="5"/>
      <c r="B37" s="5"/>
      <c r="C37" s="32" t="s">
        <v>29</v>
      </c>
      <c r="D37" s="66">
        <v>1.6800000000000001E-3</v>
      </c>
      <c r="E37" s="77"/>
      <c r="F37" s="78"/>
      <c r="H37" s="53"/>
    </row>
    <row r="38" spans="1:11">
      <c r="A38" s="5"/>
      <c r="B38" s="5"/>
      <c r="C38" s="32"/>
      <c r="D38" s="66"/>
      <c r="E38" s="77"/>
      <c r="F38" s="79"/>
      <c r="H38" s="53"/>
    </row>
    <row r="39" spans="1:11">
      <c r="A39" s="5"/>
      <c r="B39" s="126" t="s">
        <v>60</v>
      </c>
      <c r="D39" s="67"/>
      <c r="E39" s="130"/>
      <c r="F39" s="77"/>
      <c r="H39" s="36"/>
    </row>
    <row r="40" spans="1:11">
      <c r="A40" s="5"/>
      <c r="B40" s="5"/>
      <c r="C40" s="32" t="s">
        <v>35</v>
      </c>
      <c r="D40" s="68">
        <v>0.15</v>
      </c>
      <c r="E40" s="77"/>
      <c r="F40" s="77"/>
      <c r="H40" s="53"/>
      <c r="I40" s="53"/>
      <c r="J40" s="53"/>
      <c r="K40" s="53"/>
    </row>
    <row r="41" spans="1:11" ht="17.25">
      <c r="A41" s="5"/>
      <c r="B41" s="5"/>
      <c r="C41" s="32" t="s">
        <v>36</v>
      </c>
      <c r="D41" s="131">
        <v>0.115</v>
      </c>
      <c r="E41" s="77"/>
      <c r="F41" s="77"/>
      <c r="H41" s="54"/>
      <c r="I41" s="54"/>
      <c r="J41" s="54"/>
      <c r="K41" s="54"/>
    </row>
    <row r="42" spans="1:11">
      <c r="A42" s="5"/>
      <c r="B42" s="5"/>
      <c r="C42" s="32" t="s">
        <v>37</v>
      </c>
      <c r="D42" s="68">
        <f>SUM(D40:D41)</f>
        <v>0.26500000000000001</v>
      </c>
      <c r="E42" s="77"/>
      <c r="F42" s="77"/>
      <c r="H42" s="50"/>
      <c r="I42" s="50"/>
      <c r="J42" s="50"/>
      <c r="K42" s="50"/>
    </row>
    <row r="43" spans="1:11" ht="17.25">
      <c r="C43" s="26"/>
      <c r="D43" s="27"/>
      <c r="E43" s="75"/>
      <c r="F43" s="75"/>
      <c r="H43" s="27"/>
    </row>
    <row r="44" spans="1:11">
      <c r="B44" s="126" t="s">
        <v>67</v>
      </c>
    </row>
    <row r="45" spans="1:11">
      <c r="C45" s="69" t="s">
        <v>68</v>
      </c>
      <c r="D45" s="30">
        <v>12</v>
      </c>
    </row>
    <row r="46" spans="1:11">
      <c r="C46" s="69" t="s">
        <v>69</v>
      </c>
      <c r="D46" s="30">
        <v>630</v>
      </c>
    </row>
    <row r="47" spans="1:11">
      <c r="C47" s="69" t="s">
        <v>70</v>
      </c>
      <c r="D47" s="132">
        <v>0</v>
      </c>
    </row>
    <row r="48" spans="1:11" ht="17.25">
      <c r="C48" s="69" t="s">
        <v>71</v>
      </c>
      <c r="D48" s="34">
        <v>853</v>
      </c>
    </row>
    <row r="50" spans="1:8">
      <c r="B50" s="126" t="s">
        <v>56</v>
      </c>
    </row>
    <row r="51" spans="1:8">
      <c r="C51" s="69" t="s">
        <v>74</v>
      </c>
      <c r="D51" s="64">
        <v>0</v>
      </c>
      <c r="E51" s="133"/>
    </row>
    <row r="52" spans="1:8" ht="17.25">
      <c r="C52" s="65" t="s">
        <v>57</v>
      </c>
      <c r="D52" s="94">
        <f>D51*D31*12/1000</f>
        <v>0</v>
      </c>
    </row>
    <row r="53" spans="1:8" ht="17.25">
      <c r="C53" s="65"/>
      <c r="D53" s="94"/>
    </row>
    <row r="54" spans="1:8">
      <c r="D54" s="134" t="s">
        <v>7</v>
      </c>
      <c r="E54" s="134" t="s">
        <v>75</v>
      </c>
    </row>
    <row r="55" spans="1:8">
      <c r="B55" s="126" t="s">
        <v>72</v>
      </c>
      <c r="D55" s="95" t="s">
        <v>39</v>
      </c>
      <c r="E55" s="97"/>
      <c r="F55" s="95">
        <f>D10</f>
        <v>2015</v>
      </c>
      <c r="G55" s="95">
        <f>F55+1</f>
        <v>2016</v>
      </c>
      <c r="H55" s="96" t="s">
        <v>73</v>
      </c>
    </row>
    <row r="56" spans="1:8">
      <c r="A56" s="5"/>
      <c r="B56" s="5"/>
      <c r="C56" s="32" t="s">
        <v>8</v>
      </c>
      <c r="D56" s="32"/>
      <c r="F56" s="30">
        <v>0</v>
      </c>
      <c r="G56" s="30">
        <v>0</v>
      </c>
      <c r="H56" s="30">
        <f>F56+G56</f>
        <v>0</v>
      </c>
    </row>
    <row r="57" spans="1:8">
      <c r="A57" s="5"/>
      <c r="B57" s="5"/>
      <c r="C57" s="32" t="s">
        <v>9</v>
      </c>
      <c r="D57" s="32"/>
      <c r="F57" s="135">
        <v>2100</v>
      </c>
      <c r="G57" s="30">
        <v>75</v>
      </c>
      <c r="H57" s="30">
        <f t="shared" ref="H57:H64" si="0">F57+G57</f>
        <v>2175</v>
      </c>
    </row>
    <row r="58" spans="1:8">
      <c r="A58" s="5"/>
      <c r="B58" s="5"/>
      <c r="C58" s="32" t="s">
        <v>10</v>
      </c>
      <c r="D58" s="49" t="s">
        <v>11</v>
      </c>
      <c r="E58" s="136">
        <v>7.0000000000000007E-2</v>
      </c>
      <c r="F58" s="30">
        <v>6300</v>
      </c>
      <c r="G58" s="30">
        <v>226</v>
      </c>
      <c r="H58" s="30">
        <f t="shared" si="0"/>
        <v>6526</v>
      </c>
    </row>
    <row r="59" spans="1:8">
      <c r="A59" s="5"/>
      <c r="B59" s="5"/>
      <c r="C59" s="32" t="s">
        <v>12</v>
      </c>
      <c r="D59" s="49">
        <v>1</v>
      </c>
      <c r="E59" s="136">
        <v>0.06</v>
      </c>
      <c r="F59" s="30">
        <v>3362</v>
      </c>
      <c r="G59" s="30">
        <v>0</v>
      </c>
      <c r="H59" s="30">
        <f t="shared" si="0"/>
        <v>3362</v>
      </c>
    </row>
    <row r="60" spans="1:8">
      <c r="C60" s="32" t="s">
        <v>13</v>
      </c>
      <c r="D60" s="49">
        <v>49</v>
      </c>
      <c r="E60" s="136">
        <v>0.08</v>
      </c>
      <c r="F60" s="30">
        <v>82440</v>
      </c>
      <c r="G60" s="30">
        <v>3200</v>
      </c>
      <c r="H60" s="30">
        <f t="shared" si="0"/>
        <v>85640</v>
      </c>
    </row>
    <row r="61" spans="1:8">
      <c r="A61" s="5"/>
      <c r="B61" s="5"/>
      <c r="C61" s="32" t="s">
        <v>14</v>
      </c>
      <c r="D61" s="49">
        <v>7</v>
      </c>
      <c r="E61" s="136">
        <v>0.15</v>
      </c>
      <c r="F61" s="30">
        <v>101261</v>
      </c>
      <c r="G61" s="30">
        <v>506</v>
      </c>
      <c r="H61" s="30">
        <f t="shared" si="0"/>
        <v>101767</v>
      </c>
    </row>
    <row r="62" spans="1:8">
      <c r="C62" s="70" t="s">
        <v>52</v>
      </c>
      <c r="D62" s="49">
        <v>8</v>
      </c>
      <c r="E62" s="136">
        <v>0.2</v>
      </c>
      <c r="F62" s="30">
        <v>0</v>
      </c>
      <c r="G62" s="30">
        <v>0</v>
      </c>
      <c r="H62" s="30">
        <f t="shared" si="0"/>
        <v>0</v>
      </c>
    </row>
    <row r="63" spans="1:8" ht="17.25">
      <c r="A63" s="5"/>
      <c r="B63" s="5"/>
      <c r="C63" s="65" t="s">
        <v>64</v>
      </c>
      <c r="D63" s="49" t="s">
        <v>15</v>
      </c>
      <c r="E63" s="136">
        <v>1</v>
      </c>
      <c r="F63" s="34">
        <v>4606</v>
      </c>
      <c r="G63" s="34">
        <v>0</v>
      </c>
      <c r="H63" s="34">
        <f t="shared" si="0"/>
        <v>4606</v>
      </c>
    </row>
    <row r="64" spans="1:8" ht="17.25">
      <c r="A64" s="5"/>
      <c r="B64" s="5"/>
      <c r="C64" s="65" t="s">
        <v>66</v>
      </c>
      <c r="F64" s="94">
        <f>SUM(F56:F63)</f>
        <v>200069</v>
      </c>
      <c r="G64" s="27">
        <f>SUM(G56:G63)</f>
        <v>4007</v>
      </c>
      <c r="H64" s="27">
        <f t="shared" si="0"/>
        <v>204076</v>
      </c>
    </row>
    <row r="65" spans="1:8" ht="17.25">
      <c r="A65" s="5"/>
      <c r="B65" s="5"/>
      <c r="C65" s="65"/>
      <c r="D65" s="5"/>
      <c r="E65" s="81"/>
      <c r="F65" s="81"/>
      <c r="G65" s="2"/>
      <c r="H65" s="2"/>
    </row>
    <row r="66" spans="1:8">
      <c r="A66" s="5"/>
      <c r="B66" s="5"/>
      <c r="C66" s="32"/>
      <c r="D66" s="5"/>
      <c r="E66" s="81"/>
      <c r="F66" s="81"/>
      <c r="G66" s="11"/>
      <c r="H66" s="11"/>
    </row>
    <row r="67" spans="1:8" ht="17.25">
      <c r="A67" s="5"/>
      <c r="B67" s="5"/>
      <c r="C67" s="5"/>
      <c r="D67" s="5"/>
      <c r="E67" s="81"/>
      <c r="F67" s="81"/>
      <c r="G67" s="2"/>
      <c r="H67" s="2"/>
    </row>
    <row r="68" spans="1:8" ht="17.25">
      <c r="A68" s="5"/>
      <c r="B68" s="5"/>
      <c r="C68" s="5"/>
      <c r="D68" s="5"/>
      <c r="E68" s="81"/>
      <c r="F68" s="81"/>
      <c r="G68" s="2"/>
      <c r="H68" s="2"/>
    </row>
    <row r="70" spans="1:8">
      <c r="A70" s="5"/>
      <c r="B70" s="5"/>
      <c r="C70" s="5"/>
      <c r="D70" s="5"/>
      <c r="E70" s="81"/>
      <c r="F70" s="81"/>
      <c r="G70" s="11"/>
      <c r="H70" s="11"/>
    </row>
    <row r="71" spans="1:8">
      <c r="A71" s="5"/>
      <c r="B71" s="5"/>
      <c r="C71" s="5"/>
      <c r="D71" s="5"/>
      <c r="E71" s="81"/>
      <c r="F71" s="81"/>
      <c r="G71" s="11"/>
      <c r="H71" s="11"/>
    </row>
    <row r="72" spans="1:8" ht="17.25">
      <c r="A72" s="5"/>
      <c r="B72" s="5"/>
      <c r="C72" s="5"/>
      <c r="D72" s="5"/>
      <c r="E72" s="81"/>
      <c r="F72" s="81"/>
      <c r="G72" s="2"/>
      <c r="H72" s="2"/>
    </row>
    <row r="73" spans="1:8" ht="17.25">
      <c r="A73" s="5"/>
      <c r="B73" s="5"/>
      <c r="C73" s="5"/>
      <c r="D73" s="5"/>
      <c r="E73" s="81"/>
      <c r="F73" s="81"/>
      <c r="G73" s="3"/>
      <c r="H73" s="3"/>
    </row>
    <row r="75" spans="1:8" ht="17.25">
      <c r="A75" s="5"/>
      <c r="B75" s="5"/>
      <c r="C75" s="5"/>
      <c r="D75" s="5"/>
      <c r="E75" s="81"/>
      <c r="F75" s="81"/>
      <c r="G75" s="3"/>
      <c r="H75" s="3"/>
    </row>
    <row r="76" spans="1:8">
      <c r="A76" s="5"/>
      <c r="B76" s="5"/>
      <c r="C76" s="5"/>
      <c r="D76" s="5"/>
      <c r="E76" s="81"/>
      <c r="F76" s="81"/>
      <c r="G76" s="15"/>
      <c r="H76" s="11"/>
    </row>
    <row r="77" spans="1:8">
      <c r="A77" s="5"/>
      <c r="B77" s="5"/>
      <c r="C77" s="5"/>
      <c r="D77" s="5"/>
      <c r="E77" s="81"/>
      <c r="F77" s="81"/>
      <c r="G77" s="15"/>
      <c r="H77" s="15"/>
    </row>
    <row r="79" spans="1:8" ht="15.75">
      <c r="A79" s="5"/>
      <c r="B79" s="5"/>
      <c r="C79" s="14"/>
      <c r="D79" s="14"/>
      <c r="E79" s="83"/>
    </row>
    <row r="80" spans="1:8">
      <c r="A80" s="5"/>
      <c r="B80" s="5"/>
      <c r="C80" s="5"/>
      <c r="D80" s="5"/>
      <c r="E80" s="81"/>
      <c r="F80" s="81"/>
      <c r="G80" s="11"/>
      <c r="H80" s="11"/>
    </row>
    <row r="81" spans="1:8" ht="17.25">
      <c r="A81" s="5"/>
      <c r="B81" s="5"/>
      <c r="C81" s="5"/>
      <c r="D81" s="5"/>
      <c r="E81" s="81"/>
      <c r="G81" s="2"/>
      <c r="H81" s="2"/>
    </row>
    <row r="82" spans="1:8" ht="17.25">
      <c r="A82" s="5"/>
      <c r="B82" s="5"/>
      <c r="C82" s="5"/>
      <c r="D82" s="5"/>
      <c r="E82" s="81"/>
      <c r="G82" s="2"/>
      <c r="H82" s="2"/>
    </row>
    <row r="83" spans="1:8" ht="15.75">
      <c r="A83" s="5"/>
      <c r="B83" s="5"/>
      <c r="C83" s="14"/>
      <c r="D83" s="14"/>
      <c r="E83" s="83"/>
      <c r="G83" s="12"/>
    </row>
    <row r="84" spans="1:8">
      <c r="A84" s="5"/>
      <c r="B84" s="5"/>
      <c r="C84" s="5"/>
      <c r="D84" s="5"/>
      <c r="E84" s="81"/>
    </row>
    <row r="85" spans="1:8">
      <c r="A85" s="5"/>
      <c r="B85" s="5"/>
      <c r="C85" s="5"/>
      <c r="D85" s="5"/>
      <c r="E85" s="81"/>
      <c r="F85" s="81"/>
      <c r="G85" s="11"/>
      <c r="H85" s="11"/>
    </row>
    <row r="86" spans="1:8" ht="17.25">
      <c r="A86" s="5"/>
      <c r="B86" s="5"/>
      <c r="C86" s="5"/>
      <c r="D86" s="5"/>
      <c r="E86" s="81"/>
      <c r="F86" s="81"/>
      <c r="G86" s="2"/>
      <c r="H86" s="2"/>
    </row>
    <row r="87" spans="1:8" ht="17.25">
      <c r="A87" s="5"/>
      <c r="B87" s="5"/>
      <c r="C87" s="5"/>
      <c r="D87" s="5"/>
      <c r="E87" s="81"/>
      <c r="F87" s="81"/>
      <c r="G87" s="2"/>
      <c r="H87" s="2"/>
    </row>
    <row r="88" spans="1:8">
      <c r="A88" s="5"/>
      <c r="B88" s="5"/>
      <c r="C88" s="5"/>
      <c r="D88" s="5"/>
      <c r="E88" s="81"/>
      <c r="F88" s="81"/>
      <c r="G88" s="11"/>
      <c r="H88" s="11"/>
    </row>
    <row r="89" spans="1:8">
      <c r="A89" s="5"/>
      <c r="B89" s="5"/>
      <c r="C89" s="5"/>
      <c r="D89" s="5"/>
      <c r="E89" s="81"/>
      <c r="F89" s="81"/>
      <c r="G89" s="4"/>
      <c r="H89" s="4"/>
    </row>
    <row r="90" spans="1:8">
      <c r="A90" s="5"/>
      <c r="B90" s="5"/>
      <c r="C90" s="5"/>
      <c r="D90" s="5"/>
      <c r="E90" s="81"/>
      <c r="F90" s="81"/>
      <c r="G90" s="11"/>
      <c r="H90" s="11"/>
    </row>
    <row r="91" spans="1:8">
      <c r="A91" s="5"/>
      <c r="B91" s="5"/>
      <c r="C91" s="5"/>
      <c r="D91" s="5"/>
      <c r="E91" s="81"/>
      <c r="F91" s="81"/>
      <c r="G91" s="12"/>
      <c r="H91" s="12"/>
    </row>
    <row r="92" spans="1:8">
      <c r="A92" s="5"/>
      <c r="B92" s="5"/>
      <c r="C92" s="5"/>
      <c r="D92" s="5"/>
      <c r="E92" s="81"/>
    </row>
    <row r="93" spans="1:8">
      <c r="A93" s="5"/>
      <c r="B93" s="5"/>
      <c r="C93" s="5"/>
      <c r="D93" s="5"/>
      <c r="E93" s="81"/>
      <c r="F93" s="81"/>
      <c r="G93" s="11"/>
      <c r="H93" s="11"/>
    </row>
    <row r="94" spans="1:8" ht="17.25">
      <c r="A94" s="5"/>
      <c r="B94" s="5"/>
      <c r="C94" s="5"/>
      <c r="D94" s="5"/>
      <c r="E94" s="81"/>
      <c r="F94" s="81"/>
      <c r="G94" s="2"/>
      <c r="H94" s="2"/>
    </row>
    <row r="95" spans="1:8" ht="17.25">
      <c r="A95" s="5"/>
      <c r="B95" s="5"/>
      <c r="C95" s="5"/>
      <c r="D95" s="5"/>
      <c r="E95" s="81"/>
      <c r="F95" s="81"/>
      <c r="G95" s="2"/>
      <c r="H95" s="2"/>
    </row>
    <row r="96" spans="1:8">
      <c r="A96" s="5"/>
      <c r="B96" s="5"/>
      <c r="C96" s="5"/>
      <c r="D96" s="5"/>
      <c r="E96" s="81"/>
      <c r="F96" s="81"/>
      <c r="G96" s="11"/>
      <c r="H96" s="11"/>
    </row>
    <row r="97" spans="1:8">
      <c r="A97" s="5"/>
      <c r="B97" s="5"/>
      <c r="C97" s="5"/>
      <c r="D97" s="5"/>
      <c r="E97" s="81"/>
      <c r="F97" s="81"/>
      <c r="G97" s="4"/>
      <c r="H97" s="4"/>
    </row>
    <row r="98" spans="1:8">
      <c r="A98" s="5"/>
      <c r="B98" s="5"/>
      <c r="C98" s="5"/>
      <c r="D98" s="5"/>
      <c r="E98" s="81"/>
      <c r="F98" s="81"/>
      <c r="G98" s="11"/>
      <c r="H98" s="11"/>
    </row>
    <row r="100" spans="1:8">
      <c r="A100" s="5"/>
      <c r="B100" s="5"/>
      <c r="C100" s="5"/>
      <c r="D100" s="5"/>
      <c r="E100" s="81"/>
    </row>
    <row r="101" spans="1:8">
      <c r="A101" s="5"/>
      <c r="B101" s="5"/>
      <c r="C101" s="5"/>
      <c r="D101" s="5"/>
      <c r="E101" s="81"/>
      <c r="F101" s="81"/>
      <c r="G101" s="11"/>
      <c r="H101" s="11"/>
    </row>
    <row r="102" spans="1:8" ht="17.25">
      <c r="A102" s="5"/>
      <c r="B102" s="5"/>
      <c r="C102" s="5"/>
      <c r="D102" s="5"/>
      <c r="E102" s="81"/>
      <c r="F102" s="81"/>
      <c r="G102" s="2"/>
      <c r="H102" s="2"/>
    </row>
    <row r="103" spans="1:8" ht="17.25">
      <c r="A103" s="5"/>
      <c r="B103" s="5"/>
      <c r="C103" s="5"/>
      <c r="D103" s="5"/>
      <c r="E103" s="81"/>
      <c r="F103" s="81"/>
      <c r="G103" s="2"/>
      <c r="H103" s="2"/>
    </row>
    <row r="104" spans="1:8">
      <c r="A104" s="5"/>
      <c r="B104" s="5"/>
      <c r="C104" s="5"/>
      <c r="D104" s="5"/>
      <c r="E104" s="81"/>
      <c r="F104" s="81"/>
      <c r="G104" s="11"/>
      <c r="H104" s="11"/>
    </row>
    <row r="105" spans="1:8">
      <c r="A105" s="5"/>
      <c r="B105" s="5"/>
      <c r="C105" s="5"/>
      <c r="D105" s="5"/>
      <c r="E105" s="81"/>
      <c r="F105" s="81"/>
      <c r="G105" s="4"/>
      <c r="H105" s="4"/>
    </row>
    <row r="106" spans="1:8">
      <c r="A106" s="5"/>
      <c r="B106" s="5"/>
      <c r="C106" s="5"/>
      <c r="D106" s="5"/>
      <c r="E106" s="81"/>
      <c r="F106" s="81"/>
      <c r="G106" s="11"/>
      <c r="H106" s="11"/>
    </row>
    <row r="107" spans="1:8">
      <c r="A107" s="5"/>
      <c r="B107" s="5"/>
      <c r="C107" s="5"/>
      <c r="D107" s="5"/>
      <c r="E107" s="81"/>
      <c r="F107" s="81"/>
      <c r="G107" s="12"/>
      <c r="H107" s="12"/>
    </row>
    <row r="108" spans="1:8">
      <c r="A108" s="5"/>
      <c r="B108" s="5"/>
      <c r="C108" s="16"/>
      <c r="D108" s="16"/>
      <c r="E108" s="84"/>
      <c r="F108" s="81"/>
      <c r="G108" s="12"/>
      <c r="H108" s="12"/>
    </row>
    <row r="109" spans="1:8">
      <c r="A109" s="5"/>
      <c r="B109" s="5"/>
      <c r="C109" s="5"/>
      <c r="D109" s="5"/>
      <c r="E109" s="81"/>
      <c r="F109" s="81"/>
      <c r="G109" s="11"/>
      <c r="H109" s="11"/>
    </row>
    <row r="110" spans="1:8" ht="17.25">
      <c r="A110" s="5"/>
      <c r="B110" s="5"/>
      <c r="C110" s="5"/>
      <c r="D110" s="5"/>
      <c r="E110" s="81"/>
      <c r="F110" s="81"/>
      <c r="G110" s="2"/>
      <c r="H110" s="2"/>
    </row>
    <row r="111" spans="1:8" ht="17.25">
      <c r="A111" s="5"/>
      <c r="B111" s="5"/>
      <c r="C111" s="5"/>
      <c r="D111" s="5"/>
      <c r="E111" s="81"/>
      <c r="F111" s="81"/>
      <c r="G111" s="2"/>
      <c r="H111" s="2"/>
    </row>
    <row r="112" spans="1:8">
      <c r="A112" s="5"/>
      <c r="B112" s="5"/>
      <c r="C112" s="5"/>
      <c r="D112" s="5"/>
      <c r="E112" s="81"/>
      <c r="F112" s="81"/>
      <c r="G112" s="11"/>
      <c r="H112" s="11"/>
    </row>
    <row r="113" spans="1:8">
      <c r="A113" s="5"/>
      <c r="B113" s="5"/>
      <c r="C113" s="5"/>
      <c r="D113" s="5"/>
      <c r="E113" s="81"/>
      <c r="F113" s="81"/>
      <c r="G113" s="4"/>
      <c r="H113" s="4"/>
    </row>
    <row r="114" spans="1:8">
      <c r="A114" s="5"/>
      <c r="B114" s="5"/>
      <c r="C114" s="5"/>
      <c r="D114" s="5"/>
      <c r="E114" s="81"/>
      <c r="F114" s="81"/>
      <c r="G114" s="11"/>
      <c r="H114" s="11"/>
    </row>
    <row r="115" spans="1:8">
      <c r="A115" s="5"/>
      <c r="B115" s="5"/>
      <c r="C115" s="5"/>
      <c r="D115" s="5"/>
      <c r="E115" s="81"/>
      <c r="F115" s="81"/>
      <c r="G115" s="11"/>
      <c r="H115" s="11"/>
    </row>
    <row r="116" spans="1:8">
      <c r="A116" s="5"/>
      <c r="B116" s="5"/>
      <c r="C116" s="16"/>
      <c r="D116" s="16"/>
      <c r="E116" s="84"/>
    </row>
    <row r="117" spans="1:8">
      <c r="A117" s="5"/>
      <c r="B117" s="5"/>
      <c r="C117" s="5"/>
      <c r="D117" s="5"/>
      <c r="E117" s="81"/>
      <c r="F117" s="81"/>
      <c r="G117" s="11"/>
      <c r="H117" s="11"/>
    </row>
    <row r="118" spans="1:8" ht="17.25">
      <c r="A118" s="5"/>
      <c r="B118" s="5"/>
      <c r="C118" s="5"/>
      <c r="D118" s="5"/>
      <c r="E118" s="81"/>
      <c r="F118" s="81"/>
      <c r="G118" s="2"/>
      <c r="H118" s="2"/>
    </row>
    <row r="119" spans="1:8" ht="17.25">
      <c r="A119" s="5"/>
      <c r="B119" s="5"/>
      <c r="C119" s="5"/>
      <c r="D119" s="5"/>
      <c r="E119" s="81"/>
      <c r="F119" s="81"/>
      <c r="G119" s="2"/>
      <c r="H119" s="2"/>
    </row>
    <row r="120" spans="1:8">
      <c r="A120" s="5"/>
      <c r="B120" s="5"/>
      <c r="C120" s="5"/>
      <c r="D120" s="5"/>
      <c r="E120" s="81"/>
      <c r="F120" s="81"/>
      <c r="G120" s="11"/>
      <c r="H120" s="11"/>
    </row>
    <row r="121" spans="1:8">
      <c r="A121" s="5"/>
      <c r="B121" s="5"/>
      <c r="C121" s="5"/>
      <c r="D121" s="5"/>
      <c r="E121" s="81"/>
      <c r="F121" s="81"/>
      <c r="G121" s="4"/>
      <c r="H121" s="4"/>
    </row>
    <row r="122" spans="1:8">
      <c r="A122" s="5"/>
      <c r="B122" s="5"/>
      <c r="C122" s="5"/>
      <c r="D122" s="5"/>
      <c r="E122" s="81"/>
      <c r="F122" s="81"/>
      <c r="G122" s="11"/>
      <c r="H122" s="11"/>
    </row>
    <row r="123" spans="1:8">
      <c r="A123" s="5"/>
      <c r="B123" s="5"/>
      <c r="C123" s="5"/>
      <c r="D123" s="5"/>
      <c r="E123" s="81"/>
      <c r="F123" s="81"/>
      <c r="G123" s="12"/>
      <c r="H123" s="12"/>
    </row>
    <row r="124" spans="1:8">
      <c r="A124" s="5"/>
      <c r="B124" s="5"/>
      <c r="C124" s="16"/>
      <c r="D124" s="16"/>
      <c r="E124" s="84"/>
    </row>
    <row r="125" spans="1:8">
      <c r="A125" s="5"/>
      <c r="B125" s="5"/>
      <c r="C125" s="5"/>
      <c r="D125" s="5"/>
      <c r="E125" s="81"/>
      <c r="F125" s="81"/>
      <c r="G125" s="11"/>
      <c r="H125" s="11"/>
    </row>
    <row r="126" spans="1:8" ht="17.25">
      <c r="A126" s="5"/>
      <c r="B126" s="5"/>
      <c r="C126" s="5"/>
      <c r="D126" s="5"/>
      <c r="E126" s="81"/>
      <c r="F126" s="81"/>
      <c r="G126" s="2"/>
      <c r="H126" s="2"/>
    </row>
    <row r="127" spans="1:8" ht="17.25">
      <c r="A127" s="5"/>
      <c r="B127" s="5"/>
      <c r="C127" s="5"/>
      <c r="D127" s="5"/>
      <c r="E127" s="81"/>
      <c r="F127" s="81"/>
      <c r="G127" s="2"/>
      <c r="H127" s="2"/>
    </row>
    <row r="128" spans="1:8">
      <c r="A128" s="5"/>
      <c r="B128" s="5"/>
      <c r="C128" s="5"/>
      <c r="D128" s="5"/>
      <c r="E128" s="81"/>
      <c r="F128" s="81"/>
      <c r="G128" s="11"/>
      <c r="H128" s="11"/>
    </row>
    <row r="129" spans="1:8">
      <c r="A129" s="5"/>
      <c r="B129" s="5"/>
      <c r="C129" s="5"/>
      <c r="D129" s="5"/>
      <c r="E129" s="81"/>
      <c r="F129" s="81"/>
      <c r="G129" s="4"/>
      <c r="H129" s="4"/>
    </row>
    <row r="130" spans="1:8">
      <c r="A130" s="5"/>
      <c r="B130" s="5"/>
      <c r="C130" s="5"/>
      <c r="D130" s="5"/>
      <c r="E130" s="81"/>
      <c r="F130" s="81"/>
      <c r="G130" s="11"/>
      <c r="H130" s="11"/>
    </row>
    <row r="131" spans="1:8">
      <c r="A131" s="10"/>
      <c r="B131" s="10"/>
      <c r="C131" s="10"/>
      <c r="D131" s="10"/>
      <c r="E131" s="85"/>
      <c r="F131" s="85"/>
      <c r="G131" s="10"/>
      <c r="H131" s="10"/>
    </row>
    <row r="132" spans="1:8">
      <c r="A132" s="5"/>
      <c r="B132" s="5"/>
      <c r="C132" s="5"/>
      <c r="D132" s="5"/>
      <c r="E132" s="81"/>
    </row>
    <row r="133" spans="1:8">
      <c r="A133" s="5"/>
      <c r="B133" s="5"/>
      <c r="C133" s="5"/>
      <c r="D133" s="5"/>
      <c r="E133" s="81"/>
      <c r="F133" s="81"/>
      <c r="G133" s="12"/>
      <c r="H133" s="12"/>
    </row>
    <row r="134" spans="1:8">
      <c r="A134" s="5"/>
      <c r="B134" s="5"/>
      <c r="C134" s="5"/>
      <c r="D134" s="5"/>
      <c r="E134" s="81"/>
      <c r="F134" s="81"/>
      <c r="G134" s="11"/>
      <c r="H134" s="11"/>
    </row>
    <row r="135" spans="1:8" ht="17.25">
      <c r="A135" s="5"/>
      <c r="B135" s="5"/>
      <c r="C135" s="5"/>
      <c r="D135" s="5"/>
      <c r="E135" s="81"/>
      <c r="F135" s="81"/>
      <c r="G135" s="2"/>
      <c r="H135" s="2"/>
    </row>
    <row r="136" spans="1:8" ht="17.25">
      <c r="A136" s="5"/>
      <c r="B136" s="5"/>
      <c r="C136" s="5"/>
      <c r="D136" s="5"/>
      <c r="E136" s="81"/>
      <c r="F136" s="81"/>
      <c r="G136" s="2"/>
      <c r="H136" s="2"/>
    </row>
    <row r="139" spans="1:8">
      <c r="A139" s="5"/>
      <c r="B139" s="5"/>
      <c r="C139" s="5"/>
      <c r="D139" s="5"/>
      <c r="E139" s="81"/>
      <c r="F139" s="81"/>
      <c r="G139" s="11"/>
      <c r="H139" s="11"/>
    </row>
    <row r="140" spans="1:8" ht="17.25">
      <c r="A140" s="5"/>
      <c r="B140" s="5"/>
      <c r="C140" s="5"/>
      <c r="D140" s="5"/>
      <c r="E140" s="81"/>
      <c r="F140" s="81"/>
      <c r="G140" s="2"/>
      <c r="H140" s="2"/>
    </row>
    <row r="141" spans="1:8" ht="17.25">
      <c r="A141" s="5"/>
      <c r="B141" s="5"/>
      <c r="C141" s="5"/>
      <c r="D141" s="5"/>
      <c r="E141" s="81"/>
      <c r="F141" s="81"/>
      <c r="G141" s="2"/>
      <c r="H141" s="2"/>
    </row>
    <row r="143" spans="1:8" ht="17.25">
      <c r="A143" s="5"/>
      <c r="B143" s="5"/>
      <c r="C143" s="5"/>
      <c r="D143" s="5"/>
      <c r="E143" s="81"/>
      <c r="F143" s="81"/>
      <c r="G143" s="3"/>
      <c r="H143" s="3"/>
    </row>
    <row r="144" spans="1:8">
      <c r="A144" s="5"/>
      <c r="B144" s="5"/>
      <c r="C144" s="5"/>
      <c r="D144" s="5"/>
      <c r="E144" s="81"/>
      <c r="F144" s="81"/>
      <c r="G144" s="15"/>
      <c r="H144" s="15"/>
    </row>
    <row r="147" spans="1:8" ht="15.75">
      <c r="A147" s="5"/>
      <c r="B147" s="5"/>
      <c r="C147" s="14"/>
      <c r="D147" s="14"/>
      <c r="E147" s="83"/>
    </row>
    <row r="148" spans="1:8">
      <c r="A148" s="5"/>
      <c r="B148" s="5"/>
      <c r="C148" s="17"/>
      <c r="D148" s="17"/>
      <c r="E148" s="86"/>
      <c r="F148" s="81"/>
      <c r="G148" s="11"/>
      <c r="H148" s="11"/>
    </row>
    <row r="149" spans="1:8" ht="17.25">
      <c r="A149" s="5"/>
      <c r="B149" s="5"/>
      <c r="C149" s="17"/>
      <c r="D149" s="17"/>
      <c r="E149" s="86"/>
      <c r="F149" s="81"/>
      <c r="G149" s="2"/>
      <c r="H149" s="2"/>
    </row>
    <row r="150" spans="1:8">
      <c r="A150" s="5"/>
      <c r="B150" s="5"/>
      <c r="C150" s="17"/>
      <c r="D150" s="17"/>
      <c r="E150" s="86"/>
      <c r="F150" s="81"/>
      <c r="G150" s="11"/>
      <c r="H150" s="11"/>
    </row>
    <row r="151" spans="1:8">
      <c r="A151" s="5"/>
      <c r="B151" s="5"/>
      <c r="C151" s="5"/>
      <c r="D151" s="5"/>
      <c r="E151" s="81"/>
      <c r="F151" s="81"/>
      <c r="G151" s="4"/>
      <c r="H151" s="4"/>
    </row>
    <row r="152" spans="1:8">
      <c r="A152" s="5"/>
      <c r="B152" s="5"/>
      <c r="C152" s="17"/>
      <c r="D152" s="17"/>
      <c r="E152" s="86"/>
      <c r="F152" s="82"/>
      <c r="G152" s="11"/>
      <c r="H152" s="11"/>
    </row>
    <row r="153" spans="1:8" ht="17.25">
      <c r="A153" s="5"/>
      <c r="B153" s="5"/>
      <c r="C153" s="17"/>
      <c r="D153" s="17"/>
      <c r="E153" s="86"/>
      <c r="F153" s="81"/>
      <c r="G153" s="3"/>
      <c r="H153" s="3"/>
    </row>
    <row r="154" spans="1:8">
      <c r="A154" s="5"/>
      <c r="B154" s="5"/>
      <c r="C154" s="5"/>
      <c r="D154" s="5"/>
      <c r="E154" s="81"/>
      <c r="F154" s="81"/>
      <c r="G154" s="15"/>
      <c r="H154" s="15"/>
    </row>
    <row r="155" spans="1:8">
      <c r="A155" s="5"/>
      <c r="B155" s="5"/>
      <c r="C155" s="5"/>
      <c r="D155" s="5"/>
      <c r="E155" s="81"/>
      <c r="F155" s="81"/>
      <c r="G155" s="15"/>
      <c r="H155" s="15"/>
    </row>
    <row r="156" spans="1:8" ht="15.75">
      <c r="A156" s="5"/>
      <c r="B156" s="5"/>
      <c r="C156" s="14"/>
      <c r="D156" s="14"/>
      <c r="E156" s="83"/>
    </row>
    <row r="157" spans="1:8">
      <c r="A157" s="5"/>
      <c r="B157" s="5"/>
      <c r="C157" s="5"/>
      <c r="D157" s="5"/>
      <c r="E157" s="81"/>
      <c r="F157" s="81"/>
      <c r="G157" s="11"/>
      <c r="H157" s="11"/>
    </row>
    <row r="158" spans="1:8">
      <c r="A158" s="5"/>
      <c r="B158" s="5"/>
      <c r="C158" s="5"/>
      <c r="D158" s="5"/>
      <c r="E158" s="81"/>
      <c r="F158" s="81"/>
      <c r="G158" s="11"/>
      <c r="H158" s="11"/>
    </row>
    <row r="159" spans="1:8">
      <c r="A159" s="5"/>
      <c r="B159" s="5"/>
      <c r="C159" s="5"/>
      <c r="D159" s="5"/>
      <c r="E159" s="81"/>
      <c r="F159" s="81"/>
      <c r="G159" s="11"/>
      <c r="H159" s="11"/>
    </row>
    <row r="160" spans="1:8">
      <c r="A160" s="5"/>
      <c r="B160" s="5"/>
      <c r="C160" s="5"/>
      <c r="D160" s="5"/>
      <c r="E160" s="81"/>
      <c r="F160" s="81"/>
      <c r="G160" s="4"/>
      <c r="H160" s="4"/>
    </row>
    <row r="161" spans="1:8" ht="17.25">
      <c r="A161" s="5"/>
      <c r="B161" s="5"/>
      <c r="C161" s="5"/>
      <c r="D161" s="5"/>
      <c r="E161" s="81"/>
      <c r="F161" s="81"/>
      <c r="G161" s="3"/>
      <c r="H161" s="3"/>
    </row>
    <row r="162" spans="1:8">
      <c r="A162" s="5"/>
      <c r="B162" s="5"/>
      <c r="C162" s="5"/>
      <c r="D162" s="5"/>
      <c r="E162" s="81"/>
      <c r="F162" s="81"/>
      <c r="G162" s="15"/>
      <c r="H162" s="15"/>
    </row>
    <row r="164" spans="1:8" ht="15.75">
      <c r="A164" s="5"/>
      <c r="B164" s="5"/>
      <c r="C164" s="14"/>
      <c r="D164" s="14"/>
      <c r="E164" s="83"/>
    </row>
    <row r="165" spans="1:8">
      <c r="A165" s="5"/>
      <c r="B165" s="5"/>
      <c r="C165" s="5"/>
      <c r="D165" s="5"/>
      <c r="E165" s="81"/>
      <c r="F165" s="81"/>
      <c r="G165" s="11"/>
      <c r="H165" s="11"/>
    </row>
    <row r="166" spans="1:8">
      <c r="C166" s="5"/>
      <c r="D166" s="5"/>
      <c r="E166" s="81"/>
      <c r="G166" s="18"/>
      <c r="H166" s="18"/>
    </row>
    <row r="167" spans="1:8">
      <c r="C167" s="5"/>
      <c r="D167" s="5"/>
      <c r="E167" s="81"/>
      <c r="G167" s="18"/>
      <c r="H167" s="18"/>
    </row>
    <row r="168" spans="1:8" ht="17.25">
      <c r="A168" s="5"/>
      <c r="B168" s="5"/>
      <c r="C168" s="5"/>
      <c r="D168" s="5"/>
      <c r="E168" s="81"/>
      <c r="F168" s="81"/>
      <c r="G168" s="2"/>
      <c r="H168" s="2"/>
    </row>
    <row r="169" spans="1:8">
      <c r="A169" s="5"/>
      <c r="B169" s="5"/>
      <c r="C169" s="5"/>
      <c r="D169" s="5"/>
      <c r="E169" s="81"/>
      <c r="F169" s="81"/>
      <c r="G169" s="12"/>
      <c r="H169" s="12"/>
    </row>
    <row r="170" spans="1:8">
      <c r="A170" s="5"/>
      <c r="B170" s="5"/>
      <c r="C170" s="5"/>
      <c r="D170" s="5"/>
      <c r="E170" s="81"/>
      <c r="F170" s="81"/>
      <c r="G170" s="4"/>
      <c r="H170" s="4"/>
    </row>
    <row r="171" spans="1:8" ht="17.25">
      <c r="A171" s="5"/>
      <c r="B171" s="5"/>
      <c r="C171" s="5"/>
      <c r="D171" s="5"/>
      <c r="E171" s="81"/>
      <c r="F171" s="81"/>
      <c r="G171" s="3"/>
      <c r="H171" s="3"/>
    </row>
    <row r="172" spans="1:8">
      <c r="A172" s="5"/>
      <c r="B172" s="5"/>
      <c r="C172" s="5"/>
      <c r="D172" s="5"/>
      <c r="E172" s="81"/>
      <c r="F172" s="81"/>
      <c r="G172" s="15"/>
      <c r="H172" s="15"/>
    </row>
    <row r="174" spans="1:8" ht="15.75">
      <c r="A174" s="5"/>
      <c r="B174" s="5"/>
      <c r="C174" s="14"/>
      <c r="D174" s="14"/>
      <c r="E174" s="83"/>
    </row>
    <row r="175" spans="1:8">
      <c r="A175" s="5"/>
      <c r="B175" s="5"/>
      <c r="C175" s="5"/>
      <c r="D175" s="5"/>
      <c r="E175" s="81"/>
      <c r="F175" s="81"/>
      <c r="G175" s="11"/>
      <c r="H175" s="11"/>
    </row>
    <row r="176" spans="1:8">
      <c r="A176" s="5"/>
      <c r="B176" s="5"/>
      <c r="C176" s="5"/>
      <c r="D176" s="5"/>
      <c r="E176" s="81"/>
      <c r="F176" s="81"/>
      <c r="G176" s="11"/>
      <c r="H176" s="11"/>
    </row>
    <row r="177" spans="1:8">
      <c r="A177" s="5"/>
      <c r="B177" s="5"/>
      <c r="C177" s="5"/>
      <c r="D177" s="5"/>
      <c r="E177" s="81"/>
      <c r="F177" s="81"/>
      <c r="G177" s="11"/>
      <c r="H177" s="11"/>
    </row>
    <row r="178" spans="1:8">
      <c r="A178" s="5"/>
      <c r="B178" s="5"/>
      <c r="C178" s="5"/>
      <c r="D178" s="5"/>
      <c r="E178" s="81"/>
      <c r="F178" s="81"/>
      <c r="G178" s="11"/>
      <c r="H178" s="11"/>
    </row>
    <row r="179" spans="1:8" ht="17.25">
      <c r="A179" s="5"/>
      <c r="B179" s="5"/>
      <c r="C179" s="5"/>
      <c r="D179" s="5"/>
      <c r="E179" s="81"/>
      <c r="F179" s="81"/>
      <c r="G179" s="2"/>
      <c r="H179" s="2"/>
    </row>
    <row r="180" spans="1:8">
      <c r="A180" s="5"/>
      <c r="B180" s="5"/>
      <c r="C180" s="5"/>
      <c r="D180" s="5"/>
      <c r="E180" s="81"/>
      <c r="F180" s="81"/>
      <c r="G180" s="12"/>
      <c r="H180" s="12"/>
    </row>
    <row r="181" spans="1:8">
      <c r="A181" s="5"/>
      <c r="B181" s="5"/>
      <c r="C181" s="5"/>
      <c r="D181" s="5"/>
      <c r="E181" s="81"/>
      <c r="F181" s="81"/>
      <c r="G181" s="4"/>
      <c r="H181" s="4"/>
    </row>
    <row r="182" spans="1:8" ht="17.25">
      <c r="A182" s="5"/>
      <c r="B182" s="5"/>
      <c r="C182" s="5"/>
      <c r="D182" s="5"/>
      <c r="E182" s="81"/>
      <c r="F182" s="81"/>
      <c r="G182" s="3"/>
      <c r="H182" s="3"/>
    </row>
    <row r="183" spans="1:8">
      <c r="A183" s="5"/>
      <c r="B183" s="5"/>
      <c r="C183" s="5"/>
      <c r="D183" s="5"/>
      <c r="E183" s="81"/>
      <c r="F183" s="81"/>
      <c r="G183" s="12"/>
      <c r="H183" s="12"/>
    </row>
    <row r="184" spans="1:8" ht="15.75">
      <c r="A184" s="5"/>
      <c r="B184" s="5"/>
      <c r="C184" s="14"/>
      <c r="D184" s="14"/>
      <c r="E184" s="83"/>
    </row>
    <row r="185" spans="1:8">
      <c r="A185" s="5"/>
      <c r="B185" s="5"/>
      <c r="C185" s="5"/>
      <c r="D185" s="5"/>
      <c r="E185" s="81"/>
    </row>
    <row r="186" spans="1:8">
      <c r="A186" s="5"/>
      <c r="B186" s="5"/>
      <c r="C186" s="5"/>
      <c r="D186" s="5"/>
      <c r="E186" s="81"/>
      <c r="F186" s="81"/>
      <c r="G186" s="11"/>
      <c r="H186" s="11"/>
    </row>
    <row r="187" spans="1:8">
      <c r="A187" s="5"/>
      <c r="B187" s="5"/>
      <c r="C187" s="5"/>
      <c r="D187" s="5"/>
      <c r="E187" s="81"/>
      <c r="F187" s="81"/>
      <c r="G187" s="11"/>
      <c r="H187" s="11"/>
    </row>
    <row r="188" spans="1:8">
      <c r="A188" s="5"/>
      <c r="B188" s="5"/>
      <c r="C188" s="5"/>
      <c r="D188" s="5"/>
      <c r="E188" s="81"/>
      <c r="F188" s="81"/>
      <c r="G188" s="11"/>
      <c r="H188" s="11"/>
    </row>
    <row r="189" spans="1:8">
      <c r="A189" s="17"/>
      <c r="B189" s="17"/>
      <c r="C189" s="17"/>
      <c r="D189" s="17"/>
      <c r="E189" s="86"/>
      <c r="F189" s="86"/>
      <c r="G189" s="19"/>
      <c r="H189" s="19"/>
    </row>
    <row r="190" spans="1:8">
      <c r="A190" s="17"/>
      <c r="B190" s="17"/>
      <c r="C190" s="17"/>
      <c r="D190" s="17"/>
      <c r="E190" s="86"/>
      <c r="F190" s="86"/>
      <c r="G190" s="20"/>
      <c r="H190" s="20"/>
    </row>
    <row r="191" spans="1:8" ht="17.25">
      <c r="A191" s="17"/>
      <c r="B191" s="17"/>
      <c r="C191" s="17"/>
      <c r="D191" s="17"/>
      <c r="E191" s="86"/>
      <c r="F191" s="86"/>
      <c r="G191" s="21"/>
      <c r="H191" s="21"/>
    </row>
    <row r="192" spans="1:8" ht="17.25">
      <c r="A192" s="17"/>
      <c r="B192" s="17"/>
      <c r="C192" s="17"/>
      <c r="D192" s="17"/>
      <c r="E192" s="86"/>
      <c r="F192" s="86"/>
      <c r="G192" s="21"/>
      <c r="H192" s="21"/>
    </row>
    <row r="193" spans="1:8">
      <c r="A193" s="5"/>
      <c r="B193" s="5"/>
      <c r="C193" s="5"/>
      <c r="D193" s="5"/>
      <c r="E193" s="81"/>
      <c r="F193" s="81"/>
      <c r="G193" s="4"/>
      <c r="H193" s="4"/>
    </row>
    <row r="194" spans="1:8" ht="17.25">
      <c r="A194" s="5"/>
      <c r="B194" s="5"/>
      <c r="C194" s="5"/>
      <c r="D194" s="5"/>
      <c r="E194" s="81"/>
      <c r="F194" s="81"/>
      <c r="G194" s="3"/>
      <c r="H194" s="3"/>
    </row>
    <row r="195" spans="1:8">
      <c r="A195" s="5"/>
      <c r="B195" s="5"/>
      <c r="C195" s="5"/>
      <c r="D195" s="5"/>
      <c r="E195" s="81"/>
      <c r="F195" s="81"/>
      <c r="G195" s="12"/>
      <c r="H195" s="12"/>
    </row>
    <row r="196" spans="1:8" ht="15.75">
      <c r="A196" s="5"/>
      <c r="B196" s="5"/>
      <c r="C196" s="14"/>
      <c r="D196" s="14"/>
      <c r="E196" s="83"/>
      <c r="F196" s="81"/>
      <c r="G196" s="12"/>
      <c r="H196" s="12"/>
    </row>
    <row r="197" spans="1:8">
      <c r="A197" s="5"/>
      <c r="B197" s="5"/>
      <c r="C197" s="5"/>
      <c r="D197" s="5"/>
      <c r="E197" s="81"/>
      <c r="F197" s="81"/>
      <c r="G197" s="12"/>
      <c r="H197" s="12"/>
    </row>
    <row r="198" spans="1:8">
      <c r="A198" s="5"/>
      <c r="B198" s="5"/>
      <c r="C198" s="5"/>
      <c r="D198" s="5"/>
      <c r="E198" s="81"/>
      <c r="F198" s="81"/>
      <c r="G198" s="4"/>
      <c r="H198" s="22"/>
    </row>
    <row r="199" spans="1:8">
      <c r="A199" s="5"/>
      <c r="B199" s="5"/>
      <c r="C199" s="5"/>
      <c r="D199" s="5"/>
      <c r="E199" s="81"/>
      <c r="F199" s="81"/>
      <c r="G199" s="11"/>
      <c r="H199" s="11"/>
    </row>
    <row r="200" spans="1:8">
      <c r="A200" s="5"/>
      <c r="B200" s="5"/>
      <c r="C200" s="5"/>
      <c r="D200" s="5"/>
      <c r="E200" s="81"/>
      <c r="F200" s="81"/>
      <c r="G200" s="13"/>
      <c r="H200" s="13"/>
    </row>
    <row r="201" spans="1:8">
      <c r="A201" s="5"/>
      <c r="B201" s="5"/>
      <c r="C201" s="5"/>
      <c r="D201" s="5"/>
      <c r="E201" s="81"/>
      <c r="F201" s="81"/>
      <c r="G201" s="11"/>
      <c r="H201" s="11"/>
    </row>
    <row r="202" spans="1:8">
      <c r="A202" s="5"/>
      <c r="B202" s="5"/>
      <c r="C202" s="5"/>
      <c r="D202" s="5"/>
      <c r="E202" s="81"/>
      <c r="F202" s="81"/>
      <c r="G202" s="11"/>
      <c r="H202" s="11"/>
    </row>
    <row r="203" spans="1:8">
      <c r="A203" s="5"/>
      <c r="B203" s="5"/>
      <c r="C203" s="5"/>
      <c r="D203" s="5"/>
      <c r="E203" s="81"/>
      <c r="F203" s="81"/>
      <c r="G203" s="12"/>
      <c r="H203" s="12"/>
    </row>
    <row r="204" spans="1:8">
      <c r="A204" s="5"/>
      <c r="B204" s="5"/>
      <c r="C204" s="5"/>
      <c r="D204" s="5"/>
      <c r="E204" s="81"/>
    </row>
    <row r="205" spans="1:8">
      <c r="A205" s="5"/>
      <c r="B205" s="5"/>
      <c r="C205" s="5"/>
      <c r="D205" s="5"/>
      <c r="E205" s="81"/>
      <c r="F205" s="81"/>
      <c r="G205" s="4"/>
      <c r="H205" s="4"/>
    </row>
    <row r="206" spans="1:8">
      <c r="A206" s="5"/>
      <c r="B206" s="5"/>
      <c r="C206" s="5"/>
      <c r="D206" s="5"/>
      <c r="E206" s="81"/>
      <c r="F206" s="81"/>
      <c r="G206" s="11"/>
      <c r="H206" s="11"/>
    </row>
    <row r="207" spans="1:8">
      <c r="A207" s="5"/>
      <c r="B207" s="5"/>
      <c r="C207" s="5"/>
      <c r="D207" s="5"/>
      <c r="E207" s="81"/>
      <c r="F207" s="81"/>
      <c r="G207" s="13"/>
      <c r="H207" s="13"/>
    </row>
    <row r="208" spans="1:8">
      <c r="A208" s="5"/>
      <c r="B208" s="5"/>
      <c r="C208" s="5"/>
      <c r="D208" s="5"/>
      <c r="E208" s="81"/>
      <c r="F208" s="81"/>
      <c r="G208" s="11"/>
      <c r="H208" s="11"/>
    </row>
    <row r="209" spans="1:8">
      <c r="A209" s="5"/>
      <c r="B209" s="5"/>
      <c r="C209" s="5"/>
      <c r="D209" s="5"/>
      <c r="E209" s="81"/>
      <c r="F209" s="81"/>
      <c r="G209" s="11"/>
      <c r="H209" s="11"/>
    </row>
    <row r="211" spans="1:8">
      <c r="A211" s="5"/>
      <c r="B211" s="5"/>
      <c r="C211" s="5"/>
      <c r="D211" s="5"/>
      <c r="E211" s="81"/>
    </row>
    <row r="212" spans="1:8">
      <c r="A212" s="5"/>
      <c r="B212" s="5"/>
      <c r="C212" s="5"/>
      <c r="D212" s="5"/>
      <c r="E212" s="81"/>
      <c r="F212" s="81"/>
      <c r="G212" s="11"/>
      <c r="H212" s="11"/>
    </row>
    <row r="213" spans="1:8" ht="17.25">
      <c r="A213" s="5"/>
      <c r="B213" s="5"/>
      <c r="C213" s="5"/>
      <c r="D213" s="5"/>
      <c r="E213" s="81"/>
      <c r="F213" s="81"/>
      <c r="G213" s="2"/>
      <c r="H213" s="2"/>
    </row>
    <row r="214" spans="1:8" ht="17.25">
      <c r="A214" s="5"/>
      <c r="B214" s="5"/>
      <c r="C214" s="5"/>
      <c r="D214" s="5"/>
      <c r="E214" s="81"/>
      <c r="F214" s="81"/>
      <c r="G214" s="3"/>
      <c r="H214" s="3"/>
    </row>
    <row r="215" spans="1:8">
      <c r="A215" s="5"/>
      <c r="B215" s="5"/>
      <c r="C215" s="5"/>
      <c r="D215" s="5"/>
      <c r="E215" s="81"/>
      <c r="F215" s="81"/>
      <c r="G215" s="12"/>
      <c r="H215" s="12"/>
    </row>
    <row r="216" spans="1:8" ht="15.75">
      <c r="A216" s="5"/>
      <c r="B216" s="5"/>
      <c r="C216" s="14"/>
      <c r="D216" s="14"/>
      <c r="E216" s="83"/>
      <c r="F216" s="81"/>
      <c r="G216" s="12"/>
      <c r="H216" s="12"/>
    </row>
    <row r="217" spans="1:8">
      <c r="A217" s="5"/>
      <c r="B217" s="5"/>
      <c r="C217" s="5"/>
      <c r="D217" s="5"/>
      <c r="E217" s="81"/>
      <c r="F217" s="81"/>
      <c r="G217" s="13"/>
      <c r="H217" s="13"/>
    </row>
    <row r="219" spans="1:8" ht="15.75">
      <c r="C219" s="8"/>
      <c r="D219" s="8"/>
      <c r="E219" s="87"/>
    </row>
    <row r="220" spans="1:8" ht="15.75">
      <c r="C220" s="23"/>
      <c r="D220" s="23"/>
      <c r="E220" s="88"/>
    </row>
    <row r="221" spans="1:8">
      <c r="F221" s="89"/>
      <c r="G221" s="24"/>
      <c r="H221" s="24"/>
    </row>
    <row r="222" spans="1:8">
      <c r="F222" s="89"/>
      <c r="G222" s="24"/>
      <c r="H222" s="24"/>
    </row>
    <row r="224" spans="1:8" ht="15.75">
      <c r="C224" s="23"/>
      <c r="D224" s="23"/>
      <c r="E224" s="88"/>
    </row>
    <row r="225" spans="3:8">
      <c r="C225" s="25"/>
      <c r="D225" s="25"/>
      <c r="E225" s="90"/>
    </row>
    <row r="226" spans="3:8">
      <c r="G226" s="11"/>
      <c r="H226" s="11"/>
    </row>
    <row r="227" spans="3:8">
      <c r="G227" s="11"/>
      <c r="H227" s="11"/>
    </row>
    <row r="228" spans="3:8">
      <c r="G228" s="11"/>
      <c r="H228" s="11"/>
    </row>
    <row r="229" spans="3:8">
      <c r="G229" s="11"/>
      <c r="H229" s="11"/>
    </row>
    <row r="230" spans="3:8">
      <c r="G230" s="11"/>
      <c r="H230" s="11"/>
    </row>
    <row r="231" spans="3:8">
      <c r="G231" s="11"/>
      <c r="H231" s="11"/>
    </row>
    <row r="232" spans="3:8" ht="17.25">
      <c r="G232" s="2"/>
      <c r="H232" s="2"/>
    </row>
    <row r="233" spans="3:8" ht="17.25">
      <c r="G233" s="2"/>
      <c r="H233" s="2"/>
    </row>
    <row r="234" spans="3:8" ht="17.25">
      <c r="G234" s="3"/>
      <c r="H234" s="3"/>
    </row>
    <row r="236" spans="3:8">
      <c r="C236" s="25"/>
      <c r="D236" s="25"/>
      <c r="E236" s="90"/>
    </row>
    <row r="237" spans="3:8">
      <c r="G237" s="11"/>
      <c r="H237" s="11"/>
    </row>
    <row r="238" spans="3:8">
      <c r="G238" s="11"/>
      <c r="H238" s="11"/>
    </row>
    <row r="239" spans="3:8">
      <c r="G239" s="11"/>
      <c r="H239" s="11"/>
    </row>
    <row r="240" spans="3:8">
      <c r="G240" s="11"/>
      <c r="H240" s="11"/>
    </row>
    <row r="241" spans="7:8">
      <c r="G241" s="11"/>
      <c r="H241" s="11"/>
    </row>
    <row r="242" spans="7:8">
      <c r="G242" s="11"/>
      <c r="H242" s="11"/>
    </row>
    <row r="243" spans="7:8" ht="17.25">
      <c r="G243" s="2"/>
      <c r="H243" s="2"/>
    </row>
    <row r="244" spans="7:8" ht="17.25">
      <c r="G244" s="2"/>
      <c r="H244" s="2"/>
    </row>
    <row r="245" spans="7:8" ht="17.25">
      <c r="G245" s="3"/>
      <c r="H245" s="3"/>
    </row>
  </sheetData>
  <customSheetViews>
    <customSheetView guid="{08E2B5E8-C146-438A-A789-6A2402BD62EB}" scale="65" fitToPage="1" printArea="1" showRuler="0">
      <pane xSplit="3" ySplit="6" topLeftCell="D7" activePane="bottomRight" state="frozen"/>
      <selection pane="bottomRight" activeCell="D15" sqref="D15"/>
      <pageMargins left="0.5" right="0.5" top="0.5" bottom="0.5" header="0.5" footer="0.25"/>
      <pageSetup scale="72" fitToHeight="2" orientation="portrait" r:id="rId1"/>
      <headerFooter alignWithMargins="0">
        <oddFooter>&amp;L&amp;D - &amp;T&amp;C&amp;F, &amp;A</oddFooter>
      </headerFooter>
    </customSheetView>
    <customSheetView guid="{628AA660-9D07-48FF-8B8D-D7C5A1BF5EED}" scale="65" printArea="1" showRuler="0">
      <pane xSplit="3" ySplit="6" topLeftCell="D24" activePane="bottomRight" state="frozen"/>
      <selection pane="bottomRight" activeCell="B5" sqref="B5"/>
      <pageMargins left="0.75" right="0.75" top="1" bottom="1" header="0.5" footer="0.5"/>
      <pageSetup orientation="portrait" r:id="rId2"/>
      <headerFooter alignWithMargins="0">
        <oddFooter>&amp;L&amp;D - &amp;T&amp;C&amp;F, &amp;A</oddFooter>
      </headerFooter>
    </customSheetView>
    <customSheetView guid="{55AF0C8E-59A7-4BEE-88CE-577DDB03D2A9}" scale="65" printArea="1" showRuler="0">
      <pane xSplit="3" ySplit="6" topLeftCell="D24" activePane="bottomRight" state="frozen"/>
      <selection pane="bottomRight" activeCell="B5" sqref="B5"/>
      <pageMargins left="0.75" right="0.75" top="1" bottom="1" header="0.5" footer="0.5"/>
      <pageSetup orientation="portrait" r:id="rId3"/>
      <headerFooter alignWithMargins="0">
        <oddFooter>&amp;L&amp;D - &amp;T&amp;C&amp;F, &amp;A</oddFooter>
      </headerFooter>
    </customSheetView>
    <customSheetView guid="{05A02303-8D83-11D4-98A7-400091111284}" scale="65" printArea="1" showRuler="0">
      <pane xSplit="3" ySplit="6" topLeftCell="D7" activePane="bottomRight" state="frozen"/>
      <selection pane="bottomRight" activeCell="B6" sqref="B6"/>
      <pageMargins left="0.75" right="0.75" top="1" bottom="1" header="0.5" footer="0.5"/>
      <pageSetup orientation="portrait" r:id="rId4"/>
      <headerFooter alignWithMargins="0">
        <oddFooter>&amp;L&amp;D - &amp;T&amp;C&amp;F, &amp;A</oddFooter>
      </headerFooter>
    </customSheetView>
    <customSheetView guid="{05A02302-8D83-11D4-98A7-400091111284}" scale="65" printArea="1" showRuler="0">
      <pane xSplit="3" ySplit="6" topLeftCell="D7" activePane="bottomRight" state="frozen"/>
      <selection pane="bottomRight" activeCell="B6" sqref="B6"/>
      <pageMargins left="0.75" right="0.75" top="1" bottom="1" header="0.5" footer="0.5"/>
      <pageSetup orientation="portrait" r:id="rId5"/>
      <headerFooter alignWithMargins="0">
        <oddFooter>&amp;L&amp;D - &amp;T&amp;C&amp;F, &amp;A</oddFooter>
      </headerFooter>
    </customSheetView>
    <customSheetView guid="{2B79DB43-8A75-11D4-98A7-400091111284}" scale="65" showPageBreaks="1" fitToPage="1" printArea="1" showRuler="0">
      <pane xSplit="4" ySplit="6" topLeftCell="E7" activePane="bottomRight" state="frozen"/>
      <selection pane="bottomRight" activeCell="E7" sqref="E7"/>
      <pageMargins left="0.5" right="0.5" top="0.5" bottom="0.5" header="0.5" footer="0.5"/>
      <printOptions horizontalCentered="1"/>
      <pageSetup scale="96" orientation="portrait" r:id="rId6"/>
      <headerFooter alignWithMargins="0">
        <oddFooter>&amp;L&amp;D - &amp;T&amp;C&amp;F, &amp;A</oddFooter>
      </headerFooter>
    </customSheetView>
    <customSheetView guid="{093F2B62-EF85-11D3-98A7-400091111284}" scale="65" showRuler="0">
      <pane xSplit="3" ySplit="6" topLeftCell="D24" activePane="bottomRight" state="frozen"/>
      <selection pane="bottomRight" activeCell="B5" sqref="B5"/>
      <pageMargins left="0.75" right="0.75" top="1" bottom="1" header="0.5" footer="0.5"/>
      <pageSetup orientation="portrait" r:id="rId7"/>
      <headerFooter alignWithMargins="0">
        <oddFooter>&amp;L&amp;D - &amp;T&amp;C&amp;F, &amp;A</oddFooter>
      </headerFooter>
    </customSheetView>
    <customSheetView guid="{3D3CBF46-894F-11D4-A92A-400091115077}" scale="65" fitToPage="1" showRuler="0">
      <pane xSplit="4" ySplit="6" topLeftCell="E7" activePane="bottomRight" state="frozen"/>
      <selection pane="bottomRight" activeCell="D9" sqref="D9"/>
      <pageMargins left="0.5" right="0.5" top="0.5" bottom="0.5" header="0.5" footer="0.5"/>
      <printOptions horizontalCentered="1"/>
      <pageSetup scale="96" orientation="portrait" r:id="rId8"/>
      <headerFooter alignWithMargins="0">
        <oddFooter>&amp;L&amp;D - &amp;T&amp;C&amp;F, &amp;A</oddFooter>
      </headerFooter>
    </customSheetView>
    <customSheetView guid="{8F17CFEC-2DFA-4AC4-8009-D662CF62E513}" scale="65" showRuler="0">
      <pane xSplit="3" ySplit="6" topLeftCell="D7" activePane="bottomRight" state="frozen"/>
      <selection pane="bottomRight" activeCell="D19" sqref="D19"/>
      <pageMargins left="0.75" right="0.75" top="1" bottom="1" header="0.5" footer="0.5"/>
      <pageSetup orientation="portrait" r:id="rId9"/>
      <headerFooter alignWithMargins="0">
        <oddFooter>&amp;L&amp;D - &amp;T&amp;C&amp;F, &amp;A</oddFooter>
      </headerFooter>
    </customSheetView>
    <customSheetView guid="{A1009CA7-9230-4700-A7C5-94835061518E}" scale="65" fitToPage="1" showRuler="0">
      <pane xSplit="3" ySplit="6" topLeftCell="D7" activePane="bottomRight" state="frozen"/>
      <selection pane="bottomRight" activeCell="D15" sqref="D15"/>
      <pageMargins left="0.5" right="0.5" top="0.5" bottom="0.5" header="0.5" footer="0.25"/>
      <pageSetup scale="72" fitToHeight="2" orientation="portrait" r:id="rId10"/>
      <headerFooter alignWithMargins="0">
        <oddFooter>&amp;L&amp;D - &amp;T&amp;C&amp;F, &amp;A</oddFooter>
      </headerFooter>
    </customSheetView>
  </customSheetViews>
  <phoneticPr fontId="26" type="noConversion"/>
  <printOptions horizontalCentered="1"/>
  <pageMargins left="0.19685039370078741" right="0.19685039370078741" top="0.39370078740157483" bottom="0.39370078740157483" header="0.39370078740157483" footer="0.19685039370078741"/>
  <pageSetup orientation="portrait" r:id="rId11"/>
  <headerFooter alignWithMargins="0">
    <oddFooter>&amp;L&amp;D - &amp;T&amp;C&amp;F,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Evidence Sch 9-3B DCF Report</vt:lpstr>
      <vt:lpstr>Key Assumptions</vt:lpstr>
      <vt:lpstr>'Evidence Sch 9-3B DCF Report'!Print_Area</vt:lpstr>
      <vt:lpstr>'Key Assumptions'!Print_Area</vt:lpstr>
      <vt:lpstr>'Evidence Sch 9-3B DCF Report'!Print_Titles</vt:lpstr>
      <vt:lpstr>'Key Assumptions'!Print_Titles</vt:lpstr>
    </vt:vector>
  </TitlesOfParts>
  <Company>UG/CGO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Bastasic</dc:creator>
  <cp:lastModifiedBy>Hale, Angela</cp:lastModifiedBy>
  <cp:lastPrinted>2013-06-06T13:52:51Z</cp:lastPrinted>
  <dcterms:created xsi:type="dcterms:W3CDTF">1996-09-17T14:33:12Z</dcterms:created>
  <dcterms:modified xsi:type="dcterms:W3CDTF">2013-06-06T13:52:53Z</dcterms:modified>
</cp:coreProperties>
</file>