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660" windowWidth="22404" windowHeight="8940"/>
  </bookViews>
  <sheets>
    <sheet name="App.2-V_Rev_Reconciliatio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Data">#REF!</definedName>
    <definedName name="job">#REF!</definedName>
    <definedName name="LDC_LIST">[5]lists!$AM$1:$AM$80</definedName>
    <definedName name="LDCLIST">'[1]LDC Info'!$AA$3:$AA$80</definedName>
    <definedName name="_xlnm.Print_Area" localSheetId="0">'App.2-V_Rev_Reconciliation'!$A$1:$P$35</definedName>
  </definedNames>
  <calcPr calcId="145621"/>
</workbook>
</file>

<file path=xl/calcChain.xml><?xml version="1.0" encoding="utf-8"?>
<calcChain xmlns="http://schemas.openxmlformats.org/spreadsheetml/2006/main">
  <c r="O28" i="1" l="1"/>
  <c r="E28" i="1"/>
  <c r="K28" i="1" s="1"/>
  <c r="O27" i="1"/>
  <c r="E27" i="1"/>
  <c r="K27" i="1" s="1"/>
  <c r="O26" i="1"/>
  <c r="E26" i="1"/>
  <c r="K26" i="1" s="1"/>
  <c r="O25" i="1"/>
  <c r="E25" i="1"/>
  <c r="K25" i="1" s="1"/>
  <c r="O24" i="1"/>
  <c r="E24" i="1"/>
  <c r="K24" i="1" s="1"/>
  <c r="O23" i="1"/>
  <c r="E23" i="1"/>
  <c r="K23" i="1" s="1"/>
  <c r="G22" i="1"/>
  <c r="F22" i="1"/>
  <c r="D22" i="1"/>
  <c r="C22" i="1"/>
  <c r="E22" i="1" s="1"/>
  <c r="G21" i="1"/>
  <c r="F21" i="1"/>
  <c r="D21" i="1"/>
  <c r="C21" i="1"/>
  <c r="E21" i="1" s="1"/>
  <c r="F20" i="1"/>
  <c r="D20" i="1"/>
  <c r="C20" i="1"/>
  <c r="G19" i="1"/>
  <c r="F19" i="1"/>
  <c r="D19" i="1"/>
  <c r="C19" i="1"/>
  <c r="G18" i="1"/>
  <c r="F18" i="1"/>
  <c r="D18" i="1"/>
  <c r="C18" i="1"/>
  <c r="F17" i="1"/>
  <c r="D17" i="1"/>
  <c r="C17" i="1"/>
  <c r="E17" i="1" s="1"/>
  <c r="F16" i="1"/>
  <c r="D16" i="1"/>
  <c r="C16" i="1"/>
  <c r="P1" i="1"/>
  <c r="P28" i="1" l="1"/>
  <c r="P25" i="1"/>
  <c r="E16" i="1"/>
  <c r="E18" i="1"/>
  <c r="E19" i="1"/>
  <c r="E20" i="1"/>
  <c r="P26" i="1"/>
  <c r="P23" i="1"/>
  <c r="P27" i="1"/>
  <c r="P24" i="1"/>
  <c r="N18" i="1" l="1"/>
  <c r="N19" i="1"/>
  <c r="N30" i="1" l="1"/>
  <c r="H20" i="1" l="1"/>
  <c r="H21" i="1"/>
  <c r="H18" i="1"/>
  <c r="H22" i="1"/>
  <c r="H19" i="1"/>
  <c r="H17" i="1"/>
  <c r="M20" i="1" l="1"/>
  <c r="O20" i="1" s="1"/>
  <c r="P20" i="1" s="1"/>
  <c r="M18" i="1"/>
  <c r="O18" i="1" s="1"/>
  <c r="J22" i="1"/>
  <c r="K22" i="1" s="1"/>
  <c r="I20" i="1"/>
  <c r="K20" i="1" s="1"/>
  <c r="J21" i="1"/>
  <c r="K21" i="1" s="1"/>
  <c r="J19" i="1"/>
  <c r="K19" i="1" s="1"/>
  <c r="H16" i="1"/>
  <c r="J18" i="1"/>
  <c r="K18" i="1" s="1"/>
  <c r="M21" i="1" l="1"/>
  <c r="O21" i="1" s="1"/>
  <c r="P21" i="1" s="1"/>
  <c r="M22" i="1"/>
  <c r="O22" i="1" s="1"/>
  <c r="P22" i="1" s="1"/>
  <c r="M19" i="1"/>
  <c r="O19" i="1" s="1"/>
  <c r="P19" i="1" s="1"/>
  <c r="I17" i="1"/>
  <c r="K17" i="1" s="1"/>
  <c r="P18" i="1"/>
  <c r="M17" i="1"/>
  <c r="O17" i="1" s="1"/>
  <c r="P17" i="1" s="1"/>
  <c r="M16" i="1" l="1"/>
  <c r="O16" i="1" l="1"/>
  <c r="M30" i="1"/>
  <c r="O30" i="1" s="1"/>
  <c r="I16" i="1"/>
  <c r="K16" i="1" s="1"/>
  <c r="K30" i="1" s="1"/>
  <c r="P30" i="1" l="1"/>
  <c r="P16" i="1"/>
</calcChain>
</file>

<file path=xl/sharedStrings.xml><?xml version="1.0" encoding="utf-8"?>
<sst xmlns="http://schemas.openxmlformats.org/spreadsheetml/2006/main" count="44" uniqueCount="36">
  <si>
    <t>File Number:</t>
  </si>
  <si>
    <t>Exhibit:</t>
  </si>
  <si>
    <t>Tab:</t>
  </si>
  <si>
    <t>Schedule:</t>
  </si>
  <si>
    <t>Page:</t>
  </si>
  <si>
    <t>Date:</t>
  </si>
  <si>
    <t>Appendix 2-V</t>
  </si>
  <si>
    <t>Revenue Reconciliation</t>
  </si>
  <si>
    <t>Rate Class</t>
  </si>
  <si>
    <t>Customers/ Connections</t>
  </si>
  <si>
    <t>Number of Customers/Connections</t>
  </si>
  <si>
    <t>Test Year Consumption</t>
  </si>
  <si>
    <t>Proposed Rates</t>
  </si>
  <si>
    <t>Revenues at Proposed Rates</t>
  </si>
  <si>
    <t>Class Specific Revenue Requirement</t>
  </si>
  <si>
    <t>Transformer Allowance Credit</t>
  </si>
  <si>
    <t>Total</t>
  </si>
  <si>
    <t>Difference</t>
  </si>
  <si>
    <t>Start of Test Year</t>
  </si>
  <si>
    <t>End of Test Year</t>
  </si>
  <si>
    <t>Average</t>
  </si>
  <si>
    <t>kWh</t>
  </si>
  <si>
    <t>kW</t>
  </si>
  <si>
    <t>Monthly Service Charge</t>
  </si>
  <si>
    <t>Volumetric</t>
  </si>
  <si>
    <t>Residential</t>
  </si>
  <si>
    <t>Customers</t>
  </si>
  <si>
    <t>GS &lt; 50 kW</t>
  </si>
  <si>
    <t>GS 50 to 2,999 kW</t>
  </si>
  <si>
    <t>GS 3,000 - 4999 kW</t>
  </si>
  <si>
    <t>Unmetered Scattered Load</t>
  </si>
  <si>
    <t>Connections</t>
  </si>
  <si>
    <t>Sentinel Lighting</t>
  </si>
  <si>
    <t>Street Lighting</t>
  </si>
  <si>
    <t>Note</t>
  </si>
  <si>
    <t>1       The class specific revenue requirements in column N must be the amounts used in the final rate design process.  The total of column N should equate to the proposed base revenue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</si>
</sst>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-409]d\-mmm\-yy;@"/>
    <numFmt numFmtId="166" formatCode="_-* #,##0_-;\-* #,##0_-;_-* &quot;-&quot;??_-;_-@_-"/>
    <numFmt numFmtId="167" formatCode="_-&quot;$&quot;* #,##0.0000_-;\-&quot;$&quot;* #,##0.0000_-;_-&quot;$&quot;* &quot;-&quot;??_-;_-@_-"/>
    <numFmt numFmtId="168" formatCode="_-&quot;$&quot;* #,##0_-;\-&quot;$&quot;* #,##0_-;_-&quot;$&quot;* &quot;-&quot;??_-;_-@_-"/>
  </numFmts>
  <fonts count="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3">
    <xf numFmtId="0" fontId="0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22" fillId="36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8" borderId="0" applyNumberFormat="0" applyBorder="0" applyAlignment="0" applyProtection="0"/>
    <xf numFmtId="0" fontId="22" fillId="38" borderId="0" applyNumberFormat="0" applyBorder="0" applyAlignment="0" applyProtection="0"/>
    <xf numFmtId="0" fontId="1" fillId="22" borderId="0" applyNumberFormat="0" applyBorder="0" applyAlignment="0" applyProtection="0"/>
    <xf numFmtId="0" fontId="22" fillId="39" borderId="0" applyNumberFormat="0" applyBorder="0" applyAlignment="0" applyProtection="0"/>
    <xf numFmtId="0" fontId="1" fillId="26" borderId="0" applyNumberFormat="0" applyBorder="0" applyAlignment="0" applyProtection="0"/>
    <xf numFmtId="0" fontId="22" fillId="40" borderId="0" applyNumberFormat="0" applyBorder="0" applyAlignment="0" applyProtection="0"/>
    <xf numFmtId="0" fontId="1" fillId="30" borderId="0" applyNumberFormat="0" applyBorder="0" applyAlignment="0" applyProtection="0"/>
    <xf numFmtId="0" fontId="22" fillId="41" borderId="0" applyNumberFormat="0" applyBorder="0" applyAlignment="0" applyProtection="0"/>
    <xf numFmtId="0" fontId="1" fillId="11" borderId="0" applyNumberFormat="0" applyBorder="0" applyAlignment="0" applyProtection="0"/>
    <xf numFmtId="0" fontId="22" fillId="42" borderId="0" applyNumberFormat="0" applyBorder="0" applyAlignment="0" applyProtection="0"/>
    <xf numFmtId="0" fontId="1" fillId="15" borderId="0" applyNumberFormat="0" applyBorder="0" applyAlignment="0" applyProtection="0"/>
    <xf numFmtId="0" fontId="22" fillId="43" borderId="0" applyNumberFormat="0" applyBorder="0" applyAlignment="0" applyProtection="0"/>
    <xf numFmtId="0" fontId="1" fillId="19" borderId="0" applyNumberFormat="0" applyBorder="0" applyAlignment="0" applyProtection="0"/>
    <xf numFmtId="0" fontId="22" fillId="44" borderId="0" applyNumberFormat="0" applyBorder="0" applyAlignment="0" applyProtection="0"/>
    <xf numFmtId="0" fontId="1" fillId="23" borderId="0" applyNumberFormat="0" applyBorder="0" applyAlignment="0" applyProtection="0"/>
    <xf numFmtId="0" fontId="22" fillId="39" borderId="0" applyNumberFormat="0" applyBorder="0" applyAlignment="0" applyProtection="0"/>
    <xf numFmtId="0" fontId="1" fillId="27" borderId="0" applyNumberFormat="0" applyBorder="0" applyAlignment="0" applyProtection="0"/>
    <xf numFmtId="0" fontId="22" fillId="42" borderId="0" applyNumberFormat="0" applyBorder="0" applyAlignment="0" applyProtection="0"/>
    <xf numFmtId="0" fontId="1" fillId="31" borderId="0" applyNumberFormat="0" applyBorder="0" applyAlignment="0" applyProtection="0"/>
    <xf numFmtId="0" fontId="22" fillId="45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8" fillId="46" borderId="25" applyNumberFormat="0" applyFont="0" applyAlignment="0" applyProtection="0"/>
    <xf numFmtId="0" fontId="10" fillId="6" borderId="5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64">
    <xf numFmtId="0" fontId="0" fillId="0" borderId="0" xfId="0"/>
    <xf numFmtId="0" fontId="19" fillId="0" borderId="0" xfId="0" applyFont="1"/>
    <xf numFmtId="0" fontId="20" fillId="0" borderId="0" xfId="0" applyFont="1" applyAlignment="1">
      <alignment horizontal="right" vertical="top"/>
    </xf>
    <xf numFmtId="0" fontId="20" fillId="33" borderId="10" xfId="0" applyFont="1" applyFill="1" applyBorder="1" applyAlignment="1">
      <alignment horizontal="right" vertical="top"/>
    </xf>
    <xf numFmtId="0" fontId="20" fillId="33" borderId="0" xfId="0" applyFont="1" applyFill="1" applyAlignment="1">
      <alignment horizontal="right" vertical="top"/>
    </xf>
    <xf numFmtId="165" fontId="18" fillId="0" borderId="0" xfId="3" applyNumberFormat="1" applyFont="1" applyFill="1" applyAlignment="1">
      <alignment horizontal="right" vertical="top"/>
    </xf>
    <xf numFmtId="15" fontId="20" fillId="33" borderId="0" xfId="0" applyNumberFormat="1" applyFont="1" applyFill="1" applyAlignment="1">
      <alignment horizontal="right" vertical="top"/>
    </xf>
    <xf numFmtId="0" fontId="21" fillId="0" borderId="0" xfId="0" applyFont="1" applyAlignment="1">
      <alignment horizontal="center"/>
    </xf>
    <xf numFmtId="0" fontId="19" fillId="0" borderId="1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34" borderId="12" xfId="0" applyFont="1" applyFill="1" applyBorder="1"/>
    <xf numFmtId="0" fontId="19" fillId="0" borderId="1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34" borderId="21" xfId="0" applyFont="1" applyFill="1" applyBorder="1"/>
    <xf numFmtId="0" fontId="19" fillId="0" borderId="19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34" borderId="21" xfId="0" applyFill="1" applyBorder="1"/>
    <xf numFmtId="0" fontId="0" fillId="33" borderId="21" xfId="0" applyFill="1" applyBorder="1"/>
    <xf numFmtId="0" fontId="0" fillId="35" borderId="21" xfId="0" applyFill="1" applyBorder="1" applyAlignment="1">
      <alignment vertical="center"/>
    </xf>
    <xf numFmtId="166" fontId="18" fillId="33" borderId="21" xfId="1" applyNumberFormat="1" applyFill="1" applyBorder="1"/>
    <xf numFmtId="166" fontId="18" fillId="0" borderId="21" xfId="1" applyNumberFormat="1" applyBorder="1"/>
    <xf numFmtId="166" fontId="18" fillId="33" borderId="22" xfId="1" applyNumberFormat="1" applyFill="1" applyBorder="1"/>
    <xf numFmtId="44" fontId="18" fillId="33" borderId="21" xfId="2" applyFill="1" applyBorder="1"/>
    <xf numFmtId="167" fontId="18" fillId="33" borderId="21" xfId="2" applyNumberFormat="1" applyFill="1" applyBorder="1"/>
    <xf numFmtId="44" fontId="18" fillId="0" borderId="21" xfId="2" applyNumberFormat="1" applyBorder="1"/>
    <xf numFmtId="168" fontId="18" fillId="33" borderId="21" xfId="2" applyNumberFormat="1" applyFill="1" applyBorder="1"/>
    <xf numFmtId="168" fontId="18" fillId="0" borderId="21" xfId="2" applyNumberFormat="1" applyBorder="1"/>
    <xf numFmtId="168" fontId="18" fillId="0" borderId="22" xfId="2" applyNumberFormat="1" applyBorder="1"/>
    <xf numFmtId="0" fontId="18" fillId="33" borderId="21" xfId="0" applyFont="1" applyFill="1" applyBorder="1"/>
    <xf numFmtId="43" fontId="18" fillId="33" borderId="21" xfId="1" applyFill="1" applyBorder="1"/>
    <xf numFmtId="43" fontId="18" fillId="0" borderId="21" xfId="1" applyBorder="1"/>
    <xf numFmtId="44" fontId="18" fillId="0" borderId="23" xfId="2" applyNumberFormat="1" applyBorder="1"/>
    <xf numFmtId="168" fontId="18" fillId="0" borderId="23" xfId="2" applyNumberFormat="1" applyBorder="1"/>
    <xf numFmtId="44" fontId="0" fillId="0" borderId="21" xfId="0" applyNumberFormat="1" applyBorder="1"/>
    <xf numFmtId="0" fontId="0" fillId="0" borderId="24" xfId="0" applyBorder="1"/>
    <xf numFmtId="0" fontId="19" fillId="0" borderId="18" xfId="0" applyFont="1" applyBorder="1"/>
    <xf numFmtId="0" fontId="0" fillId="0" borderId="18" xfId="0" applyBorder="1"/>
    <xf numFmtId="0" fontId="0" fillId="0" borderId="19" xfId="0" applyBorder="1"/>
    <xf numFmtId="44" fontId="0" fillId="0" borderId="18" xfId="0" applyNumberFormat="1" applyBorder="1"/>
    <xf numFmtId="0" fontId="0" fillId="34" borderId="18" xfId="0" applyFill="1" applyBorder="1"/>
    <xf numFmtId="168" fontId="0" fillId="0" borderId="18" xfId="0" applyNumberFormat="1" applyBorder="1"/>
    <xf numFmtId="168" fontId="0" fillId="0" borderId="19" xfId="0" applyNumberFormat="1" applyBorder="1"/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8" fontId="0" fillId="0" borderId="0" xfId="0" applyNumberFormat="1"/>
    <xf numFmtId="0" fontId="18" fillId="0" borderId="0" xfId="0" applyFont="1" applyAlignment="1">
      <alignment horizontal="left" vertical="center" wrapText="1"/>
    </xf>
    <xf numFmtId="0" fontId="0" fillId="0" borderId="0" xfId="0" applyBorder="1"/>
    <xf numFmtId="166" fontId="18" fillId="0" borderId="0" xfId="1" applyNumberFormat="1" applyFill="1" applyBorder="1"/>
    <xf numFmtId="43" fontId="18" fillId="0" borderId="0" xfId="1" applyFill="1" applyBorder="1"/>
  </cellXfs>
  <cellStyles count="73">
    <cellStyle name="20% - Accent1 2" xfId="4"/>
    <cellStyle name="20% - Accent1 3" xfId="5"/>
    <cellStyle name="20% - Accent2 2" xfId="6"/>
    <cellStyle name="20% - Accent2 3" xfId="7"/>
    <cellStyle name="20% - Accent3 2" xfId="8"/>
    <cellStyle name="20% - Accent3 3" xfId="9"/>
    <cellStyle name="20% - Accent4 2" xfId="10"/>
    <cellStyle name="20% - Accent4 3" xfId="11"/>
    <cellStyle name="20% - Accent5 2" xfId="12"/>
    <cellStyle name="20% - Accent5 3" xfId="13"/>
    <cellStyle name="20% - Accent6 2" xfId="14"/>
    <cellStyle name="20% - Accent6 3" xfId="15"/>
    <cellStyle name="40% - Accent1 2" xfId="16"/>
    <cellStyle name="40% - Accent1 3" xfId="17"/>
    <cellStyle name="40% - Accent2 2" xfId="18"/>
    <cellStyle name="40% - Accent2 3" xfId="19"/>
    <cellStyle name="40% - Accent3 2" xfId="20"/>
    <cellStyle name="40% - Accent3 3" xfId="21"/>
    <cellStyle name="40% - Accent4 2" xfId="22"/>
    <cellStyle name="40% - Accent4 3" xfId="23"/>
    <cellStyle name="40% - Accent5 2" xfId="24"/>
    <cellStyle name="40% - Accent5 3" xfId="25"/>
    <cellStyle name="40% - Accent6 2" xfId="26"/>
    <cellStyle name="40% - Accent6 3" xfId="27"/>
    <cellStyle name="60% - Accent1 2" xfId="28"/>
    <cellStyle name="60% - Accent2 2" xfId="29"/>
    <cellStyle name="60% - Accent3 2" xfId="30"/>
    <cellStyle name="60% - Accent4 2" xfId="31"/>
    <cellStyle name="60% - Accent5 2" xfId="32"/>
    <cellStyle name="60% - Accent6 2" xfId="33"/>
    <cellStyle name="Accent1 2" xfId="34"/>
    <cellStyle name="Accent2 2" xfId="35"/>
    <cellStyle name="Accent3 2" xfId="36"/>
    <cellStyle name="Accent4 2" xfId="37"/>
    <cellStyle name="Accent5 2" xfId="38"/>
    <cellStyle name="Accent6 2" xfId="39"/>
    <cellStyle name="Bad 2" xfId="40"/>
    <cellStyle name="Calculation 2" xfId="41"/>
    <cellStyle name="Check Cell 2" xfId="42"/>
    <cellStyle name="Comma" xfId="1" builtinId="3"/>
    <cellStyle name="Comma 10" xfId="43"/>
    <cellStyle name="Comma 2" xfId="44"/>
    <cellStyle name="Comma 3" xfId="45"/>
    <cellStyle name="Comma 4" xfId="3"/>
    <cellStyle name="Currency" xfId="2" builtinId="4"/>
    <cellStyle name="Currency 10" xfId="46"/>
    <cellStyle name="Currency 16" xfId="47"/>
    <cellStyle name="Currency 2" xfId="48"/>
    <cellStyle name="Currency 3" xfId="49"/>
    <cellStyle name="Explanatory Text 2" xfId="50"/>
    <cellStyle name="Good 2" xfId="51"/>
    <cellStyle name="Heading 1 2" xfId="52"/>
    <cellStyle name="Heading 2 2" xfId="53"/>
    <cellStyle name="Heading 3 2" xfId="54"/>
    <cellStyle name="Heading 4 2" xfId="55"/>
    <cellStyle name="Input 2" xfId="56"/>
    <cellStyle name="Linked Cell 2" xfId="57"/>
    <cellStyle name="Neutral 2" xfId="58"/>
    <cellStyle name="Normal" xfId="0" builtinId="0"/>
    <cellStyle name="Normal 2" xfId="59"/>
    <cellStyle name="Normal 3" xfId="60"/>
    <cellStyle name="Normal 40" xfId="61"/>
    <cellStyle name="Normal 47" xfId="62"/>
    <cellStyle name="Note 2" xfId="63"/>
    <cellStyle name="Note 3" xfId="64"/>
    <cellStyle name="Output 2" xfId="65"/>
    <cellStyle name="Percent 2" xfId="66"/>
    <cellStyle name="Percent 22" xfId="67"/>
    <cellStyle name="Percent 29" xfId="68"/>
    <cellStyle name="Percent 3" xfId="69"/>
    <cellStyle name="Title 2" xfId="70"/>
    <cellStyle name="Total 2" xfId="71"/>
    <cellStyle name="Warning Text 2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%20CW%20Hydro%20Filing_Requirements_Chapter2_Appendices_V1.1_201303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oad%20Forecast%20Data/Centre%20Wellington%202013%20Load%20Forecast-%20July%2019%2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W%20Hydro%20Rate%20Design%20Model-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Katie/2009-2013%20CAP%20JOB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Applications%20Department/Department%20Applications/Rates/2013%20Electricity%20Rates/$Models/Final%202013%20IRM%20R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2-A Capital Projects"/>
      <sheetName val="App.2-B_Fixed Asset Cont 2009"/>
      <sheetName val="App.2-B_Fixed Asset Cont 2010"/>
      <sheetName val="App.2-B_Fixed Asset Cont 2011"/>
      <sheetName val="App.2-B_Fix AssCont 2012 CGAAP "/>
      <sheetName val="App.2-B_Fix Ass Cont 2012 CGAAP"/>
      <sheetName val="App.2-B_Fix Ass Cont 2013 CGAAP"/>
      <sheetName val="App.2-B_Fix Ass Cont 2013 GAAP"/>
      <sheetName val="App.2-CA_CGAAP_DepExp_2011"/>
      <sheetName val="App.2-CB_MIFRS_DepExp_2011"/>
      <sheetName val="App.2-CC_MIFRS_DepExp_2012"/>
      <sheetName val="App.2-CD_MIFRS_DepExp_2013"/>
      <sheetName val="App.2-CE_CGAAP_DepExp_2011"/>
      <sheetName val="App.2-CF_CGAAP_DepExp_2012"/>
      <sheetName val="App.2-CG_NewRates_DepExp_2012"/>
      <sheetName val="App.2-CH_CGAAP_DepExp_2013"/>
      <sheetName val="App.2-CI_AltAccStd_DepExp"/>
      <sheetName val="App.2-D_Overhead"/>
      <sheetName val="App.2-EA_PP&amp;E Deferral Account"/>
      <sheetName val="App.2-EB_PP&amp;E Deferral Account"/>
      <sheetName val="App.2-F_Other_Oper_Rev"/>
      <sheetName val="App.2-G_Detailed_OM&amp;A_Expenses"/>
      <sheetName val="App.2-H_OM&amp;A_Detailed_Analysis"/>
      <sheetName val="App.2-I_OM&amp;A_Summary_Analys"/>
      <sheetName val="App.2-J_OM&amp;A_Cost _Driv Summary"/>
      <sheetName val="App.2-K_Employee Costs"/>
      <sheetName val="App.2-L_OM&amp;A_per_Cust_FTEE"/>
      <sheetName val="App.2-M_Regulatory_Costs"/>
      <sheetName val="App.2-N_Corp_Cost_Allocation"/>
      <sheetName val="App.2-OA Capital Structure 2009"/>
      <sheetName val="App.2-OA Capital Structure 2010"/>
      <sheetName val="App.2-OA Capital Structure 2011"/>
      <sheetName val="App.2-OA Capital Structure 2012"/>
      <sheetName val="App.2-OA Capital Structure 2013"/>
      <sheetName val="App.2-OB_Debt Instruments 2009"/>
      <sheetName val="App.2-OB_Debt Instruments 2010"/>
      <sheetName val="App.2-OB_Debt Instruments 2011"/>
      <sheetName val="App.2-OB_Debt Instruments 2012"/>
      <sheetName val="App.2-OB_Debt Instruments 2013"/>
      <sheetName val="App.2-P_Cost_Allocation"/>
      <sheetName val="App.2-Q_Cost of Serv. Emb. Dx"/>
      <sheetName val="App.2-R_Loss Factors"/>
      <sheetName val="App.2-S_Stranded Meters"/>
      <sheetName val="App.2-U_IFRS Transition Costs"/>
      <sheetName val="App.2-T_1592_Tax_Variance"/>
      <sheetName val="App.2-V_Rev_Reconciliation"/>
      <sheetName val="Bill Impacts App 2-W Residentia"/>
      <sheetName val="Bill Impacts App 2-W GS 3000-49"/>
      <sheetName val="App.2-X_CoS_Flowchart"/>
    </sheetNames>
    <sheetDataSet>
      <sheetData sheetId="0">
        <row r="3">
          <cell r="AA3" t="str">
            <v>Algoma Power Inc.</v>
          </cell>
        </row>
        <row r="4">
          <cell r="AA4" t="str">
            <v>Atikokan Hydro Inc.</v>
          </cell>
        </row>
        <row r="5">
          <cell r="AA5" t="str">
            <v>Attawapiskat Power Corporation</v>
          </cell>
        </row>
        <row r="6">
          <cell r="AA6" t="str">
            <v>Bluewater Power Distribution Corp.</v>
          </cell>
        </row>
        <row r="7">
          <cell r="AA7" t="str">
            <v>Brant County Power</v>
          </cell>
        </row>
        <row r="8">
          <cell r="AA8" t="str">
            <v>Brantford Power Inc.</v>
          </cell>
        </row>
        <row r="9">
          <cell r="AA9" t="str">
            <v>Burlington Hydro Inc.</v>
          </cell>
        </row>
        <row r="10">
          <cell r="AA10" t="str">
            <v>Cambridge and North Dumfries Hydro</v>
          </cell>
        </row>
        <row r="11">
          <cell r="AA11" t="str">
            <v>Canadian Niagara Power Inc. – Eastern Ontario Power/Fort Erie/Port Colborne</v>
          </cell>
        </row>
        <row r="12">
          <cell r="AA12" t="str">
            <v>Centre Wellington Hydro Ltd.</v>
          </cell>
        </row>
        <row r="13">
          <cell r="AA13" t="str">
            <v>Chapleau Public Utilities Corporation</v>
          </cell>
        </row>
        <row r="14">
          <cell r="AA14" t="str">
            <v>COLLUS Power Corp.</v>
          </cell>
        </row>
        <row r="15">
          <cell r="AA15" t="str">
            <v>Cooperative Hydro Embrun Inc.</v>
          </cell>
        </row>
        <row r="16">
          <cell r="AA16" t="str">
            <v>E.L.K. Energy Inc.</v>
          </cell>
        </row>
        <row r="17">
          <cell r="AA17" t="str">
            <v>Enersource Hydro Mississauga Inc.</v>
          </cell>
        </row>
        <row r="18">
          <cell r="E18" t="str">
            <v>EB-2012-0113</v>
          </cell>
          <cell r="AA18" t="str">
            <v>Entegrus Powerlines Inc.</v>
          </cell>
        </row>
        <row r="19">
          <cell r="AA19" t="str">
            <v>ENWIN Utilities Ltd.</v>
          </cell>
        </row>
        <row r="20">
          <cell r="AA20" t="str">
            <v>Erie Thames Powerlines Corp.</v>
          </cell>
        </row>
        <row r="21">
          <cell r="AA21" t="str">
            <v>Espanola Regional Hydro Distribution Corporation</v>
          </cell>
        </row>
        <row r="22">
          <cell r="AA22" t="str">
            <v>Essex Powerlines Corporation</v>
          </cell>
        </row>
        <row r="23">
          <cell r="AA23" t="str">
            <v>Festival Hydro Inc.</v>
          </cell>
        </row>
        <row r="24">
          <cell r="AA24" t="str">
            <v>Fort Albany Power Corporation</v>
          </cell>
        </row>
        <row r="25">
          <cell r="AA25" t="str">
            <v>Fort Frances Power Corporation</v>
          </cell>
        </row>
        <row r="26">
          <cell r="AA26" t="str">
            <v>Greater Sudbury Hydro Inc.</v>
          </cell>
        </row>
        <row r="27">
          <cell r="AA27" t="str">
            <v>Grimsby Power Inc.</v>
          </cell>
        </row>
        <row r="28">
          <cell r="AA28" t="str">
            <v>Guelph Hydro Electric Systems Inc.</v>
          </cell>
        </row>
        <row r="29">
          <cell r="AA29" t="str">
            <v>Haldimand County Hydro Inc.</v>
          </cell>
        </row>
        <row r="30">
          <cell r="AA30" t="str">
            <v>Guelph Hydro Electric Systems Inc.</v>
          </cell>
        </row>
        <row r="31">
          <cell r="AA31" t="str">
            <v>Halton Hills Hydro Inc.</v>
          </cell>
        </row>
        <row r="32">
          <cell r="AA32" t="str">
            <v>Hearst Power Distribution Co. Ltd.</v>
          </cell>
        </row>
        <row r="33">
          <cell r="AA33" t="str">
            <v>Horizon Utilities Corporation</v>
          </cell>
        </row>
        <row r="34">
          <cell r="AA34" t="str">
            <v>Hydro 2000 Inc.</v>
          </cell>
        </row>
        <row r="35">
          <cell r="AA35" t="str">
            <v>Hydro Hawkesbury Inc.</v>
          </cell>
        </row>
        <row r="36">
          <cell r="AA36" t="str">
            <v>Hydro One Brampton Networks Inc.</v>
          </cell>
        </row>
        <row r="37">
          <cell r="AA37" t="str">
            <v>Hydro One Networks Inc.</v>
          </cell>
        </row>
        <row r="38">
          <cell r="AA38" t="str">
            <v>Hydro One Remote Communities Inc.</v>
          </cell>
        </row>
        <row r="39">
          <cell r="AA39" t="str">
            <v>Hydro Ottawa Limited</v>
          </cell>
        </row>
        <row r="40">
          <cell r="AA40" t="str">
            <v>Innisfil Hydro Dist. Systems Limited</v>
          </cell>
        </row>
        <row r="41">
          <cell r="AA41" t="str">
            <v>Kashechewan Power Corporation</v>
          </cell>
        </row>
        <row r="42">
          <cell r="AA42" t="str">
            <v>Kenora Hydro Electric Corporation Ltd.</v>
          </cell>
        </row>
        <row r="43">
          <cell r="AA43" t="str">
            <v>Kingston Hydro Corporation</v>
          </cell>
        </row>
        <row r="44">
          <cell r="AA44" t="str">
            <v>Kitchener-Wilmot Hydro Inc.</v>
          </cell>
        </row>
        <row r="45">
          <cell r="AA45" t="str">
            <v>Lakefront Utilities Inc.</v>
          </cell>
        </row>
        <row r="46">
          <cell r="AA46" t="str">
            <v>Lakeland Power Distribution Ltd.</v>
          </cell>
        </row>
        <row r="47">
          <cell r="AA47" t="str">
            <v>London Hydro Inc.</v>
          </cell>
        </row>
        <row r="48">
          <cell r="AA48" t="str">
            <v>Midland Power Utility Corporation</v>
          </cell>
        </row>
        <row r="49">
          <cell r="AA49" t="str">
            <v>Milton Hydro Distribution Inc.</v>
          </cell>
        </row>
        <row r="50">
          <cell r="AA50" t="str">
            <v>Newmarket – Tay Power Distribution Ltd.</v>
          </cell>
        </row>
        <row r="51">
          <cell r="AA51" t="str">
            <v>Niagara Peninsula Energy Inc.</v>
          </cell>
        </row>
        <row r="52">
          <cell r="AA52" t="str">
            <v>Niagara-on-the-Lake Hydro Inc.</v>
          </cell>
        </row>
        <row r="53">
          <cell r="AA53" t="str">
            <v>Norfolk Power Distribution Ltd.</v>
          </cell>
        </row>
        <row r="54">
          <cell r="AA54" t="str">
            <v>North Bay Hydro Distribution Limited</v>
          </cell>
        </row>
        <row r="55">
          <cell r="AA55" t="str">
            <v>Northern Ontario Wires Inc.</v>
          </cell>
        </row>
        <row r="56">
          <cell r="AA56" t="str">
            <v>Oakville Hydro Distribution Inc.</v>
          </cell>
        </row>
        <row r="57">
          <cell r="AA57" t="str">
            <v>Orangeville Hydro Limited</v>
          </cell>
        </row>
        <row r="58">
          <cell r="AA58" t="str">
            <v>Orillia Power Distribution Corp.</v>
          </cell>
        </row>
        <row r="59">
          <cell r="AA59" t="str">
            <v>Oshawa PUC Networks Inc.</v>
          </cell>
        </row>
        <row r="60">
          <cell r="AA60" t="str">
            <v>Ottawa River Power Corporation</v>
          </cell>
        </row>
        <row r="61">
          <cell r="AA61" t="str">
            <v>Parry Sound Power Corporation</v>
          </cell>
        </row>
        <row r="62">
          <cell r="AA62" t="str">
            <v>Peterborough Distribution Inc.</v>
          </cell>
        </row>
        <row r="63">
          <cell r="AA63" t="str">
            <v>PowerStream Inc.</v>
          </cell>
        </row>
        <row r="64">
          <cell r="AA64" t="str">
            <v>PUC Distribution Inc.</v>
          </cell>
        </row>
        <row r="65">
          <cell r="AA65" t="str">
            <v>Renfrew Hydro Inc.</v>
          </cell>
        </row>
        <row r="66">
          <cell r="AA66" t="str">
            <v>Rideau St. Lawrence Distribution Inc.</v>
          </cell>
        </row>
        <row r="67">
          <cell r="AA67" t="str">
            <v>St. Thomas Energy Inc.</v>
          </cell>
        </row>
        <row r="68">
          <cell r="AA68" t="str">
            <v>Sioux Lookout Hydro Inc.</v>
          </cell>
        </row>
        <row r="69">
          <cell r="AA69" t="str">
            <v>Thunder Bay Hydro Electricity Distribution</v>
          </cell>
        </row>
        <row r="70">
          <cell r="AA70" t="str">
            <v>Tillsonburg Hydro Inc.</v>
          </cell>
        </row>
        <row r="71">
          <cell r="AA71" t="str">
            <v>Toronto Hydro-Electric System Limited</v>
          </cell>
        </row>
        <row r="72">
          <cell r="AA72" t="str">
            <v>Veridian Connections Inc.</v>
          </cell>
        </row>
        <row r="73">
          <cell r="AA73" t="str">
            <v>Wasaga Distribution Inc.</v>
          </cell>
        </row>
        <row r="74">
          <cell r="AA74" t="str">
            <v>Waterloo North Hydro Inc.</v>
          </cell>
        </row>
        <row r="75">
          <cell r="AA75" t="str">
            <v>Welland Hydro Electric System Corp.</v>
          </cell>
        </row>
        <row r="76">
          <cell r="AA76" t="str">
            <v>Wellington North Power Inc.</v>
          </cell>
        </row>
        <row r="77">
          <cell r="AA77" t="str">
            <v>West Coast Huron Energy Inc.</v>
          </cell>
        </row>
        <row r="78">
          <cell r="AA78" t="str">
            <v>Westario Power Inc.</v>
          </cell>
        </row>
        <row r="79">
          <cell r="AA79" t="str">
            <v>Whitby Hydro Electric Corporation</v>
          </cell>
        </row>
        <row r="80">
          <cell r="AA80" t="str">
            <v>Woodstock Hydro Services Inc.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>
        <row r="120">
          <cell r="E120">
            <v>0.97653015300521939</v>
          </cell>
        </row>
      </sheetData>
      <sheetData sheetId="45" refreshError="1"/>
      <sheetData sheetId="46" refreshError="1"/>
      <sheetData sheetId="47"/>
      <sheetData sheetId="48">
        <row r="16">
          <cell r="F16">
            <v>800</v>
          </cell>
        </row>
      </sheetData>
      <sheetData sheetId="49">
        <row r="13">
          <cell r="F13">
            <v>1600000</v>
          </cell>
        </row>
      </sheetData>
      <sheetData sheetId="5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ibit 3 Tables"/>
      <sheetName val="Summary"/>
      <sheetName val="Stats Sum"/>
      <sheetName val="Purchased Power Model "/>
      <sheetName val="Residential"/>
      <sheetName val="GS &lt; 50 kW"/>
      <sheetName val="GS &gt; 50 kW "/>
      <sheetName val="Rate Class Energy Model"/>
      <sheetName val="Rate Class Customer Model"/>
      <sheetName val="Rate Class Load Model"/>
      <sheetName val="Weather Analysis - Pearson"/>
      <sheetName val="Weather Analysis - Fergus"/>
      <sheetName val="CDM Activity"/>
      <sheetName val="2012 COP Forecast"/>
      <sheetName val="2013 COP Forecast "/>
      <sheetName val="App.2-P_Loss Factors"/>
      <sheetName val="CWH Loss Factors"/>
    </sheetNames>
    <sheetDataSet>
      <sheetData sheetId="0"/>
      <sheetData sheetId="1">
        <row r="12">
          <cell r="L12">
            <v>5857.6629103433024</v>
          </cell>
        </row>
        <row r="13">
          <cell r="L13">
            <v>45809827.453865245</v>
          </cell>
        </row>
        <row r="16">
          <cell r="L16">
            <v>738.40584613168346</v>
          </cell>
        </row>
        <row r="17">
          <cell r="L17">
            <v>20408043.817852389</v>
          </cell>
        </row>
        <row r="20">
          <cell r="L20">
            <v>61.857124579817452</v>
          </cell>
        </row>
        <row r="21">
          <cell r="L21">
            <v>61309306.977970257</v>
          </cell>
        </row>
        <row r="22">
          <cell r="L22">
            <v>157639.61376312448</v>
          </cell>
        </row>
        <row r="25">
          <cell r="L25">
            <v>31</v>
          </cell>
        </row>
        <row r="26">
          <cell r="L26">
            <v>37460.670552491094</v>
          </cell>
        </row>
        <row r="27">
          <cell r="L27">
            <v>104.05741820136416</v>
          </cell>
        </row>
        <row r="30">
          <cell r="L30">
            <v>1738.3269229566019</v>
          </cell>
        </row>
        <row r="31">
          <cell r="L31">
            <v>1130191.3724827887</v>
          </cell>
        </row>
        <row r="32">
          <cell r="L32">
            <v>3162.3809578455207</v>
          </cell>
        </row>
        <row r="35">
          <cell r="L35">
            <v>10</v>
          </cell>
        </row>
        <row r="36">
          <cell r="L36">
            <v>604378.04717203614</v>
          </cell>
        </row>
        <row r="39">
          <cell r="L39">
            <v>1</v>
          </cell>
        </row>
        <row r="40">
          <cell r="L40">
            <v>16959952.571872968</v>
          </cell>
        </row>
        <row r="41">
          <cell r="L41">
            <v>37415.634826385445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4">
          <cell r="F14">
            <v>3483705.441398154</v>
          </cell>
        </row>
      </sheetData>
      <sheetData sheetId="14">
        <row r="14">
          <cell r="F14">
            <v>3633346.8544191602</v>
          </cell>
        </row>
      </sheetData>
      <sheetData sheetId="15"/>
      <sheetData sheetId="16">
        <row r="20">
          <cell r="E20">
            <v>147990851.02999997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Input"/>
      <sheetName val="Transformer Allowance"/>
      <sheetName val="Forecast Data For2013"/>
      <sheetName val="2012 Existing Rates"/>
      <sheetName val="2013 Test Yr On Existing Rates"/>
      <sheetName val="Cost Allocation Study"/>
      <sheetName val="Table 7.1.3"/>
      <sheetName val="Rates By Rate Class"/>
      <sheetName val="Table 7.1.5 &amp; 8.2"/>
      <sheetName val="Table 8.3 - 8.8"/>
      <sheetName val="Allocation Low Voltage Costs"/>
      <sheetName val="Low Voltage Rates"/>
      <sheetName val="LRAM and SSM Rate Rider"/>
      <sheetName val="2013 Rate Rider"/>
      <sheetName val="Distribution Rate Schedule"/>
      <sheetName val="BILL IMPACTS"/>
      <sheetName val="Rate Schedule (Part 1)"/>
      <sheetName val="Rate Schedule (Part 2)"/>
      <sheetName val="Dist. Rev. Reconciliation"/>
      <sheetName val="Revenue Deficiency Analysis"/>
      <sheetName val="Appendix 2-O Table a"/>
      <sheetName val="Appendix 2-O Table b"/>
      <sheetName val="Appendix 2-O Table c"/>
      <sheetName val="Appendix 2-O Table d"/>
      <sheetName val="Other Electriciy Rates"/>
      <sheetName val="Appendix 2-V Resid"/>
      <sheetName val="Appendix 2-V GS&lt;50"/>
      <sheetName val="Appendix 2-V GS 50-2999"/>
      <sheetName val="Appendix 2-Q GS 3000-4999 "/>
      <sheetName val="Appendix 2-V Large User"/>
      <sheetName val="Appendix 2-V Streetlighting"/>
      <sheetName val="Appendix 2-V Sentinel"/>
      <sheetName val="Appendix 2-V US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D6">
            <v>15.221278651638377</v>
          </cell>
          <cell r="E6">
            <v>1.4036914030329337E-2</v>
          </cell>
          <cell r="I6">
            <v>1712962.0425825561</v>
          </cell>
        </row>
        <row r="7">
          <cell r="D7">
            <v>17.359593720600092</v>
          </cell>
          <cell r="E7">
            <v>1.8141966004546154E-2</v>
          </cell>
          <cell r="I7">
            <v>524063.14303991001</v>
          </cell>
        </row>
        <row r="8">
          <cell r="D8">
            <v>160.2017460368838</v>
          </cell>
          <cell r="E8">
            <v>3.4933571061907749</v>
          </cell>
          <cell r="H8">
            <v>47414.843027672578</v>
          </cell>
          <cell r="I8">
            <v>669606.89730667358</v>
          </cell>
        </row>
        <row r="9">
          <cell r="D9">
            <v>645.57003707764386</v>
          </cell>
          <cell r="E9">
            <v>2.7557317181286507</v>
          </cell>
          <cell r="H9">
            <v>22449.380895831266</v>
          </cell>
          <cell r="I9">
            <v>110854.29208992107</v>
          </cell>
        </row>
        <row r="11">
          <cell r="D11">
            <v>4.4633935197029482</v>
          </cell>
          <cell r="E11">
            <v>11.78516026159773</v>
          </cell>
          <cell r="I11">
            <v>2886.7157392406698</v>
          </cell>
        </row>
        <row r="12">
          <cell r="D12">
            <v>1.8156406061751797</v>
          </cell>
          <cell r="E12">
            <v>8.764093107496068</v>
          </cell>
          <cell r="I12">
            <v>65589.524533461459</v>
          </cell>
        </row>
        <row r="13">
          <cell r="D13">
            <v>6.510606727992176</v>
          </cell>
          <cell r="E13">
            <v>1.0291096199700239E-2</v>
          </cell>
          <cell r="I13">
            <v>7000.9854317934532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A Cap Proj Totals Only&gt;50 -A"/>
      <sheetName val="2-A Cap Proj Totals Only&gt;50k-B "/>
      <sheetName val="2-A Cap Proj Totals Only"/>
      <sheetName val=".2-A Capital Projects Summary"/>
      <sheetName val="App.2-A_Capital Projects"/>
      <sheetName val="2007"/>
      <sheetName val="2008"/>
      <sheetName val="2009"/>
      <sheetName val="2010"/>
      <sheetName val="2011"/>
      <sheetName val="2012"/>
      <sheetName val="2013"/>
    </sheetNames>
    <sheetDataSet>
      <sheetData sheetId="0">
        <row r="7">
          <cell r="G7" t="str">
            <v>Date:</v>
          </cell>
        </row>
      </sheetData>
      <sheetData sheetId="1">
        <row r="7">
          <cell r="G7" t="str">
            <v>Date:</v>
          </cell>
        </row>
      </sheetData>
      <sheetData sheetId="2">
        <row r="7">
          <cell r="G7" t="str">
            <v>Date:</v>
          </cell>
        </row>
      </sheetData>
      <sheetData sheetId="3">
        <row r="13">
          <cell r="C13">
            <v>2007</v>
          </cell>
        </row>
      </sheetData>
      <sheetData sheetId="4">
        <row r="7">
          <cell r="G7" t="str">
            <v>Date:</v>
          </cell>
        </row>
      </sheetData>
      <sheetData sheetId="5">
        <row r="11">
          <cell r="F11" t="str">
            <v>Yes</v>
          </cell>
        </row>
      </sheetData>
      <sheetData sheetId="6">
        <row r="10">
          <cell r="C10" t="str">
            <v>County Rd 7 - Installed new Service at bridge</v>
          </cell>
        </row>
      </sheetData>
      <sheetData sheetId="7">
        <row r="8">
          <cell r="C8" t="str">
            <v>The house located at 286 Stornoway Dr Fergus exploded due to a natural gas leak beneath the structure. The building was demolished and services needed to be disconnected at site.</v>
          </cell>
        </row>
      </sheetData>
      <sheetData sheetId="8">
        <row r="7">
          <cell r="R7" t="str">
            <v>Hardware</v>
          </cell>
        </row>
      </sheetData>
      <sheetData sheetId="9">
        <row r="9">
          <cell r="C9" t="str">
            <v>New services/ customers 2011</v>
          </cell>
        </row>
      </sheetData>
      <sheetData sheetId="10">
        <row r="7">
          <cell r="R7" t="str">
            <v>Single phase  length</v>
          </cell>
        </row>
      </sheetData>
      <sheetData sheetId="11">
        <row r="9">
          <cell r="C9" t="str">
            <v>New services/ customers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P38"/>
  <sheetViews>
    <sheetView showGridLines="0" tabSelected="1" topLeftCell="A3" zoomScaleNormal="100" zoomScaleSheetLayoutView="90" workbookViewId="0">
      <selection activeCell="A5" sqref="A5"/>
    </sheetView>
  </sheetViews>
  <sheetFormatPr defaultRowHeight="13.2" x14ac:dyDescent="0.25"/>
  <cols>
    <col min="1" max="1" width="23.88671875" customWidth="1"/>
    <col min="2" max="2" width="12.6640625" customWidth="1"/>
    <col min="3" max="4" width="11.6640625" customWidth="1"/>
    <col min="5" max="5" width="13.6640625" customWidth="1"/>
    <col min="6" max="7" width="12.6640625" customWidth="1"/>
    <col min="8" max="10" width="10.6640625" customWidth="1"/>
    <col min="11" max="11" width="15.5546875" customWidth="1"/>
    <col min="12" max="12" width="0.88671875" customWidth="1"/>
    <col min="13" max="16" width="13.5546875" customWidth="1"/>
  </cols>
  <sheetData>
    <row r="1" spans="1:16" x14ac:dyDescent="0.25">
      <c r="O1" s="1" t="s">
        <v>0</v>
      </c>
      <c r="P1" s="2" t="str">
        <f>'[1]LDC Info'!$E$18</f>
        <v>EB-2012-0113</v>
      </c>
    </row>
    <row r="2" spans="1:16" x14ac:dyDescent="0.25">
      <c r="O2" s="1" t="s">
        <v>1</v>
      </c>
      <c r="P2" s="3"/>
    </row>
    <row r="3" spans="1:16" x14ac:dyDescent="0.25">
      <c r="O3" s="1" t="s">
        <v>2</v>
      </c>
      <c r="P3" s="3"/>
    </row>
    <row r="4" spans="1:16" x14ac:dyDescent="0.25">
      <c r="O4" s="1" t="s">
        <v>3</v>
      </c>
      <c r="P4" s="3"/>
    </row>
    <row r="5" spans="1:16" x14ac:dyDescent="0.25">
      <c r="O5" s="1" t="s">
        <v>4</v>
      </c>
      <c r="P5" s="4"/>
    </row>
    <row r="6" spans="1:16" x14ac:dyDescent="0.25">
      <c r="O6" s="1"/>
      <c r="P6" s="2"/>
    </row>
    <row r="7" spans="1:16" x14ac:dyDescent="0.25">
      <c r="J7" s="5"/>
      <c r="O7" s="1" t="s">
        <v>5</v>
      </c>
      <c r="P7" s="6">
        <v>41199</v>
      </c>
    </row>
    <row r="9" spans="1:16" ht="17.399999999999999" x14ac:dyDescent="0.3">
      <c r="A9" s="7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ht="17.399999999999999" x14ac:dyDescent="0.3">
      <c r="A10" s="7" t="s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13.8" thickBot="1" x14ac:dyDescent="0.3"/>
    <row r="12" spans="1:16" ht="13.5" customHeight="1" thickBot="1" x14ac:dyDescent="0.3">
      <c r="A12" s="8" t="s">
        <v>8</v>
      </c>
      <c r="B12" s="9" t="s">
        <v>9</v>
      </c>
      <c r="C12" s="10" t="s">
        <v>10</v>
      </c>
      <c r="D12" s="11"/>
      <c r="E12" s="12"/>
      <c r="F12" s="13" t="s">
        <v>11</v>
      </c>
      <c r="G12" s="14"/>
      <c r="H12" s="15" t="s">
        <v>12</v>
      </c>
      <c r="I12" s="13"/>
      <c r="J12" s="14"/>
      <c r="K12" s="9" t="s">
        <v>13</v>
      </c>
      <c r="L12" s="16"/>
      <c r="M12" s="9" t="s">
        <v>14</v>
      </c>
      <c r="N12" s="9" t="s">
        <v>15</v>
      </c>
      <c r="O12" s="9" t="s">
        <v>16</v>
      </c>
      <c r="P12" s="17" t="s">
        <v>17</v>
      </c>
    </row>
    <row r="13" spans="1:16" ht="40.200000000000003" thickBot="1" x14ac:dyDescent="0.3">
      <c r="A13" s="18"/>
      <c r="B13" s="19"/>
      <c r="C13" s="20" t="s">
        <v>18</v>
      </c>
      <c r="D13" s="20" t="s">
        <v>19</v>
      </c>
      <c r="E13" s="21" t="s">
        <v>20</v>
      </c>
      <c r="F13" s="21" t="s">
        <v>21</v>
      </c>
      <c r="G13" s="22" t="s">
        <v>22</v>
      </c>
      <c r="H13" s="20" t="s">
        <v>23</v>
      </c>
      <c r="I13" s="23" t="s">
        <v>24</v>
      </c>
      <c r="J13" s="24"/>
      <c r="K13" s="19"/>
      <c r="L13" s="25"/>
      <c r="M13" s="19"/>
      <c r="N13" s="19"/>
      <c r="O13" s="19"/>
      <c r="P13" s="26"/>
    </row>
    <row r="14" spans="1:16" x14ac:dyDescent="0.25">
      <c r="A14" s="27"/>
      <c r="B14" s="27"/>
      <c r="C14" s="27"/>
      <c r="D14" s="27"/>
      <c r="E14" s="27"/>
      <c r="F14" s="27"/>
      <c r="G14" s="28"/>
      <c r="H14" s="27"/>
      <c r="I14" s="29" t="s">
        <v>21</v>
      </c>
      <c r="J14" s="29" t="s">
        <v>22</v>
      </c>
      <c r="K14" s="30"/>
      <c r="L14" s="31"/>
      <c r="M14" s="30"/>
      <c r="N14" s="30"/>
      <c r="O14" s="30"/>
      <c r="P14" s="28"/>
    </row>
    <row r="15" spans="1:16" x14ac:dyDescent="0.25">
      <c r="A15" s="27"/>
      <c r="B15" s="27"/>
      <c r="C15" s="27"/>
      <c r="D15" s="27"/>
      <c r="E15" s="27"/>
      <c r="F15" s="27"/>
      <c r="G15" s="28"/>
      <c r="H15" s="27"/>
      <c r="I15" s="27"/>
      <c r="J15" s="27"/>
      <c r="K15" s="27"/>
      <c r="L15" s="31"/>
      <c r="M15" s="27"/>
      <c r="N15" s="27"/>
      <c r="O15" s="27"/>
      <c r="P15" s="28"/>
    </row>
    <row r="16" spans="1:16" x14ac:dyDescent="0.25">
      <c r="A16" s="32" t="s">
        <v>25</v>
      </c>
      <c r="B16" s="33" t="s">
        <v>26</v>
      </c>
      <c r="C16" s="34">
        <f>+[2]Summary!$L$12</f>
        <v>5857.6629103433024</v>
      </c>
      <c r="D16" s="34">
        <f>+[2]Summary!$L$12</f>
        <v>5857.6629103433024</v>
      </c>
      <c r="E16" s="35">
        <f t="shared" ref="E16:E28" si="0">IF(SUM(C16:D16)=0,0,AVERAGE(C16:D16))</f>
        <v>5857.6629103433024</v>
      </c>
      <c r="F16" s="34">
        <f>+[2]Summary!$L$13</f>
        <v>45809827.453865245</v>
      </c>
      <c r="G16" s="36"/>
      <c r="H16" s="37">
        <f>+'[3]Rates By Rate Class'!$D$6</f>
        <v>15.221278651638377</v>
      </c>
      <c r="I16" s="38">
        <f>+'[3]Rates By Rate Class'!$E$6</f>
        <v>1.4036914030329337E-2</v>
      </c>
      <c r="J16" s="38"/>
      <c r="K16" s="39">
        <f t="shared" ref="K16:K28" si="1">H16*E16*12+I16*F16+J16*G16</f>
        <v>1712962.0425825561</v>
      </c>
      <c r="L16" s="31"/>
      <c r="M16" s="40">
        <f>+'[3]Rates By Rate Class'!$I$6</f>
        <v>1712962.0425825561</v>
      </c>
      <c r="N16" s="40"/>
      <c r="O16" s="41">
        <f>SUM(M16:N16)</f>
        <v>1712962.0425825561</v>
      </c>
      <c r="P16" s="42">
        <f>O16-K16</f>
        <v>0</v>
      </c>
    </row>
    <row r="17" spans="1:16" x14ac:dyDescent="0.25">
      <c r="A17" s="32" t="s">
        <v>27</v>
      </c>
      <c r="B17" s="33" t="s">
        <v>26</v>
      </c>
      <c r="C17" s="34">
        <f>+[2]Summary!$L$16</f>
        <v>738.40584613168346</v>
      </c>
      <c r="D17" s="34">
        <f>+[2]Summary!$L$16</f>
        <v>738.40584613168346</v>
      </c>
      <c r="E17" s="35">
        <f t="shared" si="0"/>
        <v>738.40584613168346</v>
      </c>
      <c r="F17" s="34">
        <f>+[2]Summary!$L$17</f>
        <v>20408043.817852389</v>
      </c>
      <c r="G17" s="36"/>
      <c r="H17" s="37">
        <f>+'[3]Rates By Rate Class'!$D$7</f>
        <v>17.359593720600092</v>
      </c>
      <c r="I17" s="38">
        <f>+'[3]Rates By Rate Class'!$E$7</f>
        <v>1.8141966004546154E-2</v>
      </c>
      <c r="J17" s="38"/>
      <c r="K17" s="39">
        <f t="shared" si="1"/>
        <v>524063.14303991001</v>
      </c>
      <c r="L17" s="31"/>
      <c r="M17" s="40">
        <f>+'[3]Rates By Rate Class'!$I$7</f>
        <v>524063.14303991001</v>
      </c>
      <c r="N17" s="40"/>
      <c r="O17" s="41">
        <f t="shared" ref="O17:O28" si="2">SUM(M17:N17)</f>
        <v>524063.14303991001</v>
      </c>
      <c r="P17" s="42">
        <f t="shared" ref="P17:P28" si="3">O17-K17</f>
        <v>0</v>
      </c>
    </row>
    <row r="18" spans="1:16" x14ac:dyDescent="0.25">
      <c r="A18" s="43" t="s">
        <v>28</v>
      </c>
      <c r="B18" s="33" t="s">
        <v>26</v>
      </c>
      <c r="C18" s="34">
        <f>+[2]Summary!$L$20</f>
        <v>61.857124579817452</v>
      </c>
      <c r="D18" s="34">
        <f>+[2]Summary!$L$20</f>
        <v>61.857124579817452</v>
      </c>
      <c r="E18" s="35">
        <f t="shared" si="0"/>
        <v>61.857124579817452</v>
      </c>
      <c r="F18" s="34">
        <f>+[2]Summary!$L$21</f>
        <v>61309306.977970257</v>
      </c>
      <c r="G18" s="36">
        <f>+[2]Summary!$L$22</f>
        <v>157639.61376312448</v>
      </c>
      <c r="H18" s="37">
        <f>+'[3]Rates By Rate Class'!$D$8</f>
        <v>160.2017460368838</v>
      </c>
      <c r="I18" s="38"/>
      <c r="J18" s="38">
        <f>+'[3]Rates By Rate Class'!$E$8</f>
        <v>3.4933571061907749</v>
      </c>
      <c r="K18" s="39">
        <f t="shared" si="1"/>
        <v>669606.89730667358</v>
      </c>
      <c r="L18" s="31"/>
      <c r="M18" s="40">
        <f>+'[3]Rates By Rate Class'!$I$8-'[3]Rates By Rate Class'!$H$8</f>
        <v>622192.05427900096</v>
      </c>
      <c r="N18" s="40">
        <f>+'[3]Rates By Rate Class'!$H$8</f>
        <v>47414.843027672578</v>
      </c>
      <c r="O18" s="41">
        <f t="shared" si="2"/>
        <v>669606.89730667358</v>
      </c>
      <c r="P18" s="42">
        <f t="shared" si="3"/>
        <v>0</v>
      </c>
    </row>
    <row r="19" spans="1:16" x14ac:dyDescent="0.25">
      <c r="A19" s="43" t="s">
        <v>29</v>
      </c>
      <c r="B19" s="33" t="s">
        <v>26</v>
      </c>
      <c r="C19" s="34">
        <f>+[2]Summary!$L$39</f>
        <v>1</v>
      </c>
      <c r="D19" s="34">
        <f>+[2]Summary!$L$39</f>
        <v>1</v>
      </c>
      <c r="E19" s="35">
        <f t="shared" si="0"/>
        <v>1</v>
      </c>
      <c r="F19" s="34">
        <f>+[2]Summary!$L$40</f>
        <v>16959952.571872968</v>
      </c>
      <c r="G19" s="36">
        <f>+[2]Summary!$L$41</f>
        <v>37415.634826385445</v>
      </c>
      <c r="H19" s="37">
        <f>+'[3]Rates By Rate Class'!$D$9</f>
        <v>645.57003707764386</v>
      </c>
      <c r="I19" s="38"/>
      <c r="J19" s="38">
        <f>+'[3]Rates By Rate Class'!$E$9</f>
        <v>2.7557317181286507</v>
      </c>
      <c r="K19" s="39">
        <f t="shared" si="1"/>
        <v>110854.29208992107</v>
      </c>
      <c r="L19" s="31"/>
      <c r="M19" s="40">
        <f>+'[3]Rates By Rate Class'!$I$9-'[3]Rates By Rate Class'!$H$9</f>
        <v>88404.9111940898</v>
      </c>
      <c r="N19" s="40">
        <f>+'[3]Rates By Rate Class'!$H$9</f>
        <v>22449.380895831266</v>
      </c>
      <c r="O19" s="41">
        <f t="shared" si="2"/>
        <v>110854.29208992107</v>
      </c>
      <c r="P19" s="42">
        <f t="shared" si="3"/>
        <v>0</v>
      </c>
    </row>
    <row r="20" spans="1:16" x14ac:dyDescent="0.25">
      <c r="A20" s="32" t="s">
        <v>30</v>
      </c>
      <c r="B20" s="33" t="s">
        <v>31</v>
      </c>
      <c r="C20" s="34">
        <f>+[2]Summary!$L$35</f>
        <v>10</v>
      </c>
      <c r="D20" s="34">
        <f>+[2]Summary!$L$35</f>
        <v>10</v>
      </c>
      <c r="E20" s="35">
        <f t="shared" si="0"/>
        <v>10</v>
      </c>
      <c r="F20" s="34">
        <f>+[2]Summary!$L$36</f>
        <v>604378.04717203614</v>
      </c>
      <c r="G20" s="36"/>
      <c r="H20" s="37">
        <f>+'[3]Rates By Rate Class'!$D$13</f>
        <v>6.510606727992176</v>
      </c>
      <c r="I20" s="38">
        <f>+'[3]Rates By Rate Class'!$E$13</f>
        <v>1.0291096199700239E-2</v>
      </c>
      <c r="J20" s="38"/>
      <c r="K20" s="39">
        <f t="shared" si="1"/>
        <v>7000.9854317934532</v>
      </c>
      <c r="L20" s="31"/>
      <c r="M20" s="40">
        <f>+'[3]Rates By Rate Class'!$I$13</f>
        <v>7000.9854317934532</v>
      </c>
      <c r="N20" s="40"/>
      <c r="O20" s="41">
        <f t="shared" si="2"/>
        <v>7000.9854317934532</v>
      </c>
      <c r="P20" s="42">
        <f t="shared" si="3"/>
        <v>0</v>
      </c>
    </row>
    <row r="21" spans="1:16" x14ac:dyDescent="0.25">
      <c r="A21" s="32" t="s">
        <v>32</v>
      </c>
      <c r="B21" s="33" t="s">
        <v>31</v>
      </c>
      <c r="C21" s="34">
        <f>+[2]Summary!$L$25</f>
        <v>31</v>
      </c>
      <c r="D21" s="34">
        <f>+[2]Summary!$L$25</f>
        <v>31</v>
      </c>
      <c r="E21" s="35">
        <f t="shared" si="0"/>
        <v>31</v>
      </c>
      <c r="F21" s="34">
        <f>+[2]Summary!$L$26</f>
        <v>37460.670552491094</v>
      </c>
      <c r="G21" s="36">
        <f>+[2]Summary!$L$27</f>
        <v>104.05741820136416</v>
      </c>
      <c r="H21" s="37">
        <f>+'[3]Rates By Rate Class'!$D$11</f>
        <v>4.4633935197029482</v>
      </c>
      <c r="I21" s="38"/>
      <c r="J21" s="38">
        <f>+'[3]Rates By Rate Class'!$E$11</f>
        <v>11.78516026159773</v>
      </c>
      <c r="K21" s="39">
        <f t="shared" si="1"/>
        <v>2886.7157392406698</v>
      </c>
      <c r="L21" s="31"/>
      <c r="M21" s="40">
        <f>+'[3]Rates By Rate Class'!$I$11</f>
        <v>2886.7157392406698</v>
      </c>
      <c r="N21" s="40"/>
      <c r="O21" s="41">
        <f t="shared" si="2"/>
        <v>2886.7157392406698</v>
      </c>
      <c r="P21" s="42">
        <f t="shared" si="3"/>
        <v>0</v>
      </c>
    </row>
    <row r="22" spans="1:16" x14ac:dyDescent="0.25">
      <c r="A22" s="43" t="s">
        <v>33</v>
      </c>
      <c r="B22" s="33" t="s">
        <v>31</v>
      </c>
      <c r="C22" s="34">
        <f>+[2]Summary!$L$30</f>
        <v>1738.3269229566019</v>
      </c>
      <c r="D22" s="34">
        <f>+[2]Summary!$L$30</f>
        <v>1738.3269229566019</v>
      </c>
      <c r="E22" s="35">
        <f t="shared" si="0"/>
        <v>1738.3269229566019</v>
      </c>
      <c r="F22" s="34">
        <f>+[2]Summary!$L$31</f>
        <v>1130191.3724827887</v>
      </c>
      <c r="G22" s="36">
        <f>+[2]Summary!$L$32</f>
        <v>3162.3809578455207</v>
      </c>
      <c r="H22" s="37">
        <f>+'[3]Rates By Rate Class'!$D$12</f>
        <v>1.8156406061751797</v>
      </c>
      <c r="I22" s="38"/>
      <c r="J22" s="38">
        <f>+'[3]Rates By Rate Class'!$E$12</f>
        <v>8.764093107496068</v>
      </c>
      <c r="K22" s="39">
        <f t="shared" si="1"/>
        <v>65589.524533461459</v>
      </c>
      <c r="L22" s="31"/>
      <c r="M22" s="40">
        <f>+'[3]Rates By Rate Class'!$I$12</f>
        <v>65589.524533461459</v>
      </c>
      <c r="N22" s="40"/>
      <c r="O22" s="41">
        <f t="shared" si="2"/>
        <v>65589.524533461459</v>
      </c>
      <c r="P22" s="42">
        <f t="shared" si="3"/>
        <v>0</v>
      </c>
    </row>
    <row r="23" spans="1:16" x14ac:dyDescent="0.25">
      <c r="A23" s="32"/>
      <c r="B23" s="33"/>
      <c r="C23" s="44"/>
      <c r="D23" s="44"/>
      <c r="E23" s="45">
        <f t="shared" si="0"/>
        <v>0</v>
      </c>
      <c r="F23" s="34"/>
      <c r="G23" s="36"/>
      <c r="H23" s="37"/>
      <c r="I23" s="38"/>
      <c r="J23" s="38"/>
      <c r="K23" s="39">
        <f t="shared" si="1"/>
        <v>0</v>
      </c>
      <c r="L23" s="31"/>
      <c r="M23" s="40"/>
      <c r="N23" s="40"/>
      <c r="O23" s="41">
        <f t="shared" si="2"/>
        <v>0</v>
      </c>
      <c r="P23" s="42">
        <f t="shared" si="3"/>
        <v>0</v>
      </c>
    </row>
    <row r="24" spans="1:16" x14ac:dyDescent="0.25">
      <c r="A24" s="32"/>
      <c r="B24" s="33"/>
      <c r="C24" s="44"/>
      <c r="D24" s="44"/>
      <c r="E24" s="45">
        <f t="shared" si="0"/>
        <v>0</v>
      </c>
      <c r="F24" s="34"/>
      <c r="G24" s="36"/>
      <c r="H24" s="37"/>
      <c r="I24" s="38"/>
      <c r="J24" s="38"/>
      <c r="K24" s="39">
        <f t="shared" si="1"/>
        <v>0</v>
      </c>
      <c r="L24" s="31"/>
      <c r="M24" s="40"/>
      <c r="N24" s="40"/>
      <c r="O24" s="41">
        <f t="shared" si="2"/>
        <v>0</v>
      </c>
      <c r="P24" s="42">
        <f t="shared" si="3"/>
        <v>0</v>
      </c>
    </row>
    <row r="25" spans="1:16" x14ac:dyDescent="0.25">
      <c r="A25" s="32"/>
      <c r="B25" s="33"/>
      <c r="C25" s="44"/>
      <c r="D25" s="44"/>
      <c r="E25" s="45">
        <f t="shared" si="0"/>
        <v>0</v>
      </c>
      <c r="F25" s="34"/>
      <c r="G25" s="36"/>
      <c r="H25" s="37"/>
      <c r="I25" s="38"/>
      <c r="J25" s="38"/>
      <c r="K25" s="39">
        <f t="shared" si="1"/>
        <v>0</v>
      </c>
      <c r="L25" s="31"/>
      <c r="M25" s="40"/>
      <c r="N25" s="40"/>
      <c r="O25" s="41">
        <f t="shared" si="2"/>
        <v>0</v>
      </c>
      <c r="P25" s="42">
        <f t="shared" si="3"/>
        <v>0</v>
      </c>
    </row>
    <row r="26" spans="1:16" x14ac:dyDescent="0.25">
      <c r="A26" s="32"/>
      <c r="B26" s="33"/>
      <c r="C26" s="44"/>
      <c r="D26" s="44"/>
      <c r="E26" s="45">
        <f t="shared" si="0"/>
        <v>0</v>
      </c>
      <c r="F26" s="34"/>
      <c r="G26" s="36"/>
      <c r="H26" s="37"/>
      <c r="I26" s="38"/>
      <c r="J26" s="38"/>
      <c r="K26" s="39">
        <f t="shared" si="1"/>
        <v>0</v>
      </c>
      <c r="L26" s="31"/>
      <c r="M26" s="40"/>
      <c r="N26" s="40"/>
      <c r="O26" s="41">
        <f t="shared" si="2"/>
        <v>0</v>
      </c>
      <c r="P26" s="42">
        <f t="shared" si="3"/>
        <v>0</v>
      </c>
    </row>
    <row r="27" spans="1:16" x14ac:dyDescent="0.25">
      <c r="A27" s="32"/>
      <c r="B27" s="33"/>
      <c r="C27" s="44"/>
      <c r="D27" s="44"/>
      <c r="E27" s="45">
        <f t="shared" si="0"/>
        <v>0</v>
      </c>
      <c r="F27" s="34"/>
      <c r="G27" s="36"/>
      <c r="H27" s="37"/>
      <c r="I27" s="38"/>
      <c r="J27" s="38"/>
      <c r="K27" s="39">
        <f t="shared" si="1"/>
        <v>0</v>
      </c>
      <c r="L27" s="31"/>
      <c r="M27" s="40"/>
      <c r="N27" s="40"/>
      <c r="O27" s="41">
        <f t="shared" si="2"/>
        <v>0</v>
      </c>
      <c r="P27" s="42">
        <f t="shared" si="3"/>
        <v>0</v>
      </c>
    </row>
    <row r="28" spans="1:16" ht="13.8" thickBot="1" x14ac:dyDescent="0.3">
      <c r="A28" s="32"/>
      <c r="B28" s="33"/>
      <c r="C28" s="44"/>
      <c r="D28" s="44"/>
      <c r="E28" s="45">
        <f t="shared" si="0"/>
        <v>0</v>
      </c>
      <c r="F28" s="34"/>
      <c r="G28" s="36"/>
      <c r="H28" s="37"/>
      <c r="I28" s="38"/>
      <c r="J28" s="38"/>
      <c r="K28" s="46">
        <f t="shared" si="1"/>
        <v>0</v>
      </c>
      <c r="L28" s="31"/>
      <c r="M28" s="40"/>
      <c r="N28" s="40"/>
      <c r="O28" s="47">
        <f t="shared" si="2"/>
        <v>0</v>
      </c>
      <c r="P28" s="47">
        <f t="shared" si="3"/>
        <v>0</v>
      </c>
    </row>
    <row r="29" spans="1:16" ht="13.8" thickTop="1" x14ac:dyDescent="0.25">
      <c r="A29" s="27"/>
      <c r="B29" s="27"/>
      <c r="C29" s="27"/>
      <c r="D29" s="27"/>
      <c r="E29" s="27"/>
      <c r="F29" s="27"/>
      <c r="G29" s="28"/>
      <c r="H29" s="27"/>
      <c r="I29" s="27"/>
      <c r="J29" s="27"/>
      <c r="K29" s="48"/>
      <c r="L29" s="31"/>
      <c r="M29" s="49"/>
      <c r="N29" s="49"/>
      <c r="O29" s="27"/>
      <c r="P29" s="28"/>
    </row>
    <row r="30" spans="1:16" ht="13.8" thickBot="1" x14ac:dyDescent="0.3">
      <c r="A30" s="50" t="s">
        <v>16</v>
      </c>
      <c r="B30" s="51"/>
      <c r="C30" s="51"/>
      <c r="D30" s="51"/>
      <c r="E30" s="51"/>
      <c r="F30" s="51"/>
      <c r="G30" s="52"/>
      <c r="H30" s="51"/>
      <c r="I30" s="51"/>
      <c r="J30" s="51"/>
      <c r="K30" s="53">
        <f>SUM(K16:K28)</f>
        <v>3092963.6007235567</v>
      </c>
      <c r="L30" s="54"/>
      <c r="M30" s="55">
        <f>SUM(M16:M28)</f>
        <v>3023099.3768000528</v>
      </c>
      <c r="N30" s="55">
        <f>SUM(N16:N28)</f>
        <v>69864.223923503843</v>
      </c>
      <c r="O30" s="55">
        <f>M30+N30</f>
        <v>3092963.6007235567</v>
      </c>
      <c r="P30" s="56">
        <f>O30-K30</f>
        <v>0</v>
      </c>
    </row>
    <row r="32" spans="1:16" x14ac:dyDescent="0.25">
      <c r="A32" s="57" t="s">
        <v>34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M32" s="59"/>
    </row>
    <row r="33" spans="1:14" x14ac:dyDescent="0.25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1:14" x14ac:dyDescent="0.25">
      <c r="A34" s="60" t="s">
        <v>35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</row>
    <row r="35" spans="1:14" x14ac:dyDescent="0.2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</row>
    <row r="38" spans="1:14" x14ac:dyDescent="0.25">
      <c r="B38" s="61"/>
      <c r="C38" s="62"/>
      <c r="D38" s="62"/>
      <c r="E38" s="63"/>
    </row>
  </sheetData>
  <mergeCells count="13">
    <mergeCell ref="P12:P13"/>
    <mergeCell ref="I13:J13"/>
    <mergeCell ref="A34:N35"/>
    <mergeCell ref="A9:P9"/>
    <mergeCell ref="A10:P10"/>
    <mergeCell ref="B12:B13"/>
    <mergeCell ref="C12:E12"/>
    <mergeCell ref="F12:G12"/>
    <mergeCell ref="H12:J12"/>
    <mergeCell ref="K12:K13"/>
    <mergeCell ref="M12:M13"/>
    <mergeCell ref="N12:N13"/>
    <mergeCell ref="O12:O13"/>
  </mergeCells>
  <dataValidations count="1">
    <dataValidation type="list" allowBlank="1" showInputMessage="1" showErrorMessage="1" sqref="B16:B28">
      <formula1>"Customers, Connections"</formula1>
    </dataValidation>
  </dataValidations>
  <pageMargins left="0.74803149606299213" right="0.74803149606299213" top="0.98425196850393704" bottom="0.98425196850393704" header="0.51181102362204722" footer="0.51181102362204722"/>
  <pageSetup scale="61" orientation="landscape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App.2-V_Rev_Reconciliation</vt:lpstr>
      <vt:lpstr>'App.2-V_Rev_Reconciliation'!Print_Area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Thiessen</dc:creator>
  <cp:lastModifiedBy>Florence Thiessen</cp:lastModifiedBy>
  <dcterms:created xsi:type="dcterms:W3CDTF">2013-06-14T14:57:13Z</dcterms:created>
  <dcterms:modified xsi:type="dcterms:W3CDTF">2013-06-14T16:21:26Z</dcterms:modified>
</cp:coreProperties>
</file>