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64" yWindow="864" windowWidth="22116" windowHeight="8736" activeTab="1"/>
  </bookViews>
  <sheets>
    <sheet name="Allocation Low Voltage Costs" sheetId="1" r:id="rId1"/>
    <sheet name="Low Voltage Rates" sheetId="2" r:id="rId2"/>
  </sheets>
  <externalReferences>
    <externalReference r:id="rId3"/>
  </externalReferences>
  <definedNames>
    <definedName name="_xlnm.Print_Area" localSheetId="0">'Allocation Low Voltage Costs'!$A$1:$F$14</definedName>
    <definedName name="_xlnm.Print_Area" localSheetId="1">'Low Voltage Rates'!$A$1:$G$14</definedName>
  </definedNames>
  <calcPr calcId="145621"/>
</workbook>
</file>

<file path=xl/calcChain.xml><?xml version="1.0" encoding="utf-8"?>
<calcChain xmlns="http://schemas.openxmlformats.org/spreadsheetml/2006/main">
  <c r="C13" i="2" l="1"/>
  <c r="F13" i="2" s="1"/>
  <c r="B13" i="2"/>
  <c r="A13" i="2"/>
  <c r="D12" i="2"/>
  <c r="C12" i="2"/>
  <c r="B12" i="2"/>
  <c r="G12" i="2" s="1"/>
  <c r="A12" i="2"/>
  <c r="G11" i="2"/>
  <c r="D11" i="2"/>
  <c r="C11" i="2"/>
  <c r="B11" i="2"/>
  <c r="A11" i="2"/>
  <c r="D10" i="2"/>
  <c r="C10" i="2"/>
  <c r="B10" i="2"/>
  <c r="G10" i="2" s="1"/>
  <c r="A10" i="2"/>
  <c r="D9" i="2"/>
  <c r="C9" i="2"/>
  <c r="B9" i="2"/>
  <c r="G9" i="2" s="1"/>
  <c r="A9" i="2"/>
  <c r="D8" i="2"/>
  <c r="G8" i="2" s="1"/>
  <c r="C8" i="2"/>
  <c r="B8" i="2"/>
  <c r="A8" i="2"/>
  <c r="C7" i="2"/>
  <c r="C14" i="2" s="1"/>
  <c r="B7" i="2"/>
  <c r="F7" i="2" s="1"/>
  <c r="A7" i="2"/>
  <c r="F6" i="2"/>
  <c r="C6" i="2"/>
  <c r="B6" i="2"/>
  <c r="A6" i="2"/>
  <c r="A1" i="2"/>
  <c r="F14" i="1"/>
  <c r="D14" i="1"/>
  <c r="E13" i="1"/>
  <c r="F13" i="1" s="1"/>
  <c r="D13" i="1"/>
  <c r="A13" i="1"/>
  <c r="D12" i="1"/>
  <c r="E12" i="1" s="1"/>
  <c r="A12" i="1"/>
  <c r="E11" i="1"/>
  <c r="F11" i="1" s="1"/>
  <c r="D11" i="1"/>
  <c r="A11" i="1"/>
  <c r="D10" i="1"/>
  <c r="E10" i="1" s="1"/>
  <c r="A10" i="1"/>
  <c r="E9" i="1"/>
  <c r="F9" i="1" s="1"/>
  <c r="D9" i="1"/>
  <c r="A9" i="1"/>
  <c r="D8" i="1"/>
  <c r="E8" i="1" s="1"/>
  <c r="A8" i="1"/>
  <c r="E7" i="1"/>
  <c r="F7" i="1" s="1"/>
  <c r="D7" i="1"/>
  <c r="A7" i="1"/>
  <c r="D6" i="1"/>
  <c r="E6" i="1" s="1"/>
  <c r="A6" i="1"/>
  <c r="A1" i="1"/>
  <c r="B14" i="2" l="1"/>
  <c r="D14" i="2"/>
  <c r="E14" i="1"/>
  <c r="F12" i="1"/>
  <c r="F6" i="1"/>
  <c r="F8" i="1"/>
  <c r="F10" i="1"/>
</calcChain>
</file>

<file path=xl/sharedStrings.xml><?xml version="1.0" encoding="utf-8"?>
<sst xmlns="http://schemas.openxmlformats.org/spreadsheetml/2006/main" count="26" uniqueCount="18">
  <si>
    <t>Low Voltage Costs Allocated by Customer Class</t>
  </si>
  <si>
    <t>Customer Class</t>
  </si>
  <si>
    <t>Retail Transmission Connection Rate ($)</t>
  </si>
  <si>
    <t>Basis for Allocation ($)</t>
  </si>
  <si>
    <t>Allocation Percentages</t>
  </si>
  <si>
    <t>Allocated $</t>
  </si>
  <si>
    <t>per KWh</t>
  </si>
  <si>
    <t>per kW</t>
  </si>
  <si>
    <t>TOTALS</t>
  </si>
  <si>
    <t>RATES - Low Voltage Adjustment</t>
  </si>
  <si>
    <t xml:space="preserve">LV Adj.
Allocated </t>
  </si>
  <si>
    <t>Calculated kWh</t>
  </si>
  <si>
    <t>Calculated kW</t>
  </si>
  <si>
    <t>Volumetric Rate Type</t>
  </si>
  <si>
    <t>LV/ Adj.
Rates/kWh</t>
  </si>
  <si>
    <t>LV Adj.
Rates/ kW</t>
  </si>
  <si>
    <t>kWh</t>
  </si>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</sst>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.0000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&quot;$&quot;#,##0_);\(&quot;$&quot;#,##0\)"/>
    <numFmt numFmtId="169" formatCode="_-&quot;$&quot;* #,##0_-;\-&quot;$&quot;* #,##0_-;_-&quot;$&quot;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37" fontId="3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37" fontId="4" fillId="2" borderId="1" xfId="0" applyNumberFormat="1" applyFont="1" applyFill="1" applyBorder="1" applyAlignment="1">
      <alignment horizontal="center" vertical="center" wrapText="1"/>
    </xf>
    <xf numFmtId="37" fontId="4" fillId="2" borderId="1" xfId="0" applyNumberFormat="1" applyFont="1" applyFill="1" applyBorder="1" applyAlignment="1">
      <alignment horizontal="center" wrapText="1"/>
    </xf>
    <xf numFmtId="164" fontId="4" fillId="2" borderId="1" xfId="1" applyNumberFormat="1" applyFont="1" applyFill="1" applyBorder="1" applyAlignment="1">
      <alignment horizontal="center"/>
    </xf>
    <xf numFmtId="10" fontId="4" fillId="2" borderId="1" xfId="2" applyNumberFormat="1" applyFont="1" applyFill="1" applyBorder="1" applyAlignment="1">
      <alignment horizontal="center"/>
    </xf>
    <xf numFmtId="37" fontId="4" fillId="0" borderId="1" xfId="0" applyNumberFormat="1" applyFont="1" applyFill="1" applyBorder="1"/>
    <xf numFmtId="165" fontId="1" fillId="0" borderId="1" xfId="1" applyNumberFormat="1" applyFont="1" applyFill="1" applyBorder="1" applyAlignment="1">
      <alignment horizontal="center"/>
    </xf>
    <xf numFmtId="3" fontId="1" fillId="0" borderId="1" xfId="1" applyNumberFormat="1" applyFont="1" applyFill="1" applyBorder="1" applyAlignment="1">
      <alignment horizontal="right"/>
    </xf>
    <xf numFmtId="10" fontId="1" fillId="0" borderId="1" xfId="2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left" indent="1"/>
    </xf>
    <xf numFmtId="0" fontId="4" fillId="0" borderId="2" xfId="0" applyFont="1" applyFill="1" applyBorder="1" applyAlignment="1">
      <alignment horizontal="left" indent="1"/>
    </xf>
    <xf numFmtId="3" fontId="4" fillId="0" borderId="2" xfId="0" applyNumberFormat="1" applyFont="1" applyFill="1" applyBorder="1" applyAlignment="1">
      <alignment horizontal="right"/>
    </xf>
    <xf numFmtId="10" fontId="4" fillId="0" borderId="2" xfId="2" applyNumberFormat="1" applyFont="1" applyFill="1" applyBorder="1" applyAlignment="1">
      <alignment horizontal="center"/>
    </xf>
    <xf numFmtId="0" fontId="4" fillId="0" borderId="0" xfId="0" applyFont="1" applyFill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1" fillId="0" borderId="1" xfId="1" applyNumberFormat="1" applyFont="1" applyFill="1" applyBorder="1" applyAlignment="1">
      <alignment horizontal="center"/>
    </xf>
    <xf numFmtId="165" fontId="1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indent="1"/>
    </xf>
    <xf numFmtId="3" fontId="4" fillId="0" borderId="3" xfId="0" applyNumberFormat="1" applyFont="1" applyFill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left" indent="1"/>
    </xf>
    <xf numFmtId="169" fontId="4" fillId="0" borderId="3" xfId="5" applyNumberFormat="1" applyFont="1" applyFill="1" applyBorder="1" applyAlignment="1">
      <alignment horizontal="right" indent="1"/>
    </xf>
    <xf numFmtId="164" fontId="4" fillId="0" borderId="3" xfId="0" applyNumberFormat="1" applyFont="1" applyFill="1" applyBorder="1" applyAlignment="1">
      <alignment horizontal="right" indent="1"/>
    </xf>
  </cellXfs>
  <cellStyles count="10">
    <cellStyle name="Comma" xfId="1" builtinId="3"/>
    <cellStyle name="Comma 2" xfId="3"/>
    <cellStyle name="Comma0" xfId="4"/>
    <cellStyle name="Currency 10" xfId="5"/>
    <cellStyle name="Currency0" xfId="6"/>
    <cellStyle name="Date" xfId="7"/>
    <cellStyle name="Fixed" xfId="8"/>
    <cellStyle name="Normal" xfId="0" builtinId="0"/>
    <cellStyle name="Normal 47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W%20Hydro%20Rate%20Design%20Model-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2013"/>
      <sheetName val="2012 Existing Rates"/>
      <sheetName val="2013 Test Yr On Existing Rates"/>
      <sheetName val="Cost Allocation Study"/>
      <sheetName val="Table 7.1.3"/>
      <sheetName val="Rates By Rate Class"/>
      <sheetName val="Table 7.1.5 &amp; 8.2"/>
      <sheetName val="Table 8.3 - 8.8"/>
      <sheetName val="Allocation Low Voltage Costs"/>
      <sheetName val="Low Voltage Rates"/>
      <sheetName val="LRAM and SSM Rate Rider"/>
      <sheetName val="2013 Rate Rider"/>
      <sheetName val="Distribution Rate Schedule"/>
      <sheetName val="BILL IMPACTS"/>
      <sheetName val="Rate Schedule (Part 1)"/>
      <sheetName val="Rate Schedule (Part 2)"/>
      <sheetName val="Dist. Rev. Reconciliation"/>
      <sheetName val="Revenue Deficiency Analysis"/>
      <sheetName val="Appendix 2-O Table a"/>
      <sheetName val="Appendix 2-O Table b"/>
      <sheetName val="Appendix 2-O Table c"/>
      <sheetName val="Appendix 2-O Table d"/>
      <sheetName val="Other Electriciy Rates"/>
      <sheetName val="Appendix 2-V Resid"/>
      <sheetName val="Appendix 2-V GS&lt;50"/>
      <sheetName val="Appendix 2-V GS 50-2999"/>
      <sheetName val="Appendix 2-Q GS 3000-4999 "/>
      <sheetName val="Appendix 2-V Large User"/>
      <sheetName val="Appendix 2-V Streetlighting"/>
      <sheetName val="Appendix 2-V Sentinel"/>
      <sheetName val="Appendix 2-V USL"/>
    </sheetNames>
    <sheetDataSet>
      <sheetData sheetId="0">
        <row r="13">
          <cell r="B13">
            <v>243490.90560000003</v>
          </cell>
        </row>
      </sheetData>
      <sheetData sheetId="1"/>
      <sheetData sheetId="2"/>
      <sheetData sheetId="3"/>
      <sheetData sheetId="4">
        <row r="7">
          <cell r="B7">
            <v>45809827.453865245</v>
          </cell>
        </row>
        <row r="8">
          <cell r="B8">
            <v>20408043.817852389</v>
          </cell>
        </row>
        <row r="9">
          <cell r="B9">
            <v>61309306.977970257</v>
          </cell>
          <cell r="C9">
            <v>157639.61376312448</v>
          </cell>
        </row>
        <row r="10">
          <cell r="B10">
            <v>16959952.571872968</v>
          </cell>
          <cell r="C10">
            <v>37415.634826385445</v>
          </cell>
        </row>
        <row r="11">
          <cell r="B11">
            <v>0</v>
          </cell>
          <cell r="C11">
            <v>0</v>
          </cell>
        </row>
        <row r="12">
          <cell r="B12">
            <v>37460.670552491094</v>
          </cell>
          <cell r="C12">
            <v>104.05741820136416</v>
          </cell>
        </row>
        <row r="13">
          <cell r="B13">
            <v>1130191.3724827887</v>
          </cell>
          <cell r="C13">
            <v>3162.3809578455207</v>
          </cell>
        </row>
        <row r="14">
          <cell r="B14">
            <v>604378.04717203614</v>
          </cell>
        </row>
      </sheetData>
      <sheetData sheetId="5"/>
      <sheetData sheetId="6"/>
      <sheetData sheetId="7">
        <row r="23">
          <cell r="A23" t="str">
            <v>Residential</v>
          </cell>
        </row>
        <row r="24">
          <cell r="A24" t="str">
            <v>GS &lt; 50 kW</v>
          </cell>
        </row>
        <row r="25">
          <cell r="A25" t="str">
            <v>GS 50 to 2999 kW</v>
          </cell>
        </row>
        <row r="26">
          <cell r="A26" t="str">
            <v>GS 3000 to 4999 kW</v>
          </cell>
        </row>
        <row r="27">
          <cell r="A27" t="str">
            <v>Large Use</v>
          </cell>
        </row>
        <row r="28">
          <cell r="A28" t="str">
            <v>Sentinel Lights</v>
          </cell>
        </row>
        <row r="29">
          <cell r="A29" t="str">
            <v>Street Lighting</v>
          </cell>
        </row>
        <row r="30">
          <cell r="A30" t="str">
            <v>Unmetered and Scattered</v>
          </cell>
        </row>
      </sheetData>
      <sheetData sheetId="8"/>
      <sheetData sheetId="9"/>
      <sheetData sheetId="10">
        <row r="6">
          <cell r="A6" t="str">
            <v>Residential</v>
          </cell>
          <cell r="F6">
            <v>81577.644344195272</v>
          </cell>
        </row>
        <row r="7">
          <cell r="A7" t="str">
            <v>GS &lt; 50 kW</v>
          </cell>
          <cell r="F7">
            <v>32212.602464750198</v>
          </cell>
        </row>
        <row r="8">
          <cell r="A8" t="str">
            <v>GS 50 to 2999 kW</v>
          </cell>
          <cell r="F8">
            <v>99344.01194668503</v>
          </cell>
        </row>
        <row r="9">
          <cell r="A9" t="str">
            <v>GS 3000 to 4999 kW</v>
          </cell>
          <cell r="F9">
            <v>27810.185059244977</v>
          </cell>
        </row>
        <row r="10">
          <cell r="A10" t="str">
            <v>Large Use</v>
          </cell>
          <cell r="F10">
            <v>0</v>
          </cell>
        </row>
        <row r="11">
          <cell r="A11" t="str">
            <v>Sentinel Lights</v>
          </cell>
          <cell r="F11">
            <v>51.758866524391479</v>
          </cell>
        </row>
        <row r="12">
          <cell r="A12" t="str">
            <v>Street Lighting</v>
          </cell>
          <cell r="F12">
            <v>1540.7364362788721</v>
          </cell>
        </row>
        <row r="13">
          <cell r="A13" t="str">
            <v>Unmetered and Scattered</v>
          </cell>
          <cell r="F13">
            <v>953.96648232126313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B22" sqref="B22"/>
    </sheetView>
  </sheetViews>
  <sheetFormatPr defaultRowHeight="13.2" x14ac:dyDescent="0.25"/>
  <cols>
    <col min="1" max="1" width="32.6640625" bestFit="1" customWidth="1"/>
    <col min="2" max="2" width="16" customWidth="1"/>
    <col min="3" max="3" width="24.6640625" customWidth="1"/>
    <col min="4" max="4" width="14.33203125" customWidth="1"/>
    <col min="5" max="5" width="13.6640625" customWidth="1"/>
    <col min="6" max="6" width="13.44140625" bestFit="1" customWidth="1"/>
  </cols>
  <sheetData>
    <row r="1" spans="1:6" x14ac:dyDescent="0.25">
      <c r="A1" s="1">
        <f>+'[1]Revenue Input'!A1</f>
        <v>0</v>
      </c>
      <c r="B1" s="1"/>
      <c r="C1" s="1"/>
      <c r="D1" s="1"/>
      <c r="E1" s="1"/>
      <c r="F1" s="1"/>
    </row>
    <row r="2" spans="1:6" x14ac:dyDescent="0.25">
      <c r="A2" s="2"/>
      <c r="B2" s="2"/>
      <c r="C2" s="2"/>
      <c r="D2" s="2"/>
      <c r="E2" s="2"/>
      <c r="F2" s="2"/>
    </row>
    <row r="3" spans="1:6" s="4" customFormat="1" ht="21" x14ac:dyDescent="0.25">
      <c r="A3" s="3" t="s">
        <v>0</v>
      </c>
      <c r="B3" s="3"/>
      <c r="C3" s="3"/>
      <c r="D3" s="3"/>
      <c r="E3" s="3"/>
      <c r="F3" s="3"/>
    </row>
    <row r="4" spans="1:6" ht="38.25" customHeight="1" x14ac:dyDescent="0.25">
      <c r="A4" s="5" t="s">
        <v>1</v>
      </c>
      <c r="B4" s="5" t="s">
        <v>2</v>
      </c>
      <c r="C4" s="5"/>
      <c r="D4" s="6" t="s">
        <v>3</v>
      </c>
      <c r="E4" s="6" t="s">
        <v>4</v>
      </c>
      <c r="F4" s="6" t="s">
        <v>5</v>
      </c>
    </row>
    <row r="5" spans="1:6" x14ac:dyDescent="0.25">
      <c r="A5" s="5"/>
      <c r="B5" s="7" t="s">
        <v>6</v>
      </c>
      <c r="C5" s="8" t="s">
        <v>7</v>
      </c>
      <c r="D5" s="6"/>
      <c r="E5" s="6"/>
      <c r="F5" s="6"/>
    </row>
    <row r="6" spans="1:6" ht="18" customHeight="1" x14ac:dyDescent="0.25">
      <c r="A6" s="9" t="str">
        <f>'[1]Rates By Rate Class'!A23</f>
        <v>Residential</v>
      </c>
      <c r="B6" s="10">
        <v>4.95016524755935E-3</v>
      </c>
      <c r="C6" s="10"/>
      <c r="D6" s="11">
        <f>+B6*'[1]2013 Test Yr On Existing Rates'!B7</f>
        <v>226766.21585881396</v>
      </c>
      <c r="E6" s="12">
        <f t="shared" ref="E6:E13" si="0">D6/$D$14</f>
        <v>0.33503363972948014</v>
      </c>
      <c r="F6" s="11">
        <f t="shared" ref="F6:F13" si="1">+$F$14*E6</f>
        <v>81577.644344195272</v>
      </c>
    </row>
    <row r="7" spans="1:6" ht="18" customHeight="1" x14ac:dyDescent="0.25">
      <c r="A7" s="9" t="str">
        <f>'[1]Rates By Rate Class'!A24</f>
        <v>GS &lt; 50 kW</v>
      </c>
      <c r="B7" s="10">
        <v>4.3876464694276047E-3</v>
      </c>
      <c r="C7" s="10"/>
      <c r="D7" s="11">
        <f>+B7*'[1]2013 Test Yr On Existing Rates'!B8</f>
        <v>89543.281405323884</v>
      </c>
      <c r="E7" s="12">
        <f t="shared" si="0"/>
        <v>0.13229488955808538</v>
      </c>
      <c r="F7" s="11">
        <f t="shared" si="1"/>
        <v>32212.602464750198</v>
      </c>
    </row>
    <row r="8" spans="1:6" ht="18" customHeight="1" x14ac:dyDescent="0.25">
      <c r="A8" s="9" t="str">
        <f>'[1]Rates By Rate Class'!A25</f>
        <v>GS 50 to 2999 kW</v>
      </c>
      <c r="B8" s="10"/>
      <c r="C8" s="10">
        <v>1.7517959788578781</v>
      </c>
      <c r="D8" s="11">
        <f>+C8*'[1]2013 Test Yr On Existing Rates'!C9</f>
        <v>276152.44149895047</v>
      </c>
      <c r="E8" s="12">
        <f t="shared" si="0"/>
        <v>0.40799886017050907</v>
      </c>
      <c r="F8" s="11">
        <f t="shared" si="1"/>
        <v>99344.01194668503</v>
      </c>
    </row>
    <row r="9" spans="1:6" ht="18" customHeight="1" x14ac:dyDescent="0.25">
      <c r="A9" s="9" t="str">
        <f>'[1]Rates By Rate Class'!A26</f>
        <v>GS 3000 to 4999 kW</v>
      </c>
      <c r="B9" s="10"/>
      <c r="C9" s="10">
        <v>2.0661314720778967</v>
      </c>
      <c r="D9" s="11">
        <f>+C9*'[1]2013 Test Yr On Existing Rates'!C10</f>
        <v>77305.620662568777</v>
      </c>
      <c r="E9" s="12">
        <f>D9/$D$14</f>
        <v>0.11421447134017712</v>
      </c>
      <c r="F9" s="11">
        <f>+$F$14*E9</f>
        <v>27810.185059244977</v>
      </c>
    </row>
    <row r="10" spans="1:6" ht="18" hidden="1" customHeight="1" x14ac:dyDescent="0.25">
      <c r="A10" s="9" t="str">
        <f>'[1]Rates By Rate Class'!A27</f>
        <v>Large Use</v>
      </c>
      <c r="B10" s="10"/>
      <c r="C10" s="10"/>
      <c r="D10" s="11">
        <f>+C10*'[1]2013 Test Yr On Existing Rates'!C11</f>
        <v>0</v>
      </c>
      <c r="E10" s="12">
        <f t="shared" si="0"/>
        <v>0</v>
      </c>
      <c r="F10" s="11">
        <f t="shared" si="1"/>
        <v>0</v>
      </c>
    </row>
    <row r="11" spans="1:6" ht="18" customHeight="1" x14ac:dyDescent="0.25">
      <c r="A11" s="9" t="str">
        <f>'[1]Rates By Rate Class'!A28</f>
        <v>Sentinel Lights</v>
      </c>
      <c r="B11" s="10"/>
      <c r="C11" s="10">
        <v>1.3826711566478276</v>
      </c>
      <c r="D11" s="11">
        <f>+C11*'[1]2013 Test Yr On Existing Rates'!C12</f>
        <v>143.87719078226689</v>
      </c>
      <c r="E11" s="12">
        <f t="shared" si="0"/>
        <v>2.1257001938881234E-4</v>
      </c>
      <c r="F11" s="11">
        <f t="shared" si="1"/>
        <v>51.758866524391479</v>
      </c>
    </row>
    <row r="12" spans="1:6" ht="18" customHeight="1" x14ac:dyDescent="0.25">
      <c r="A12" s="9" t="str">
        <f>'[1]Rates By Rate Class'!A29</f>
        <v>Street Lighting</v>
      </c>
      <c r="B12" s="10"/>
      <c r="C12" s="10">
        <v>1.3543202102299876</v>
      </c>
      <c r="D12" s="11">
        <f>+C12*'[1]2013 Test Yr On Existing Rates'!C13</f>
        <v>4282.8764436566553</v>
      </c>
      <c r="E12" s="12">
        <f t="shared" si="0"/>
        <v>6.3276960282448924E-3</v>
      </c>
      <c r="F12" s="11">
        <f t="shared" si="1"/>
        <v>1540.7364362788721</v>
      </c>
    </row>
    <row r="13" spans="1:6" ht="18" customHeight="1" x14ac:dyDescent="0.25">
      <c r="A13" s="9" t="str">
        <f>'[1]Rates By Rate Class'!A30</f>
        <v>Unmetered and Scattered</v>
      </c>
      <c r="B13" s="10">
        <v>4.3876464694276047E-3</v>
      </c>
      <c r="C13" s="10"/>
      <c r="D13" s="11">
        <f>+B13*'[1]2013 Test Yr On Existing Rates'!B14</f>
        <v>2651.7972048739348</v>
      </c>
      <c r="E13" s="12">
        <f t="shared" si="0"/>
        <v>3.9178731541144795E-3</v>
      </c>
      <c r="F13" s="11">
        <f t="shared" si="1"/>
        <v>953.96648232126313</v>
      </c>
    </row>
    <row r="14" spans="1:6" ht="18" customHeight="1" thickBot="1" x14ac:dyDescent="0.3">
      <c r="A14" s="13" t="s">
        <v>8</v>
      </c>
      <c r="B14" s="14"/>
      <c r="C14" s="15"/>
      <c r="D14" s="16">
        <f>SUM(D6:D13)</f>
        <v>676846.11026496999</v>
      </c>
      <c r="E14" s="17">
        <f>SUM(E6:E13)</f>
        <v>1</v>
      </c>
      <c r="F14" s="16">
        <f>'[1]Revenue Input'!B13</f>
        <v>243490.90560000003</v>
      </c>
    </row>
    <row r="15" spans="1:6" ht="13.8" thickTop="1" x14ac:dyDescent="0.25"/>
    <row r="16" spans="1:6" x14ac:dyDescent="0.25">
      <c r="B16" s="18"/>
      <c r="C16" s="18"/>
    </row>
  </sheetData>
  <mergeCells count="8">
    <mergeCell ref="A1:F1"/>
    <mergeCell ref="A2:F2"/>
    <mergeCell ref="A3:F3"/>
    <mergeCell ref="A4:A5"/>
    <mergeCell ref="B4:C4"/>
    <mergeCell ref="D4:D5"/>
    <mergeCell ref="E4:E5"/>
    <mergeCell ref="F4:F5"/>
  </mergeCells>
  <pageMargins left="0.75" right="0.75" top="1" bottom="1" header="0.5" footer="0.5"/>
  <pageSetup orientation="landscape" horizontalDpi="355" verticalDpi="35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workbookViewId="0">
      <selection activeCell="A27" sqref="A27"/>
    </sheetView>
  </sheetViews>
  <sheetFormatPr defaultRowHeight="13.2" x14ac:dyDescent="0.25"/>
  <cols>
    <col min="1" max="1" width="32.6640625" bestFit="1" customWidth="1"/>
    <col min="2" max="2" width="13.109375" customWidth="1"/>
    <col min="3" max="3" width="15.6640625" bestFit="1" customWidth="1"/>
    <col min="4" max="4" width="14.33203125" bestFit="1" customWidth="1"/>
    <col min="5" max="5" width="10.88671875" bestFit="1" customWidth="1"/>
    <col min="6" max="6" width="10.5546875" bestFit="1" customWidth="1"/>
    <col min="7" max="7" width="10" bestFit="1" customWidth="1"/>
  </cols>
  <sheetData>
    <row r="1" spans="1:7" x14ac:dyDescent="0.25">
      <c r="A1" s="1">
        <f>+'[1]Revenue Input'!A1</f>
        <v>0</v>
      </c>
      <c r="B1" s="1"/>
      <c r="C1" s="1"/>
      <c r="D1" s="1"/>
      <c r="E1" s="1"/>
      <c r="F1" s="1"/>
      <c r="G1" s="1"/>
    </row>
    <row r="2" spans="1:7" ht="6.75" customHeight="1" x14ac:dyDescent="0.25">
      <c r="A2" s="2"/>
      <c r="B2" s="2"/>
      <c r="C2" s="2"/>
      <c r="D2" s="2"/>
      <c r="E2" s="2"/>
      <c r="F2" s="2"/>
      <c r="G2" s="2"/>
    </row>
    <row r="3" spans="1:7" ht="21" x14ac:dyDescent="0.4">
      <c r="A3" s="19" t="s">
        <v>9</v>
      </c>
      <c r="B3" s="19"/>
      <c r="C3" s="19"/>
      <c r="D3" s="19"/>
      <c r="E3" s="19"/>
      <c r="F3" s="19"/>
      <c r="G3" s="19"/>
    </row>
    <row r="4" spans="1:7" ht="8.25" customHeight="1" x14ac:dyDescent="0.3">
      <c r="A4" s="20"/>
      <c r="B4" s="20"/>
      <c r="C4" s="20"/>
      <c r="D4" s="20"/>
      <c r="E4" s="20"/>
      <c r="F4" s="20"/>
      <c r="G4" s="20"/>
    </row>
    <row r="5" spans="1:7" ht="26.4" x14ac:dyDescent="0.25">
      <c r="A5" s="21" t="s">
        <v>1</v>
      </c>
      <c r="B5" s="22" t="s">
        <v>10</v>
      </c>
      <c r="C5" s="22" t="s">
        <v>11</v>
      </c>
      <c r="D5" s="22" t="s">
        <v>12</v>
      </c>
      <c r="E5" s="22" t="s">
        <v>13</v>
      </c>
      <c r="F5" s="22" t="s">
        <v>14</v>
      </c>
      <c r="G5" s="22" t="s">
        <v>15</v>
      </c>
    </row>
    <row r="6" spans="1:7" ht="18" customHeight="1" x14ac:dyDescent="0.25">
      <c r="A6" s="9" t="str">
        <f>'[1]Allocation Low Voltage Costs'!A6</f>
        <v>Residential</v>
      </c>
      <c r="B6" s="11">
        <f>+'[1]Allocation Low Voltage Costs'!F6</f>
        <v>81577.644344195272</v>
      </c>
      <c r="C6" s="11">
        <f>+'[1]2013 Test Yr On Existing Rates'!B7</f>
        <v>45809827.453865245</v>
      </c>
      <c r="D6" s="11"/>
      <c r="E6" s="23" t="s">
        <v>16</v>
      </c>
      <c r="F6" s="24">
        <f>+B6/C6</f>
        <v>1.7807891642104862E-3</v>
      </c>
      <c r="G6" s="24"/>
    </row>
    <row r="7" spans="1:7" ht="18" customHeight="1" x14ac:dyDescent="0.25">
      <c r="A7" s="9" t="str">
        <f>'[1]Allocation Low Voltage Costs'!A7</f>
        <v>GS &lt; 50 kW</v>
      </c>
      <c r="B7" s="11">
        <f>+'[1]Allocation Low Voltage Costs'!F7</f>
        <v>32212.602464750198</v>
      </c>
      <c r="C7" s="11">
        <f>+'[1]2013 Test Yr On Existing Rates'!B8</f>
        <v>20408043.817852389</v>
      </c>
      <c r="D7" s="11"/>
      <c r="E7" s="23" t="s">
        <v>16</v>
      </c>
      <c r="F7" s="24">
        <f>+B7/C7</f>
        <v>1.5784267591865669E-3</v>
      </c>
      <c r="G7" s="24"/>
    </row>
    <row r="8" spans="1:7" ht="18" customHeight="1" x14ac:dyDescent="0.25">
      <c r="A8" s="9" t="str">
        <f>'[1]Allocation Low Voltage Costs'!A8</f>
        <v>GS 50 to 2999 kW</v>
      </c>
      <c r="B8" s="11">
        <f>+'[1]Allocation Low Voltage Costs'!F8</f>
        <v>99344.01194668503</v>
      </c>
      <c r="C8" s="11">
        <f>+'[1]2013 Test Yr On Existing Rates'!B9</f>
        <v>61309306.977970257</v>
      </c>
      <c r="D8" s="11">
        <f>+'[1]2013 Test Yr On Existing Rates'!C9</f>
        <v>157639.61376312448</v>
      </c>
      <c r="E8" s="23" t="s">
        <v>17</v>
      </c>
      <c r="F8" s="24"/>
      <c r="G8" s="24">
        <f>+B8/D8</f>
        <v>0.63019700172548809</v>
      </c>
    </row>
    <row r="9" spans="1:7" ht="18" customHeight="1" x14ac:dyDescent="0.25">
      <c r="A9" s="9" t="str">
        <f>'[1]Allocation Low Voltage Costs'!A9</f>
        <v>GS 3000 to 4999 kW</v>
      </c>
      <c r="B9" s="11">
        <f>+'[1]Allocation Low Voltage Costs'!F9</f>
        <v>27810.185059244977</v>
      </c>
      <c r="C9" s="11">
        <f>+'[1]2013 Test Yr On Existing Rates'!B10</f>
        <v>16959952.571872968</v>
      </c>
      <c r="D9" s="11">
        <f>+'[1]2013 Test Yr On Existing Rates'!C10</f>
        <v>37415.634826385445</v>
      </c>
      <c r="E9" s="23" t="s">
        <v>17</v>
      </c>
      <c r="F9" s="24"/>
      <c r="G9" s="24">
        <f>+B9/D9</f>
        <v>0.74327711365285398</v>
      </c>
    </row>
    <row r="10" spans="1:7" ht="18" hidden="1" customHeight="1" x14ac:dyDescent="0.25">
      <c r="A10" s="9" t="str">
        <f>'[1]Allocation Low Voltage Costs'!A10</f>
        <v>Large Use</v>
      </c>
      <c r="B10" s="11">
        <f>+'[1]Allocation Low Voltage Costs'!F10</f>
        <v>0</v>
      </c>
      <c r="C10" s="11">
        <f>+'[1]2013 Test Yr On Existing Rates'!B11</f>
        <v>0</v>
      </c>
      <c r="D10" s="11">
        <f>+'[1]2013 Test Yr On Existing Rates'!C11</f>
        <v>0</v>
      </c>
      <c r="E10" s="23" t="s">
        <v>17</v>
      </c>
      <c r="F10" s="24"/>
      <c r="G10" s="24" t="e">
        <f>+B10/D10</f>
        <v>#DIV/0!</v>
      </c>
    </row>
    <row r="11" spans="1:7" ht="18" customHeight="1" x14ac:dyDescent="0.25">
      <c r="A11" s="9" t="str">
        <f>'[1]Allocation Low Voltage Costs'!A11</f>
        <v>Sentinel Lights</v>
      </c>
      <c r="B11" s="11">
        <f>+'[1]Allocation Low Voltage Costs'!F11</f>
        <v>51.758866524391479</v>
      </c>
      <c r="C11" s="11">
        <f>+'[1]2013 Test Yr On Existing Rates'!B12</f>
        <v>37460.670552491094</v>
      </c>
      <c r="D11" s="11">
        <f>+'[1]2013 Test Yr On Existing Rates'!C12</f>
        <v>104.05741820136416</v>
      </c>
      <c r="E11" s="23" t="s">
        <v>17</v>
      </c>
      <c r="F11" s="24"/>
      <c r="G11" s="24">
        <f>+B11/D11</f>
        <v>0.49740679154879258</v>
      </c>
    </row>
    <row r="12" spans="1:7" ht="18" customHeight="1" x14ac:dyDescent="0.25">
      <c r="A12" s="9" t="str">
        <f>'[1]Allocation Low Voltage Costs'!A12</f>
        <v>Street Lighting</v>
      </c>
      <c r="B12" s="11">
        <f>+'[1]Allocation Low Voltage Costs'!F12</f>
        <v>1540.7364362788721</v>
      </c>
      <c r="C12" s="11">
        <f>+'[1]2013 Test Yr On Existing Rates'!B13</f>
        <v>1130191.3724827887</v>
      </c>
      <c r="D12" s="11">
        <f>+'[1]2013 Test Yr On Existing Rates'!C13</f>
        <v>3162.3809578455207</v>
      </c>
      <c r="E12" s="23" t="s">
        <v>17</v>
      </c>
      <c r="F12" s="24"/>
      <c r="G12" s="24">
        <f>+B12/D12</f>
        <v>0.48720772633558707</v>
      </c>
    </row>
    <row r="13" spans="1:7" ht="21" customHeight="1" x14ac:dyDescent="0.25">
      <c r="A13" s="9" t="str">
        <f>'[1]Allocation Low Voltage Costs'!A13</f>
        <v>Unmetered and Scattered</v>
      </c>
      <c r="B13" s="11">
        <f>+'[1]Allocation Low Voltage Costs'!F13</f>
        <v>953.96648232126313</v>
      </c>
      <c r="C13" s="11">
        <f>+'[1]2013 Test Yr On Existing Rates'!B14</f>
        <v>604378.04717203614</v>
      </c>
      <c r="D13" s="11"/>
      <c r="E13" s="23" t="s">
        <v>16</v>
      </c>
      <c r="F13" s="24">
        <f>+B13/C13</f>
        <v>1.5784267591865671E-3</v>
      </c>
      <c r="G13" s="24"/>
    </row>
    <row r="14" spans="1:7" ht="18" customHeight="1" thickBot="1" x14ac:dyDescent="0.3">
      <c r="A14" s="25" t="s">
        <v>8</v>
      </c>
      <c r="B14" s="26">
        <f>SUM(B6:B13)</f>
        <v>243490.9056</v>
      </c>
      <c r="C14" s="26">
        <f>SUM(C6:C13)</f>
        <v>146259160.91176817</v>
      </c>
      <c r="D14" s="27">
        <f>SUM(D6:D13)</f>
        <v>198321.68696555679</v>
      </c>
      <c r="E14" s="28"/>
      <c r="F14" s="29"/>
      <c r="G14" s="30"/>
    </row>
    <row r="15" spans="1:7" ht="13.8" thickTop="1" x14ac:dyDescent="0.25"/>
  </sheetData>
  <mergeCells count="4">
    <mergeCell ref="A1:G1"/>
    <mergeCell ref="A2:G2"/>
    <mergeCell ref="A3:G3"/>
    <mergeCell ref="A4:G4"/>
  </mergeCells>
  <pageMargins left="0.75" right="0.75" top="1" bottom="1" header="0.5" footer="0.5"/>
  <pageSetup orientation="landscape" horizontalDpi="355" verticalDpi="35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Allocation Low Voltage Costs</vt:lpstr>
      <vt:lpstr>Low Voltage Rates</vt:lpstr>
      <vt:lpstr>'Allocation Low Voltage Costs'!Print_Area</vt:lpstr>
      <vt:lpstr>'Low Voltage Rates'!Print_Area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Thiessen</dc:creator>
  <cp:lastModifiedBy>Florence Thiessen</cp:lastModifiedBy>
  <dcterms:created xsi:type="dcterms:W3CDTF">2013-06-14T15:57:27Z</dcterms:created>
  <dcterms:modified xsi:type="dcterms:W3CDTF">2013-06-14T15:59:02Z</dcterms:modified>
</cp:coreProperties>
</file>