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73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1" i="1" l="1"/>
  <c r="C29" i="1" l="1"/>
  <c r="F26" i="1"/>
  <c r="G26" i="1" s="1"/>
  <c r="C19" i="1"/>
  <c r="G19" i="1"/>
  <c r="E9" i="1" s="1"/>
  <c r="C9" i="1" l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<sst xmlns="http://schemas.openxmlformats.org/spreadsheetml/2006/main" count="31" uniqueCount="26">
  <si>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</si>
  <si>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</si>
  <si>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</si>
  <si>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</si>
  <si>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</si>
  <si>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</si>
  <si>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</si>
  <si>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</si>
  <si>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</si>
  <si>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</si>
  <si>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</si>
  <si>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</si>
  <si>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</si>
  <si>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</si>
  <si>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</si>
  <si>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</si>
  <si>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</si>
  <si>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</si>
  <si>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</si>
  <si>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</si>
  <si>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</si>
  <si>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</si>
  <si>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</si>
  <si>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Collus PowerStream Power Corp.</t>
  </si>
  <si>
    <t>EB-2012-0116</t>
  </si>
  <si>
    <t>50% assumed to be in base forecast, so 50% needed for full year persistence by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</si>
</sst>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164" fontId="0" fillId="3" borderId="7" xfId="1" applyNumberFormat="1" applyFont="1" applyFill="1" applyBorder="1"/>
    <xf numFmtId="164" fontId="0" fillId="0" borderId="7" xfId="1" applyNumberFormat="1" applyFont="1" applyBorder="1"/>
    <xf numFmtId="0" fontId="3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showGridLines="0" tabSelected="1" workbookViewId="0">
      <selection activeCell="I24" sqref="I24"/>
    </sheetView>
  </sheetViews>
  <sheetFormatPr defaultRowHeight="15" x14ac:dyDescent="0.25"/>
  <cols>
    <col min="1" max="1" width="3.140625" customWidth="1"/>
    <col min="2" max="2" width="22.5703125" customWidth="1"/>
    <col min="3" max="3" width="15.42578125" customWidth="1"/>
    <col min="4" max="7" width="13.7109375" customWidth="1"/>
  </cols>
  <sheetData>
    <row r="1" spans="2:7" ht="18.75" x14ac:dyDescent="0.3">
      <c r="B1" s="43" t="s">
        <v>19</v>
      </c>
      <c r="C1" s="43"/>
      <c r="D1" s="43"/>
      <c r="E1" s="43"/>
      <c r="F1" s="43"/>
      <c r="G1" s="43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41" t="s">
        <v>23</v>
      </c>
      <c r="C3" s="41"/>
      <c r="D3" s="2"/>
      <c r="E3" s="42" t="s">
        <v>24</v>
      </c>
      <c r="F3" s="42"/>
      <c r="G3" s="2"/>
    </row>
    <row r="4" spans="2:7" ht="15.75" thickBot="1" x14ac:dyDescent="0.3"/>
    <row r="5" spans="2:7" x14ac:dyDescent="0.25">
      <c r="B5" s="47" t="s">
        <v>0</v>
      </c>
      <c r="C5" s="48"/>
      <c r="D5" s="48"/>
      <c r="E5" s="48"/>
      <c r="F5" s="48"/>
      <c r="G5" s="49"/>
    </row>
    <row r="6" spans="2:7" x14ac:dyDescent="0.25">
      <c r="B6" s="50">
        <v>14970000</v>
      </c>
      <c r="C6" s="51"/>
      <c r="D6" s="51"/>
      <c r="E6" s="51"/>
      <c r="F6" s="51"/>
      <c r="G6" s="52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3" t="s">
        <v>7</v>
      </c>
      <c r="C8" s="54"/>
      <c r="D8" s="54"/>
      <c r="E8" s="54"/>
      <c r="F8" s="54"/>
      <c r="G8" s="55"/>
    </row>
    <row r="9" spans="2:7" x14ac:dyDescent="0.25">
      <c r="B9" s="6" t="s">
        <v>2</v>
      </c>
      <c r="C9" s="7">
        <f>C15/$G$19</f>
        <v>5.4776219104876421E-2</v>
      </c>
      <c r="D9" s="7">
        <f t="shared" ref="D9:F11" si="0">D15/$G$19</f>
        <v>5.4776219104876421E-2</v>
      </c>
      <c r="E9" s="7">
        <f t="shared" si="0"/>
        <v>5.4776219104876421E-2</v>
      </c>
      <c r="F9" s="7">
        <f t="shared" si="0"/>
        <v>4.9432197728790914E-2</v>
      </c>
      <c r="G9" s="8">
        <f>SUM(C9:F9)</f>
        <v>0.21376085504342018</v>
      </c>
    </row>
    <row r="10" spans="2:7" x14ac:dyDescent="0.25">
      <c r="B10" s="6" t="s">
        <v>3</v>
      </c>
      <c r="C10" s="9"/>
      <c r="D10" s="7">
        <f t="shared" si="0"/>
        <v>0.13103985749276331</v>
      </c>
      <c r="E10" s="7">
        <f t="shared" si="0"/>
        <v>0.13103985749276331</v>
      </c>
      <c r="F10" s="7">
        <f t="shared" si="0"/>
        <v>0.13103985749276331</v>
      </c>
      <c r="G10" s="8">
        <f t="shared" ref="G10:G12" si="1">SUM(C10:F10)</f>
        <v>0.39311957247828994</v>
      </c>
    </row>
    <row r="11" spans="2:7" x14ac:dyDescent="0.25">
      <c r="B11" s="6" t="s">
        <v>4</v>
      </c>
      <c r="C11" s="9"/>
      <c r="D11" s="9"/>
      <c r="E11" s="7">
        <f t="shared" si="0"/>
        <v>0.13103985749276331</v>
      </c>
      <c r="F11" s="7">
        <f t="shared" ref="F11" si="2">F17/$G$19</f>
        <v>0.13103985749276331</v>
      </c>
      <c r="G11" s="8">
        <f t="shared" si="1"/>
        <v>0.26207971498552662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0.13103985749276331</v>
      </c>
      <c r="G12" s="8">
        <f t="shared" si="1"/>
        <v>0.13103985749276331</v>
      </c>
    </row>
    <row r="13" spans="2:7" x14ac:dyDescent="0.25">
      <c r="B13" s="10" t="s">
        <v>6</v>
      </c>
      <c r="C13" s="11">
        <f>SUM(C9:C12)</f>
        <v>5.4776219104876421E-2</v>
      </c>
      <c r="D13" s="11">
        <f t="shared" ref="D13:F13" si="4">SUM(D9:D12)</f>
        <v>0.18581607659763974</v>
      </c>
      <c r="E13" s="11">
        <f t="shared" si="4"/>
        <v>0.31685593409040302</v>
      </c>
      <c r="F13" s="11">
        <f t="shared" si="4"/>
        <v>0.44255177020708086</v>
      </c>
      <c r="G13" s="12">
        <f>SUM(C13:F13)</f>
        <v>1</v>
      </c>
    </row>
    <row r="14" spans="2:7" x14ac:dyDescent="0.25">
      <c r="B14" s="53" t="s">
        <v>8</v>
      </c>
      <c r="C14" s="54"/>
      <c r="D14" s="54"/>
      <c r="E14" s="54"/>
      <c r="F14" s="54"/>
      <c r="G14" s="55"/>
    </row>
    <row r="15" spans="2:7" x14ac:dyDescent="0.25">
      <c r="B15" s="6" t="s">
        <v>2</v>
      </c>
      <c r="C15" s="13">
        <v>820000</v>
      </c>
      <c r="D15" s="13">
        <v>820000</v>
      </c>
      <c r="E15" s="13">
        <v>820000</v>
      </c>
      <c r="F15" s="13">
        <v>740000</v>
      </c>
      <c r="G15" s="14">
        <f>SUM(C15:F15)</f>
        <v>3200000</v>
      </c>
    </row>
    <row r="16" spans="2:7" x14ac:dyDescent="0.25">
      <c r="B16" s="6" t="s">
        <v>3</v>
      </c>
      <c r="C16" s="15"/>
      <c r="D16" s="15">
        <f>(G19-G15)/6</f>
        <v>1961666.6666666667</v>
      </c>
      <c r="E16" s="15">
        <f>D16</f>
        <v>1961666.6666666667</v>
      </c>
      <c r="F16" s="15">
        <f>E16</f>
        <v>1961666.6666666667</v>
      </c>
      <c r="G16" s="14">
        <f t="shared" ref="G16:G18" si="5">SUM(C16:F16)</f>
        <v>5885000</v>
      </c>
    </row>
    <row r="17" spans="2:7" x14ac:dyDescent="0.25">
      <c r="B17" s="6" t="s">
        <v>4</v>
      </c>
      <c r="C17" s="15"/>
      <c r="D17" s="15"/>
      <c r="E17" s="15">
        <f>D16</f>
        <v>1961666.6666666667</v>
      </c>
      <c r="F17" s="15">
        <f>D16</f>
        <v>1961666.6666666667</v>
      </c>
      <c r="G17" s="14">
        <f t="shared" si="5"/>
        <v>3923333.3333333335</v>
      </c>
    </row>
    <row r="18" spans="2:7" x14ac:dyDescent="0.25">
      <c r="B18" s="6" t="s">
        <v>5</v>
      </c>
      <c r="C18" s="15"/>
      <c r="D18" s="15"/>
      <c r="E18" s="15"/>
      <c r="F18" s="15">
        <f>D16</f>
        <v>1961666.6666666667</v>
      </c>
      <c r="G18" s="14">
        <f t="shared" si="5"/>
        <v>1961666.6666666667</v>
      </c>
    </row>
    <row r="19" spans="2:7" ht="15.75" thickBot="1" x14ac:dyDescent="0.3">
      <c r="B19" s="16" t="s">
        <v>6</v>
      </c>
      <c r="C19" s="17">
        <f>SUM(C15:C18)</f>
        <v>820000</v>
      </c>
      <c r="D19" s="17">
        <f t="shared" ref="D19:F19" si="6">SUM(D15:D18)</f>
        <v>2781666.666666667</v>
      </c>
      <c r="E19" s="17">
        <f t="shared" si="6"/>
        <v>4743333.333333334</v>
      </c>
      <c r="F19" s="17">
        <f t="shared" si="6"/>
        <v>6625000.0000000009</v>
      </c>
      <c r="G19" s="18">
        <f>B6</f>
        <v>14970000</v>
      </c>
    </row>
    <row r="20" spans="2:7" x14ac:dyDescent="0.25">
      <c r="F20" t="s">
        <v>9</v>
      </c>
      <c r="G20" s="1">
        <f>SUM(G15:G18)</f>
        <v>14970000</v>
      </c>
    </row>
    <row r="22" spans="2:7" ht="15.75" thickBot="1" x14ac:dyDescent="0.3"/>
    <row r="23" spans="2:7" x14ac:dyDescent="0.25">
      <c r="B23" s="44" t="s">
        <v>20</v>
      </c>
      <c r="C23" s="45"/>
      <c r="D23" s="45"/>
      <c r="E23" s="45"/>
      <c r="F23" s="45"/>
      <c r="G23" s="46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8" t="s">
        <v>14</v>
      </c>
      <c r="C26" s="39"/>
      <c r="D26" s="35">
        <v>1</v>
      </c>
      <c r="E26" s="35">
        <v>1</v>
      </c>
      <c r="F26" s="36">
        <f>D26-E26</f>
        <v>0</v>
      </c>
      <c r="G26" s="25">
        <f>F26/E26</f>
        <v>0</v>
      </c>
    </row>
    <row r="27" spans="2:7" ht="15.75" thickBot="1" x14ac:dyDescent="0.3"/>
    <row r="28" spans="2:7" x14ac:dyDescent="0.25">
      <c r="B28" s="26"/>
      <c r="C28" s="27">
        <v>2011</v>
      </c>
      <c r="D28" s="27">
        <v>2012</v>
      </c>
      <c r="E28" s="27">
        <v>2013</v>
      </c>
      <c r="F28" s="27">
        <v>2014</v>
      </c>
      <c r="G28" s="28" t="s">
        <v>22</v>
      </c>
    </row>
    <row r="29" spans="2:7" ht="30" x14ac:dyDescent="0.25">
      <c r="B29" s="29" t="s">
        <v>16</v>
      </c>
      <c r="C29" s="30">
        <f>E15</f>
        <v>820000</v>
      </c>
      <c r="D29" s="30">
        <f>E16</f>
        <v>1961666.6666666667</v>
      </c>
      <c r="E29" s="30">
        <f>E17</f>
        <v>1961666.6666666667</v>
      </c>
      <c r="F29" s="9"/>
      <c r="G29" s="31">
        <f>SUM(C29:E29)</f>
        <v>4743333.333333334</v>
      </c>
    </row>
    <row r="30" spans="2:7" x14ac:dyDescent="0.25">
      <c r="B30" s="6"/>
      <c r="C30" s="9"/>
      <c r="D30" s="9"/>
      <c r="E30" s="9"/>
      <c r="F30" s="9"/>
      <c r="G30" s="32"/>
    </row>
    <row r="31" spans="2:7" ht="30" x14ac:dyDescent="0.25">
      <c r="B31" s="29" t="s">
        <v>17</v>
      </c>
      <c r="C31" s="15">
        <f>0.5*C29*(1+G26)</f>
        <v>410000</v>
      </c>
      <c r="D31" s="15">
        <f>D29*(1+G26)</f>
        <v>1961666.6666666667</v>
      </c>
      <c r="E31" s="15">
        <f>E29*(1+G26)*0.5</f>
        <v>980833.33333333337</v>
      </c>
      <c r="F31" s="15"/>
      <c r="G31" s="14">
        <f>SUM(C31:F31)</f>
        <v>3352500.0000000005</v>
      </c>
    </row>
    <row r="32" spans="2:7" ht="105.75" thickBot="1" x14ac:dyDescent="0.3">
      <c r="B32" s="33" t="s">
        <v>21</v>
      </c>
      <c r="C32" s="37" t="s">
        <v>25</v>
      </c>
      <c r="D32" s="24"/>
      <c r="E32" s="40" t="s">
        <v>18</v>
      </c>
      <c r="F32" s="40"/>
      <c r="G32" s="34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Birgit Armstrong</cp:lastModifiedBy>
  <cp:lastPrinted>2013-02-01T16:00:48Z</cp:lastPrinted>
  <dcterms:created xsi:type="dcterms:W3CDTF">2013-02-01T15:25:11Z</dcterms:created>
  <dcterms:modified xsi:type="dcterms:W3CDTF">2013-07-30T18:19:27Z</dcterms:modified>
</cp:coreProperties>
</file>