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O15" i="5" l="1"/>
  <c r="M15" i="5"/>
  <c r="K15" i="5"/>
  <c r="I15" i="5"/>
  <c r="G15" i="5"/>
  <c r="E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<sst xmlns="http://schemas.openxmlformats.org/spreadsheetml/2006/main" count="1155" uniqueCount="190">
  <si>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</si>
  <si>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</si>
  <si>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</si>
  <si>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</si>
  <si>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</si>
  <si>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</si>
  <si>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</si>
  <si>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</si>
  <si>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</si>
  <si>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</si>
  <si>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</si>
  <si>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</si>
  <si>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</si>
  <si>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</si>
  <si>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</si>
  <si>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</si>
  <si>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</si>
  <si>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</si>
  <si>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</si>
  <si>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</si>
  <si>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</si>
  <si>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</si>
  <si>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</si>
  <si>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</si>
  <si>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</si>
  <si>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</si>
  <si>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</si>
  <si>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</si>
  <si>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</si>
  <si>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</si>
  <si>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</si>
  <si>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</si>
  <si>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</si>
  <si>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</si>
  <si>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</si>
  <si>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</si>
  <si>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</si>
  <si>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</si>
  <si>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</si>
  <si>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</si>
  <si>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</si>
  <si>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</si>
  <si>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</si>
  <si>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</si>
  <si>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</si>
  <si>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</si>
  <si>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</si>
  <si>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</si>
  <si>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</si>
  <si>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</si>
  <si>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</si>
  <si>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</si>
  <si>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</si>
  <si>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</si>
  <si>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</si>
  <si>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</si>
  <si>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</si>
  <si>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</si>
  <si>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</si>
  <si>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</si>
  <si>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</si>
  <si>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</si>
  <si>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</si>
  <si>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</si>
  <si>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</si>
  <si>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</si>
  <si>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</si>
  <si>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</si>
  <si>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</si>
  <si>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</si>
  <si>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</si>
  <si>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</si>
  <si>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</si>
  <si>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</si>
  <si>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</si>
  <si>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</si>
  <si>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</si>
  <si>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</si>
  <si>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</si>
  <si>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</si>
  <si>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</si>
  <si>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</si>
  <si>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</si>
  <si>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</si>
  <si>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</si>
  <si>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</si>
  <si>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</si>
  <si>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</si>
  <si>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</si>
  <si>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</si>
  <si>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</si>
  <si>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</si>
  <si>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</si>
  <si>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</si>
  <si>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</si>
  <si>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</si>
  <si>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</si>
  <si>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</si>
  <si>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</si>
  <si>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</si>
  <si>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</si>
  <si>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</si>
  <si>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</si>
  <si>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</si>
  <si>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</si>
  <si>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</si>
  <si>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</si>
  <si>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</si>
  <si>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</si>
  <si>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</si>
  <si>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</si>
  <si>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</si>
  <si>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</si>
  <si>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</si>
  <si>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</si>
  <si>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</si>
  <si>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</si>
  <si>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</si>
  <si>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</si>
  <si>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</si>
  <si>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</si>
  <si>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</si>
  <si>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</si>
  <si>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</si>
  <si>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</si>
  <si>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</si>
  <si>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</si>
  <si>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</si>
  <si>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</si>
  <si>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</si>
  <si>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</si>
  <si>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</si>
  <si>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</si>
  <si>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</si>
  <si>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</si>
  <si>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</si>
  <si>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</si>
  <si>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</si>
  <si>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</si>
  <si>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</si>
  <si>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</si>
  <si>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</si>
  <si>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</si>
  <si>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</si>
  <si>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</si>
  <si>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</si>
  <si>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</si>
  <si>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</si>
  <si>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</si>
  <si>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</si>
  <si>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</si>
  <si>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</si>
  <si>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</si>
  <si>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</si>
  <si>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</si>
  <si>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</si>
  <si>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</si>
  <si>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</si>
  <si>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</si>
  <si>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</si>
  <si>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</si>
  <si>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</si>
  <si>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</si>
  <si>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</si>
  <si>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</si>
  <si>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</si>
  <si>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</si>
  <si>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</si>
  <si>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</si>
  <si>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</si>
  <si>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</si>
  <si>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</si>
  <si>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</si>
  <si>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</si>
  <si>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</si>
  <si>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</si>
  <si>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</si>
  <si>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</si>
  <si>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</si>
  <si>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</si>
  <si>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</si>
  <si>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</si>
  <si>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</si>
  <si>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</si>
  <si>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Ryan Diotte, Senior Regulatory Specialist</t>
  </si>
  <si>
    <t>519-352-3600 x 266</t>
  </si>
  <si>
    <t>ryan.diotte@entegrus.com</t>
  </si>
  <si>
    <t>Yes -
Final Decision and Order was received on November 1, 2012.</t>
  </si>
  <si>
    <t>EB-2012-0289</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</si>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</sst>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wrapText="1"/>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G30" sqref="G30"/>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Middlesex Power Distribution Corporation</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500</v>
      </c>
      <c r="F5" s="90">
        <f>D5+E5</f>
        <v>500</v>
      </c>
      <c r="G5" s="103">
        <v>5387</v>
      </c>
      <c r="H5" s="90">
        <f>F5+G5</f>
        <v>5887</v>
      </c>
      <c r="I5" s="103">
        <v>1021</v>
      </c>
      <c r="J5" s="90">
        <f>H5+I5</f>
        <v>6908</v>
      </c>
      <c r="K5" s="103">
        <v>201</v>
      </c>
      <c r="L5" s="90">
        <f>J5+K5</f>
        <v>7109</v>
      </c>
      <c r="M5" s="103">
        <v>342</v>
      </c>
      <c r="N5" s="90">
        <f>L5+M5</f>
        <v>7451</v>
      </c>
      <c r="O5" s="103">
        <v>38</v>
      </c>
      <c r="P5" s="90">
        <f>N5+O5</f>
        <v>7489</v>
      </c>
      <c r="Q5" s="103">
        <v>0</v>
      </c>
      <c r="R5" s="91">
        <f>P5+Q5</f>
        <v>7489</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155771</v>
      </c>
      <c r="F7" s="92">
        <f t="shared" ref="F7:F12" si="0">D7+E7</f>
        <v>155771</v>
      </c>
      <c r="G7" s="104">
        <v>739602</v>
      </c>
      <c r="H7" s="92">
        <f t="shared" ref="H7:H12" si="1">F7+G7</f>
        <v>895373</v>
      </c>
      <c r="I7" s="104">
        <v>194707</v>
      </c>
      <c r="J7" s="92">
        <f t="shared" ref="J7:J12" si="2">H7+I7</f>
        <v>1090080</v>
      </c>
      <c r="K7" s="104">
        <v>61548</v>
      </c>
      <c r="L7" s="92">
        <f t="shared" ref="L7:L12" si="3">J7+K7</f>
        <v>1151628</v>
      </c>
      <c r="M7" s="104">
        <v>148894</v>
      </c>
      <c r="N7" s="92">
        <f t="shared" ref="N7:N12" si="4">L7+M7</f>
        <v>1300522</v>
      </c>
      <c r="O7" s="104">
        <v>21734</v>
      </c>
      <c r="P7" s="92">
        <f t="shared" ref="P7:P12" si="5">N7+O7</f>
        <v>1322256</v>
      </c>
      <c r="Q7" s="104">
        <v>0</v>
      </c>
      <c r="R7" s="93">
        <f t="shared" ref="R7:R12" si="6">P7+Q7</f>
        <v>1322256</v>
      </c>
    </row>
    <row r="8" spans="2:19" x14ac:dyDescent="0.25">
      <c r="B8" s="29" t="s">
        <v>126</v>
      </c>
      <c r="C8" s="57">
        <v>1865</v>
      </c>
      <c r="D8" s="104">
        <v>0</v>
      </c>
      <c r="E8" s="104">
        <v>0</v>
      </c>
      <c r="F8" s="92">
        <f t="shared" si="0"/>
        <v>0</v>
      </c>
      <c r="G8" s="104">
        <v>0</v>
      </c>
      <c r="H8" s="92">
        <f t="shared" si="1"/>
        <v>0</v>
      </c>
      <c r="I8" s="104">
        <v>0</v>
      </c>
      <c r="J8" s="92">
        <f t="shared" si="2"/>
        <v>0</v>
      </c>
      <c r="K8" s="104"/>
      <c r="L8" s="92">
        <f t="shared" si="3"/>
        <v>0</v>
      </c>
      <c r="M8" s="104">
        <v>0</v>
      </c>
      <c r="N8" s="92">
        <f t="shared" si="4"/>
        <v>0</v>
      </c>
      <c r="O8" s="104"/>
      <c r="P8" s="92">
        <f t="shared" si="5"/>
        <v>0</v>
      </c>
      <c r="Q8" s="104">
        <v>0</v>
      </c>
      <c r="R8" s="93">
        <f t="shared" si="6"/>
        <v>0</v>
      </c>
    </row>
    <row r="9" spans="2:19" x14ac:dyDescent="0.25">
      <c r="B9" s="29" t="s">
        <v>127</v>
      </c>
      <c r="C9" s="57">
        <v>1920</v>
      </c>
      <c r="D9" s="104">
        <v>0</v>
      </c>
      <c r="E9" s="104">
        <v>19483</v>
      </c>
      <c r="F9" s="92">
        <f t="shared" si="0"/>
        <v>19483</v>
      </c>
      <c r="G9" s="104">
        <v>14795</v>
      </c>
      <c r="H9" s="92">
        <f t="shared" si="1"/>
        <v>34278</v>
      </c>
      <c r="I9" s="104">
        <v>2253</v>
      </c>
      <c r="J9" s="92">
        <f t="shared" si="2"/>
        <v>36531</v>
      </c>
      <c r="K9" s="104">
        <v>743</v>
      </c>
      <c r="L9" s="92">
        <f t="shared" si="3"/>
        <v>37274</v>
      </c>
      <c r="M9" s="104">
        <v>2531</v>
      </c>
      <c r="N9" s="92">
        <f t="shared" si="4"/>
        <v>39805</v>
      </c>
      <c r="O9" s="104">
        <v>169</v>
      </c>
      <c r="P9" s="92">
        <f t="shared" si="5"/>
        <v>39974</v>
      </c>
      <c r="Q9" s="104">
        <v>0</v>
      </c>
      <c r="R9" s="93">
        <f t="shared" si="6"/>
        <v>39974</v>
      </c>
    </row>
    <row r="10" spans="2:19" x14ac:dyDescent="0.25">
      <c r="B10" s="29" t="s">
        <v>128</v>
      </c>
      <c r="C10" s="57">
        <v>1925</v>
      </c>
      <c r="D10" s="104">
        <v>0</v>
      </c>
      <c r="E10" s="104">
        <v>6074</v>
      </c>
      <c r="F10" s="92">
        <f t="shared" si="0"/>
        <v>6074</v>
      </c>
      <c r="G10" s="104">
        <v>43360</v>
      </c>
      <c r="H10" s="92">
        <f t="shared" si="1"/>
        <v>49434</v>
      </c>
      <c r="I10" s="104">
        <v>10127</v>
      </c>
      <c r="J10" s="92">
        <f t="shared" si="2"/>
        <v>59561</v>
      </c>
      <c r="K10" s="104">
        <v>4414</v>
      </c>
      <c r="L10" s="92">
        <f t="shared" si="3"/>
        <v>63975</v>
      </c>
      <c r="M10" s="104">
        <v>8937</v>
      </c>
      <c r="N10" s="92">
        <f t="shared" si="4"/>
        <v>72912</v>
      </c>
      <c r="O10" s="104">
        <v>2351</v>
      </c>
      <c r="P10" s="92">
        <f t="shared" si="5"/>
        <v>75263</v>
      </c>
      <c r="Q10" s="104">
        <v>0</v>
      </c>
      <c r="R10" s="93">
        <f t="shared" si="6"/>
        <v>75263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181328</v>
      </c>
      <c r="F13" s="96">
        <f t="shared" si="7"/>
        <v>181328</v>
      </c>
      <c r="G13" s="106">
        <f t="shared" si="7"/>
        <v>797757</v>
      </c>
      <c r="H13" s="96">
        <f t="shared" si="7"/>
        <v>979085</v>
      </c>
      <c r="I13" s="106">
        <f t="shared" si="7"/>
        <v>207087</v>
      </c>
      <c r="J13" s="96">
        <f t="shared" si="7"/>
        <v>1186172</v>
      </c>
      <c r="K13" s="106">
        <f t="shared" si="7"/>
        <v>66705</v>
      </c>
      <c r="L13" s="96">
        <f t="shared" si="7"/>
        <v>1252877</v>
      </c>
      <c r="M13" s="106">
        <f t="shared" si="7"/>
        <v>160362</v>
      </c>
      <c r="N13" s="96">
        <f t="shared" si="7"/>
        <v>1413239</v>
      </c>
      <c r="O13" s="106">
        <f t="shared" si="7"/>
        <v>24254</v>
      </c>
      <c r="P13" s="96">
        <f t="shared" si="7"/>
        <v>1437493</v>
      </c>
      <c r="Q13" s="106">
        <f t="shared" si="7"/>
        <v>0</v>
      </c>
      <c r="R13" s="97">
        <f t="shared" si="7"/>
        <v>1437493</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f>-67501-19483-6074</f>
        <v>-93058</v>
      </c>
      <c r="F15" s="92">
        <f>D15+E15</f>
        <v>-93058</v>
      </c>
      <c r="G15" s="104">
        <f>-271187-14795-43360</f>
        <v>-329342</v>
      </c>
      <c r="H15" s="92">
        <f>F15+G15</f>
        <v>-422400</v>
      </c>
      <c r="I15" s="104">
        <f>-58412-2028-10127</f>
        <v>-70567</v>
      </c>
      <c r="J15" s="92">
        <f>H15+I15</f>
        <v>-492967</v>
      </c>
      <c r="K15" s="104">
        <f>-14361-520-4414</f>
        <v>-19295</v>
      </c>
      <c r="L15" s="92">
        <f>J15+K15</f>
        <v>-512262</v>
      </c>
      <c r="M15" s="104">
        <f>-24815-1266-8130</f>
        <v>-34211</v>
      </c>
      <c r="N15" s="92">
        <f>L15+M15</f>
        <v>-546473</v>
      </c>
      <c r="O15" s="104">
        <f>-2174-51-1716</f>
        <v>-3941</v>
      </c>
      <c r="P15" s="92">
        <f>N15+O15</f>
        <v>-550414</v>
      </c>
      <c r="Q15" s="104">
        <v>0</v>
      </c>
      <c r="R15" s="93">
        <f>P15+Q15</f>
        <v>-550414</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-93058</v>
      </c>
      <c r="F19" s="96">
        <f t="shared" si="8"/>
        <v>-93058</v>
      </c>
      <c r="G19" s="106">
        <f t="shared" si="8"/>
        <v>-329342</v>
      </c>
      <c r="H19" s="96">
        <f t="shared" si="8"/>
        <v>-422400</v>
      </c>
      <c r="I19" s="106">
        <f t="shared" si="8"/>
        <v>-70567</v>
      </c>
      <c r="J19" s="96">
        <f t="shared" si="8"/>
        <v>-492967</v>
      </c>
      <c r="K19" s="106">
        <f t="shared" si="8"/>
        <v>-19295</v>
      </c>
      <c r="L19" s="96">
        <f t="shared" si="8"/>
        <v>-512262</v>
      </c>
      <c r="M19" s="106">
        <f t="shared" si="8"/>
        <v>-34211</v>
      </c>
      <c r="N19" s="96">
        <f t="shared" si="8"/>
        <v>-546473</v>
      </c>
      <c r="O19" s="106">
        <f t="shared" si="8"/>
        <v>-3941</v>
      </c>
      <c r="P19" s="96">
        <f t="shared" si="8"/>
        <v>-550414</v>
      </c>
      <c r="Q19" s="106">
        <f t="shared" si="8"/>
        <v>0</v>
      </c>
      <c r="R19" s="97">
        <f t="shared" si="8"/>
        <v>-550414</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88270</v>
      </c>
      <c r="F21" s="98">
        <f t="shared" si="9"/>
        <v>88270</v>
      </c>
      <c r="G21" s="107">
        <f t="shared" si="9"/>
        <v>468415</v>
      </c>
      <c r="H21" s="98">
        <f t="shared" si="9"/>
        <v>556685</v>
      </c>
      <c r="I21" s="107">
        <f t="shared" si="9"/>
        <v>136520</v>
      </c>
      <c r="J21" s="98">
        <f t="shared" si="9"/>
        <v>693205</v>
      </c>
      <c r="K21" s="107">
        <f t="shared" si="9"/>
        <v>47410</v>
      </c>
      <c r="L21" s="98">
        <f t="shared" si="9"/>
        <v>740615</v>
      </c>
      <c r="M21" s="107">
        <f t="shared" si="9"/>
        <v>126151</v>
      </c>
      <c r="N21" s="98">
        <f t="shared" si="9"/>
        <v>866766</v>
      </c>
      <c r="O21" s="107">
        <f t="shared" si="9"/>
        <v>20313</v>
      </c>
      <c r="P21" s="98">
        <f t="shared" si="9"/>
        <v>887079</v>
      </c>
      <c r="Q21" s="107">
        <f t="shared" si="9"/>
        <v>0</v>
      </c>
      <c r="R21" s="99">
        <f t="shared" si="9"/>
        <v>887079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F5" activePane="bottomRight" state="frozen"/>
      <selection pane="topRight" activeCell="D1" sqref="D1"/>
      <selection pane="bottomLeft" activeCell="A5" sqref="A5"/>
      <selection pane="bottomRight" activeCell="M6" sqref="M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Middlesex Power Distribution Corporation</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189</v>
      </c>
      <c r="E6" s="117" t="s">
        <v>189</v>
      </c>
      <c r="F6" s="117" t="s">
        <v>189</v>
      </c>
      <c r="G6" s="117" t="s">
        <v>189</v>
      </c>
      <c r="H6" s="117" t="s">
        <v>189</v>
      </c>
      <c r="I6" s="117" t="s">
        <v>189</v>
      </c>
      <c r="J6" s="117" t="s">
        <v>189</v>
      </c>
      <c r="K6" s="117" t="s">
        <v>189</v>
      </c>
      <c r="L6" s="117" t="s">
        <v>189</v>
      </c>
      <c r="M6" s="118" t="s">
        <v>189</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Middlesex Power Distribution Corporation</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=Middlesex Power Distribution Corporation</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=Middlesex Power Distribution Corporation</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=Middlesex Power Distribution Corporation</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=Middlesex Power Distribution Corporation</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=Middlesex Power Distribution Corporation</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=Middlesex Power Distribution Corporation</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=Middlesex Power Distribution Corporation</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=Middlesex Power Distribution Corporation</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=Middlesex Power Distribution Corporation</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=Middlesex Power Distribution Corporation</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=Middlesex Power Distribution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ryan.diotte</cp:lastModifiedBy>
  <cp:lastPrinted>2013-03-08T16:12:56Z</cp:lastPrinted>
  <dcterms:created xsi:type="dcterms:W3CDTF">2013-02-20T13:45:42Z</dcterms:created>
  <dcterms:modified xsi:type="dcterms:W3CDTF">2013-03-08T16:13:21Z</dcterms:modified>
</cp:coreProperties>
</file>