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15" yWindow="45" windowWidth="11070" windowHeight="10245" activeTab="1"/>
  </bookViews>
  <sheets>
    <sheet name="OM&amp;A" sheetId="2" r:id="rId1"/>
    <sheet name="Capital" sheetId="3" r:id="rId2"/>
  </sheets>
  <calcPr calcId="145621"/>
</workbook>
</file>

<file path=xl/calcChain.xml><?xml version="1.0" encoding="utf-8"?>
<calcChain xmlns="http://schemas.openxmlformats.org/spreadsheetml/2006/main">
  <c r="H10" i="2" l="1"/>
  <c r="G39" i="3" l="1"/>
  <c r="H39" i="3"/>
  <c r="I39" i="3"/>
  <c r="H14" i="3" l="1"/>
  <c r="I14" i="3"/>
  <c r="G12" i="2"/>
  <c r="G11" i="2"/>
  <c r="G8" i="2"/>
  <c r="G7" i="2"/>
  <c r="G6" i="2"/>
  <c r="I8" i="2"/>
  <c r="H9" i="2"/>
  <c r="H8" i="2"/>
  <c r="H7" i="2"/>
  <c r="H6" i="2"/>
  <c r="I12" i="2"/>
  <c r="N15" i="2"/>
  <c r="M15" i="2"/>
  <c r="L15" i="2"/>
  <c r="G31" i="3" l="1"/>
  <c r="G28" i="3"/>
  <c r="G29" i="3" s="1"/>
  <c r="H28" i="3"/>
  <c r="H29" i="3" s="1"/>
  <c r="I28" i="3"/>
  <c r="I29" i="3" s="1"/>
  <c r="I40" i="3" l="1"/>
  <c r="H40" i="3"/>
  <c r="G40" i="3"/>
  <c r="I34" i="3"/>
  <c r="H34" i="3"/>
  <c r="G34" i="3"/>
  <c r="G35" i="3" s="1"/>
  <c r="I31" i="3"/>
  <c r="H31" i="3"/>
  <c r="H17" i="3"/>
  <c r="I17" i="3"/>
  <c r="G17" i="3"/>
  <c r="I35" i="3" l="1"/>
  <c r="H35" i="3"/>
  <c r="H36" i="2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9" i="3" l="1"/>
  <c r="G26" i="2"/>
  <c r="G30" i="2" s="1"/>
  <c r="G13" i="2"/>
  <c r="G16" i="2" s="1"/>
</calcChain>
</file>

<file path=xl/sharedStrings.xml><?xml version="1.0" encoding="utf-8"?>
<sst xmlns="http://schemas.openxmlformats.org/spreadsheetml/2006/main" count="112" uniqueCount="74">
  <si>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</si>
  <si>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</si>
  <si>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</si>
  <si>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</si>
  <si>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</si>
  <si>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</si>
  <si>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</si>
  <si>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</si>
  <si>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</si>
  <si>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</si>
  <si>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</si>
  <si>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</si>
  <si>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</si>
  <si>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</si>
  <si>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</si>
  <si>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</si>
  <si>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</si>
  <si>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</si>
  <si>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</si>
  <si>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</si>
  <si>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</si>
  <si>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</si>
  <si>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</si>
  <si>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</si>
  <si>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</si>
  <si>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</si>
  <si>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</si>
  <si>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</si>
  <si>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</si>
  <si>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</si>
  <si>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</si>
  <si>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</si>
  <si>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</si>
  <si>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</si>
  <si>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</si>
  <si>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</si>
  <si>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</si>
  <si>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</si>
  <si>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</si>
  <si>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</si>
  <si>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</si>
  <si>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</si>
  <si>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</si>
  <si>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</si>
  <si>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</si>
  <si>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</si>
  <si>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</si>
  <si>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</si>
  <si>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</si>
  <si>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</si>
  <si>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</si>
  <si>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</si>
  <si>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</si>
  <si>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</si>
  <si>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</si>
  <si>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</si>
  <si>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</si>
  <si>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</si>
  <si>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</si>
  <si>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</si>
  <si>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</si>
  <si>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</si>
  <si>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</si>
  <si>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</si>
  <si>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</si>
  <si>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</si>
  <si>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</si>
  <si>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</si>
  <si>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</si>
  <si>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Lakefront Utilities Inc</t>
  </si>
  <si>
    <t>ACCOUNT 1610 INTANGIBLE PLANT</t>
  </si>
  <si>
    <t>MATCHES AUDITED FINANCIALS</t>
  </si>
  <si>
    <t>DOES NOT INCLUDE 1610</t>
  </si>
  <si>
    <t>LDC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</si>
</sst>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4" fontId="12" fillId="0" borderId="10" xfId="1" applyNumberFormat="1" applyFont="1" applyFill="1" applyBorder="1"/>
    <xf numFmtId="164" fontId="12" fillId="0" borderId="11" xfId="1" applyNumberFormat="1" applyFont="1" applyFill="1" applyBorder="1"/>
    <xf numFmtId="164" fontId="12" fillId="0" borderId="13" xfId="1" applyNumberFormat="1" applyFont="1" applyFill="1" applyBorder="1"/>
    <xf numFmtId="164" fontId="12" fillId="0" borderId="4" xfId="1" applyNumberFormat="1" applyFont="1" applyFill="1" applyBorder="1"/>
    <xf numFmtId="164" fontId="12" fillId="0" borderId="9" xfId="1" applyNumberFormat="1" applyFont="1" applyFill="1" applyBorder="1"/>
    <xf numFmtId="164" fontId="13" fillId="0" borderId="1" xfId="1" applyNumberFormat="1" applyFont="1" applyFill="1" applyBorder="1"/>
    <xf numFmtId="164" fontId="12" fillId="0" borderId="14" xfId="1" applyNumberFormat="1" applyFont="1" applyFill="1" applyBorder="1"/>
    <xf numFmtId="0" fontId="0" fillId="6" borderId="26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workbookViewId="0">
      <selection activeCell="A11" sqref="A11"/>
    </sheetView>
  </sheetViews>
  <sheetFormatPr defaultRowHeight="12.75" x14ac:dyDescent="0.2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customWidth="1"/>
    <col min="14" max="14" width="11.6640625" style="49" bestFit="1" customWidth="1"/>
    <col min="15" max="16384" width="8.88671875" style="49"/>
  </cols>
  <sheetData>
    <row r="1" spans="1:15" ht="13.5" thickBot="1" x14ac:dyDescent="0.25"/>
    <row r="2" spans="1:15" ht="13.5" thickBot="1" x14ac:dyDescent="0.25">
      <c r="A2" s="91" t="s">
        <v>69</v>
      </c>
      <c r="B2" s="92"/>
      <c r="C2" s="92"/>
      <c r="D2" s="92"/>
      <c r="E2" s="92"/>
      <c r="F2" s="93"/>
      <c r="G2" s="55" t="s">
        <v>51</v>
      </c>
    </row>
    <row r="3" spans="1:15" ht="13.5" thickBot="1" x14ac:dyDescent="0.25"/>
    <row r="4" spans="1:15" ht="13.5" thickBot="1" x14ac:dyDescent="0.25">
      <c r="A4" s="97" t="s">
        <v>22</v>
      </c>
      <c r="B4" s="98"/>
      <c r="C4" s="98"/>
      <c r="D4" s="98"/>
      <c r="E4" s="98"/>
      <c r="F4" s="99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25">
      <c r="A5" s="94" t="s">
        <v>6</v>
      </c>
      <c r="B5" s="95"/>
      <c r="C5" s="95"/>
      <c r="D5" s="95"/>
      <c r="E5" s="95"/>
      <c r="F5" s="96"/>
      <c r="G5" s="94" t="s">
        <v>0</v>
      </c>
      <c r="H5" s="95"/>
      <c r="I5" s="96"/>
      <c r="J5" s="51"/>
      <c r="K5" s="94" t="s">
        <v>56</v>
      </c>
      <c r="L5" s="95"/>
      <c r="M5" s="95"/>
      <c r="N5" s="96"/>
    </row>
    <row r="6" spans="1:15" x14ac:dyDescent="0.2">
      <c r="A6" s="59" t="s">
        <v>57</v>
      </c>
      <c r="B6" s="60"/>
      <c r="C6" s="60"/>
      <c r="D6" s="60"/>
      <c r="E6" s="60"/>
      <c r="F6" s="60"/>
      <c r="G6" s="115">
        <f>158400.66+5211.36+21690.41+153368.59+107959.66+25509.37+25314.14+300+7920.83</f>
        <v>505675.02000000008</v>
      </c>
      <c r="H6" s="116">
        <f>183439.76+1043.42+4150.81+160832.22+26977.19+17497.72+17456.27+4423.56</f>
        <v>415820.95</v>
      </c>
      <c r="I6" s="117">
        <v>606862.41</v>
      </c>
      <c r="K6" s="62" t="s">
        <v>13</v>
      </c>
      <c r="L6" s="63">
        <v>505675</v>
      </c>
      <c r="M6" s="63">
        <v>415821</v>
      </c>
      <c r="N6" s="63">
        <v>606862</v>
      </c>
    </row>
    <row r="7" spans="1:15" x14ac:dyDescent="0.2">
      <c r="A7" s="64" t="s">
        <v>58</v>
      </c>
      <c r="B7" s="65"/>
      <c r="C7" s="65"/>
      <c r="D7" s="65"/>
      <c r="E7" s="65"/>
      <c r="F7" s="65"/>
      <c r="G7" s="117">
        <f>8373.71+39912.07+9014.11+42096.19+40217.47</f>
        <v>139613.54999999999</v>
      </c>
      <c r="H7" s="116">
        <f>36678.38+69204.25+8699.33+30881.41+79848.32</f>
        <v>225311.69</v>
      </c>
      <c r="I7" s="117">
        <v>143890.88</v>
      </c>
      <c r="K7" s="62" t="s">
        <v>14</v>
      </c>
      <c r="L7" s="61">
        <v>139614</v>
      </c>
      <c r="M7" s="61">
        <v>225312</v>
      </c>
      <c r="N7" s="61">
        <v>143891</v>
      </c>
    </row>
    <row r="8" spans="1:15" x14ac:dyDescent="0.2">
      <c r="A8" s="64" t="s">
        <v>59</v>
      </c>
      <c r="B8" s="65"/>
      <c r="C8" s="65"/>
      <c r="D8" s="65"/>
      <c r="E8" s="65"/>
      <c r="F8" s="65"/>
      <c r="G8" s="117">
        <f>63777.88+129841.18+92675.04+128.19+8926.15+99078.37</f>
        <v>394426.81</v>
      </c>
      <c r="H8" s="116">
        <f>62889.54+126867.12+103730.38-16.25+4067.17+105260.86</f>
        <v>402798.82</v>
      </c>
      <c r="I8" s="117">
        <f>85895.09+128012.72+99225.68+225.28+4441.56+96124.09</f>
        <v>413924.42000000004</v>
      </c>
      <c r="K8" s="62" t="s">
        <v>15</v>
      </c>
      <c r="L8" s="61">
        <v>394427</v>
      </c>
      <c r="M8" s="61">
        <v>402798</v>
      </c>
      <c r="N8" s="61">
        <v>413924</v>
      </c>
    </row>
    <row r="9" spans="1:15" x14ac:dyDescent="0.2">
      <c r="A9" s="64" t="s">
        <v>60</v>
      </c>
      <c r="B9" s="65"/>
      <c r="C9" s="65"/>
      <c r="D9" s="65"/>
      <c r="E9" s="65"/>
      <c r="F9" s="65"/>
      <c r="G9" s="117">
        <v>-4704.5</v>
      </c>
      <c r="H9" s="116">
        <f>13354.54</f>
        <v>13354.54</v>
      </c>
      <c r="I9" s="117">
        <v>17393.599999999999</v>
      </c>
      <c r="K9" s="62" t="s">
        <v>16</v>
      </c>
      <c r="L9" s="61">
        <v>-4705</v>
      </c>
      <c r="M9" s="61">
        <v>13355</v>
      </c>
      <c r="N9" s="61">
        <v>17394</v>
      </c>
    </row>
    <row r="10" spans="1:15" x14ac:dyDescent="0.2">
      <c r="A10" s="66" t="s">
        <v>61</v>
      </c>
      <c r="B10" s="67"/>
      <c r="C10" s="67"/>
      <c r="D10" s="67"/>
      <c r="E10" s="67"/>
      <c r="F10" s="67"/>
      <c r="G10" s="119">
        <v>800675</v>
      </c>
      <c r="H10" s="121">
        <f>46510.34+426686.12+91247.28+99807.9+70227.74+58794.32+58782.48+32397.86+53616.02</f>
        <v>938070.05999999994</v>
      </c>
      <c r="I10" s="117">
        <v>1013929.32</v>
      </c>
      <c r="K10" s="62" t="s">
        <v>17</v>
      </c>
      <c r="L10" s="61">
        <v>800675</v>
      </c>
      <c r="M10" s="61">
        <v>938070</v>
      </c>
      <c r="N10" s="61">
        <v>1013929</v>
      </c>
    </row>
    <row r="11" spans="1:15" x14ac:dyDescent="0.2">
      <c r="A11" s="64" t="s">
        <v>62</v>
      </c>
      <c r="B11" s="65"/>
      <c r="C11" s="65"/>
      <c r="D11" s="65"/>
      <c r="E11" s="65"/>
      <c r="F11" s="65"/>
      <c r="G11" s="117">
        <f>24674.76</f>
        <v>24674.76</v>
      </c>
      <c r="H11" s="116">
        <v>27066.44</v>
      </c>
      <c r="I11" s="117">
        <v>20945.52</v>
      </c>
      <c r="K11" s="62" t="s">
        <v>18</v>
      </c>
      <c r="L11" s="61">
        <v>24675</v>
      </c>
      <c r="M11" s="61">
        <v>27066</v>
      </c>
      <c r="N11" s="61">
        <v>20946</v>
      </c>
    </row>
    <row r="12" spans="1:15" ht="13.5" thickBot="1" x14ac:dyDescent="0.25">
      <c r="A12" s="64" t="s">
        <v>63</v>
      </c>
      <c r="B12" s="65"/>
      <c r="C12" s="65"/>
      <c r="D12" s="65"/>
      <c r="E12" s="65"/>
      <c r="F12" s="65"/>
      <c r="G12" s="117">
        <f>3486.28</f>
        <v>3486.28</v>
      </c>
      <c r="H12" s="118">
        <v>2212.81</v>
      </c>
      <c r="I12" s="117">
        <f>1051.23</f>
        <v>1051.23</v>
      </c>
      <c r="K12" s="69" t="s">
        <v>19</v>
      </c>
      <c r="L12" s="68">
        <v>3486</v>
      </c>
      <c r="M12" s="68">
        <v>2213</v>
      </c>
      <c r="N12" s="68">
        <v>1051</v>
      </c>
    </row>
    <row r="13" spans="1:15" ht="13.5" thickBot="1" x14ac:dyDescent="0.25">
      <c r="A13" s="70" t="s">
        <v>1</v>
      </c>
      <c r="B13" s="71"/>
      <c r="C13" s="71"/>
      <c r="D13" s="71"/>
      <c r="E13" s="71"/>
      <c r="F13" s="71"/>
      <c r="G13" s="72">
        <f>SUM(G6:G12)</f>
        <v>1863846.9200000002</v>
      </c>
      <c r="H13" s="72">
        <f t="shared" ref="H13:I13" si="0">SUM(H6:H12)</f>
        <v>2024635.31</v>
      </c>
      <c r="I13" s="72">
        <f t="shared" si="0"/>
        <v>2217997.38</v>
      </c>
      <c r="K13" s="70" t="s">
        <v>1</v>
      </c>
      <c r="L13" s="73">
        <f>SUM(L6:L12)</f>
        <v>1863847</v>
      </c>
      <c r="M13" s="73">
        <f>SUM(M6:M12)</f>
        <v>2024635</v>
      </c>
      <c r="N13" s="73">
        <f>SUM(N6:N12)</f>
        <v>2217997</v>
      </c>
    </row>
    <row r="14" spans="1:15" ht="13.5" thickBot="1" x14ac:dyDescent="0.25">
      <c r="A14" s="74" t="s">
        <v>64</v>
      </c>
      <c r="B14" s="75"/>
      <c r="C14" s="75"/>
      <c r="D14" s="75"/>
      <c r="E14" s="75"/>
      <c r="F14" s="75"/>
      <c r="G14" s="76"/>
      <c r="H14" s="76"/>
      <c r="I14" s="76"/>
      <c r="K14" s="77"/>
      <c r="L14" s="78"/>
      <c r="M14" s="78"/>
      <c r="N14" s="78"/>
    </row>
    <row r="15" spans="1:15" ht="13.5" thickBot="1" x14ac:dyDescent="0.25">
      <c r="A15" s="79" t="s">
        <v>65</v>
      </c>
      <c r="B15" s="80"/>
      <c r="C15" s="80"/>
      <c r="D15" s="80"/>
      <c r="E15" s="80"/>
      <c r="F15" s="80"/>
      <c r="G15" s="72">
        <v>1863847</v>
      </c>
      <c r="H15" s="72">
        <v>2024635</v>
      </c>
      <c r="I15" s="72">
        <v>2217997</v>
      </c>
      <c r="K15" s="81" t="s">
        <v>34</v>
      </c>
      <c r="L15" s="72">
        <f>+G15</f>
        <v>1863847</v>
      </c>
      <c r="M15" s="72">
        <f>+H15</f>
        <v>2024635</v>
      </c>
      <c r="N15" s="72">
        <f>+I15</f>
        <v>2217997</v>
      </c>
      <c r="O15" s="82" t="s">
        <v>35</v>
      </c>
    </row>
    <row r="16" spans="1:15" ht="13.5" thickBot="1" x14ac:dyDescent="0.25">
      <c r="A16" s="70" t="s">
        <v>3</v>
      </c>
      <c r="B16" s="71"/>
      <c r="C16" s="71"/>
      <c r="D16" s="71"/>
      <c r="E16" s="71"/>
      <c r="F16" s="71"/>
      <c r="G16" s="120">
        <f>+G13-G15</f>
        <v>-7.9999999841675162E-2</v>
      </c>
      <c r="H16" s="120">
        <f t="shared" ref="H16:I16" si="1">+H13-H15</f>
        <v>0.31000000005587935</v>
      </c>
      <c r="I16" s="72">
        <f t="shared" si="1"/>
        <v>0.37999999988824129</v>
      </c>
      <c r="K16" s="83"/>
      <c r="L16" s="72">
        <f>+L13-L15</f>
        <v>0</v>
      </c>
      <c r="M16" s="72">
        <f>+M13-M15</f>
        <v>0</v>
      </c>
      <c r="N16" s="72">
        <f>+N13-N15</f>
        <v>0</v>
      </c>
    </row>
    <row r="17" spans="1:13" x14ac:dyDescent="0.2">
      <c r="A17" s="84"/>
      <c r="B17" s="67"/>
      <c r="C17" s="67"/>
      <c r="D17" s="67"/>
      <c r="E17" s="67"/>
      <c r="F17" s="67"/>
      <c r="G17" s="67"/>
      <c r="H17" s="67"/>
      <c r="I17" s="67"/>
      <c r="J17" s="85"/>
      <c r="K17" s="67"/>
      <c r="L17" s="50"/>
      <c r="M17" s="67"/>
    </row>
    <row r="18" spans="1:13" x14ac:dyDescent="0.2">
      <c r="A18" s="86" t="s">
        <v>2</v>
      </c>
    </row>
    <row r="19" spans="1:13" x14ac:dyDescent="0.2">
      <c r="A19" s="86" t="s">
        <v>5</v>
      </c>
    </row>
    <row r="20" spans="1:13" ht="13.5" thickBot="1" x14ac:dyDescent="0.25">
      <c r="A20" s="86"/>
    </row>
    <row r="21" spans="1:13" ht="13.5" thickBot="1" x14ac:dyDescent="0.25">
      <c r="A21" s="97" t="s">
        <v>23</v>
      </c>
      <c r="B21" s="98"/>
      <c r="C21" s="98"/>
      <c r="D21" s="98"/>
      <c r="E21" s="98"/>
      <c r="F21" s="99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25">
      <c r="A22" s="94" t="s">
        <v>20</v>
      </c>
      <c r="B22" s="95"/>
      <c r="C22" s="95"/>
      <c r="D22" s="95"/>
      <c r="E22" s="95"/>
      <c r="F22" s="95"/>
      <c r="G22" s="94" t="s">
        <v>0</v>
      </c>
      <c r="H22" s="95"/>
      <c r="I22" s="96"/>
      <c r="J22" s="53"/>
    </row>
    <row r="23" spans="1:13" x14ac:dyDescent="0.2">
      <c r="A23" s="66" t="s">
        <v>6</v>
      </c>
      <c r="B23" s="67"/>
      <c r="C23" s="87">
        <v>5014</v>
      </c>
      <c r="D23" s="67" t="s">
        <v>29</v>
      </c>
      <c r="E23" s="67"/>
      <c r="F23" s="67"/>
      <c r="G23" s="68">
        <v>0</v>
      </c>
      <c r="H23" s="88">
        <v>0</v>
      </c>
      <c r="I23" s="88">
        <v>0</v>
      </c>
      <c r="J23" s="54"/>
    </row>
    <row r="24" spans="1:13" x14ac:dyDescent="0.2">
      <c r="A24" s="66"/>
      <c r="B24" s="67"/>
      <c r="C24" s="87">
        <v>5015</v>
      </c>
      <c r="D24" s="67" t="s">
        <v>30</v>
      </c>
      <c r="E24" s="67"/>
      <c r="F24" s="67"/>
      <c r="G24" s="68">
        <v>0</v>
      </c>
      <c r="H24" s="88">
        <v>0</v>
      </c>
      <c r="I24" s="88">
        <v>0</v>
      </c>
      <c r="J24" s="54"/>
    </row>
    <row r="25" spans="1:13" ht="13.5" thickBot="1" x14ac:dyDescent="0.25">
      <c r="A25" s="66"/>
      <c r="B25" s="67"/>
      <c r="C25" s="87">
        <v>5112</v>
      </c>
      <c r="D25" s="67" t="s">
        <v>31</v>
      </c>
      <c r="E25" s="67"/>
      <c r="F25" s="67"/>
      <c r="G25" s="68">
        <v>0</v>
      </c>
      <c r="H25" s="88">
        <v>0</v>
      </c>
      <c r="I25" s="88">
        <v>0</v>
      </c>
      <c r="J25" s="54"/>
    </row>
    <row r="26" spans="1:13" ht="13.5" thickBot="1" x14ac:dyDescent="0.25">
      <c r="A26" s="70" t="s">
        <v>1</v>
      </c>
      <c r="B26" s="71"/>
      <c r="C26" s="71"/>
      <c r="D26" s="71"/>
      <c r="E26" s="71"/>
      <c r="F26" s="71"/>
      <c r="G26" s="72">
        <f>SUM(G23:G25)</f>
        <v>0</v>
      </c>
      <c r="H26" s="72">
        <f t="shared" ref="H26:I26" si="2">SUM(H23:H25)</f>
        <v>0</v>
      </c>
      <c r="I26" s="72">
        <f t="shared" si="2"/>
        <v>0</v>
      </c>
      <c r="J26" s="50"/>
    </row>
    <row r="27" spans="1:13" x14ac:dyDescent="0.2">
      <c r="A27" s="74" t="s">
        <v>66</v>
      </c>
      <c r="B27" s="75"/>
      <c r="C27" s="75"/>
      <c r="D27" s="75"/>
      <c r="E27" s="75"/>
      <c r="F27" s="75"/>
      <c r="G27" s="89"/>
      <c r="H27" s="89"/>
      <c r="I27" s="89"/>
      <c r="J27" s="50"/>
    </row>
    <row r="28" spans="1:13" ht="13.5" thickBot="1" x14ac:dyDescent="0.25">
      <c r="A28" s="66" t="s">
        <v>67</v>
      </c>
      <c r="B28" s="67"/>
      <c r="C28" s="67"/>
      <c r="D28" s="67"/>
      <c r="E28" s="67"/>
      <c r="F28" s="67"/>
      <c r="G28" s="90"/>
      <c r="H28" s="90"/>
      <c r="I28" s="90"/>
      <c r="J28" s="50"/>
      <c r="K28" s="67"/>
      <c r="L28" s="67"/>
    </row>
    <row r="29" spans="1:13" ht="13.5" thickBot="1" x14ac:dyDescent="0.25">
      <c r="A29" s="79" t="s">
        <v>7</v>
      </c>
      <c r="B29" s="80"/>
      <c r="C29" s="80"/>
      <c r="D29" s="80"/>
      <c r="E29" s="80"/>
      <c r="F29" s="80"/>
      <c r="G29" s="72"/>
      <c r="H29" s="72"/>
      <c r="I29" s="72"/>
      <c r="J29" s="49" t="s">
        <v>4</v>
      </c>
      <c r="L29" s="67"/>
    </row>
    <row r="30" spans="1:13" ht="13.5" thickBot="1" x14ac:dyDescent="0.25">
      <c r="A30" s="70" t="s">
        <v>3</v>
      </c>
      <c r="B30" s="71"/>
      <c r="C30" s="71"/>
      <c r="D30" s="71"/>
      <c r="E30" s="71"/>
      <c r="F30" s="71"/>
      <c r="G30" s="72">
        <f>+G26-G29</f>
        <v>0</v>
      </c>
      <c r="H30" s="72">
        <f t="shared" ref="H30:I30" si="3">+H26-H29</f>
        <v>0</v>
      </c>
      <c r="I30" s="72">
        <f t="shared" si="3"/>
        <v>0</v>
      </c>
      <c r="J30" s="50"/>
      <c r="K30" s="67"/>
      <c r="L30" s="67"/>
    </row>
    <row r="31" spans="1:13" ht="13.5" thickBot="1" x14ac:dyDescent="0.25"/>
    <row r="32" spans="1:13" ht="13.5" thickBot="1" x14ac:dyDescent="0.25">
      <c r="A32" s="97" t="s">
        <v>23</v>
      </c>
      <c r="B32" s="98"/>
      <c r="C32" s="98"/>
      <c r="D32" s="98"/>
      <c r="E32" s="98"/>
      <c r="F32" s="99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25">
      <c r="A33" s="94" t="s">
        <v>20</v>
      </c>
      <c r="B33" s="95"/>
      <c r="C33" s="95"/>
      <c r="D33" s="95"/>
      <c r="E33" s="95"/>
      <c r="F33" s="95"/>
      <c r="G33" s="94" t="s">
        <v>0</v>
      </c>
      <c r="H33" s="95"/>
      <c r="I33" s="96"/>
      <c r="J33" s="53"/>
    </row>
    <row r="34" spans="1:10" x14ac:dyDescent="0.2">
      <c r="A34" s="66" t="s">
        <v>6</v>
      </c>
      <c r="B34" s="67"/>
      <c r="C34" s="87">
        <v>5014</v>
      </c>
      <c r="D34" s="67" t="s">
        <v>29</v>
      </c>
      <c r="E34" s="67"/>
      <c r="F34" s="67"/>
      <c r="G34" s="68">
        <f t="shared" ref="G34:H36" si="4">+G23</f>
        <v>0</v>
      </c>
      <c r="H34" s="68">
        <f t="shared" si="4"/>
        <v>0</v>
      </c>
      <c r="I34" s="68">
        <f t="shared" ref="I34" si="5">+I23</f>
        <v>0</v>
      </c>
      <c r="J34" s="49" t="s">
        <v>27</v>
      </c>
    </row>
    <row r="35" spans="1:10" x14ac:dyDescent="0.2">
      <c r="A35" s="66"/>
      <c r="B35" s="67"/>
      <c r="C35" s="87">
        <v>5015</v>
      </c>
      <c r="D35" s="67" t="s">
        <v>30</v>
      </c>
      <c r="E35" s="67"/>
      <c r="F35" s="67"/>
      <c r="G35" s="68">
        <f t="shared" si="4"/>
        <v>0</v>
      </c>
      <c r="H35" s="68">
        <f t="shared" si="4"/>
        <v>0</v>
      </c>
      <c r="I35" s="68">
        <f t="shared" ref="I35" si="6">+I24</f>
        <v>0</v>
      </c>
      <c r="J35" s="49" t="s">
        <v>28</v>
      </c>
    </row>
    <row r="36" spans="1:10" ht="13.5" thickBot="1" x14ac:dyDescent="0.25">
      <c r="A36" s="66"/>
      <c r="B36" s="67"/>
      <c r="C36" s="87">
        <v>5112</v>
      </c>
      <c r="D36" s="67" t="s">
        <v>31</v>
      </c>
      <c r="E36" s="67"/>
      <c r="F36" s="67"/>
      <c r="G36" s="68">
        <f t="shared" si="4"/>
        <v>0</v>
      </c>
      <c r="H36" s="68">
        <f t="shared" si="4"/>
        <v>0</v>
      </c>
      <c r="I36" s="68">
        <f t="shared" ref="I36" si="7">+I25</f>
        <v>0</v>
      </c>
      <c r="J36" s="54"/>
    </row>
    <row r="37" spans="1:10" ht="13.5" thickBot="1" x14ac:dyDescent="0.25">
      <c r="A37" s="70" t="s">
        <v>1</v>
      </c>
      <c r="B37" s="71"/>
      <c r="C37" s="71"/>
      <c r="D37" s="71"/>
      <c r="E37" s="71"/>
      <c r="F37" s="71"/>
      <c r="G37" s="72">
        <f>SUM(G34:G36)</f>
        <v>0</v>
      </c>
      <c r="H37" s="72">
        <f t="shared" ref="H37:I37" si="8">SUM(H34:H36)</f>
        <v>0</v>
      </c>
      <c r="I37" s="72">
        <f t="shared" si="8"/>
        <v>0</v>
      </c>
      <c r="J37" s="50"/>
    </row>
    <row r="38" spans="1:10" ht="13.5" thickBot="1" x14ac:dyDescent="0.25">
      <c r="A38" s="74" t="s">
        <v>66</v>
      </c>
      <c r="B38" s="75"/>
      <c r="C38" s="75"/>
      <c r="D38" s="75"/>
      <c r="E38" s="75"/>
      <c r="F38" s="75"/>
      <c r="G38" s="89"/>
      <c r="H38" s="89"/>
      <c r="I38" s="89"/>
      <c r="J38" s="50"/>
    </row>
    <row r="39" spans="1:10" ht="13.5" thickBot="1" x14ac:dyDescent="0.25">
      <c r="A39" s="66" t="s">
        <v>68</v>
      </c>
      <c r="B39" s="67"/>
      <c r="C39" s="67"/>
      <c r="D39" s="67"/>
      <c r="E39" s="67"/>
      <c r="F39" s="67"/>
      <c r="G39" s="72"/>
      <c r="H39" s="72"/>
      <c r="I39" s="72"/>
      <c r="J39" s="49" t="s">
        <v>4</v>
      </c>
    </row>
    <row r="40" spans="1:10" ht="13.5" thickBot="1" x14ac:dyDescent="0.25">
      <c r="A40" s="70" t="s">
        <v>3</v>
      </c>
      <c r="B40" s="71"/>
      <c r="C40" s="71"/>
      <c r="D40" s="71"/>
      <c r="E40" s="71"/>
      <c r="F40" s="71"/>
      <c r="G40" s="72">
        <f>+G37-G39</f>
        <v>0</v>
      </c>
      <c r="H40" s="72">
        <f t="shared" ref="H40:I40" si="9">+H37-H39</f>
        <v>0</v>
      </c>
      <c r="I40" s="72">
        <f t="shared" si="9"/>
        <v>0</v>
      </c>
      <c r="J40" s="50"/>
    </row>
  </sheetData>
  <mergeCells count="11">
    <mergeCell ref="K5:N5"/>
    <mergeCell ref="A4:F4"/>
    <mergeCell ref="G22:I22"/>
    <mergeCell ref="A21:F21"/>
    <mergeCell ref="A32:F32"/>
    <mergeCell ref="A2:F2"/>
    <mergeCell ref="G33:I33"/>
    <mergeCell ref="A5:F5"/>
    <mergeCell ref="A22:F22"/>
    <mergeCell ref="A33:F33"/>
    <mergeCell ref="G5:I5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zoomScale="75" zoomScaleNormal="75" workbookViewId="0">
      <selection activeCell="K29" sqref="K28:K29"/>
    </sheetView>
  </sheetViews>
  <sheetFormatPr defaultRowHeight="15" x14ac:dyDescent="0.2"/>
  <cols>
    <col min="6" max="6" width="11.77734375" customWidth="1"/>
    <col min="7" max="8" width="13" bestFit="1" customWidth="1"/>
    <col min="9" max="9" width="13.109375" bestFit="1" customWidth="1"/>
    <col min="10" max="10" width="33.33203125" customWidth="1"/>
    <col min="11" max="11" width="40.33203125" customWidth="1"/>
    <col min="12" max="12" width="10.5546875" customWidth="1"/>
  </cols>
  <sheetData>
    <row r="1" spans="1:11" ht="15.75" thickBot="1" x14ac:dyDescent="0.25"/>
    <row r="2" spans="1:11" ht="16.5" thickBot="1" x14ac:dyDescent="0.3">
      <c r="A2" s="100" t="s">
        <v>69</v>
      </c>
      <c r="B2" s="101"/>
      <c r="C2" s="101"/>
      <c r="D2" s="101"/>
      <c r="E2" s="101"/>
      <c r="F2" s="101"/>
      <c r="G2" s="101"/>
      <c r="H2" s="101"/>
      <c r="I2" s="102"/>
      <c r="J2" s="45" t="s">
        <v>50</v>
      </c>
    </row>
    <row r="3" spans="1:11" ht="15.75" thickBot="1" x14ac:dyDescent="0.25"/>
    <row r="4" spans="1:11" ht="18.75" thickBot="1" x14ac:dyDescent="0.3">
      <c r="A4" s="103" t="s">
        <v>25</v>
      </c>
      <c r="B4" s="104"/>
      <c r="C4" s="104"/>
      <c r="D4" s="104"/>
      <c r="E4" s="104"/>
      <c r="F4" s="105"/>
      <c r="G4" s="22">
        <v>2009</v>
      </c>
      <c r="H4" s="22">
        <v>2010</v>
      </c>
      <c r="I4" s="22">
        <v>2011</v>
      </c>
    </row>
    <row r="5" spans="1:11" ht="16.5" thickBot="1" x14ac:dyDescent="0.25">
      <c r="A5" s="106" t="s">
        <v>21</v>
      </c>
      <c r="B5" s="107"/>
      <c r="C5" s="107"/>
      <c r="D5" s="107"/>
      <c r="E5" s="107"/>
      <c r="F5" s="107"/>
      <c r="G5" s="106" t="s">
        <v>52</v>
      </c>
      <c r="H5" s="107"/>
      <c r="I5" s="108"/>
    </row>
    <row r="6" spans="1:11" ht="16.5" thickBot="1" x14ac:dyDescent="0.3">
      <c r="A6" s="10" t="s">
        <v>54</v>
      </c>
      <c r="B6" s="19"/>
      <c r="C6" s="23" t="s">
        <v>32</v>
      </c>
      <c r="D6" s="19"/>
      <c r="E6" s="19"/>
      <c r="F6" s="19"/>
      <c r="G6" s="15">
        <v>0</v>
      </c>
      <c r="H6" s="15">
        <v>0</v>
      </c>
      <c r="I6" s="15">
        <v>0</v>
      </c>
      <c r="J6" t="s">
        <v>4</v>
      </c>
    </row>
    <row r="7" spans="1:11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1" ht="16.5" thickBot="1" x14ac:dyDescent="0.3">
      <c r="A8" s="5" t="s">
        <v>38</v>
      </c>
      <c r="B8" s="6"/>
      <c r="C8" s="6"/>
      <c r="D8" s="6"/>
      <c r="E8" s="6"/>
      <c r="F8" s="6"/>
      <c r="G8" s="15">
        <v>0</v>
      </c>
      <c r="H8" s="15">
        <v>0</v>
      </c>
      <c r="I8" s="15">
        <v>0</v>
      </c>
      <c r="J8" t="s">
        <v>4</v>
      </c>
    </row>
    <row r="9" spans="1:11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1" x14ac:dyDescent="0.2">
      <c r="G10" s="1"/>
      <c r="H10" s="1"/>
      <c r="I10" s="1"/>
    </row>
    <row r="11" spans="1:11" ht="15.75" thickBot="1" x14ac:dyDescent="0.25">
      <c r="G11" s="1"/>
      <c r="H11" s="1"/>
      <c r="I11" s="1"/>
    </row>
    <row r="12" spans="1:11" ht="18.75" thickBot="1" x14ac:dyDescent="0.3">
      <c r="A12" s="103" t="s">
        <v>26</v>
      </c>
      <c r="B12" s="104"/>
      <c r="C12" s="104"/>
      <c r="D12" s="104"/>
      <c r="E12" s="104"/>
      <c r="F12" s="105"/>
      <c r="G12" s="22">
        <v>2009</v>
      </c>
      <c r="H12" s="22">
        <v>2010</v>
      </c>
      <c r="I12" s="22">
        <v>2011</v>
      </c>
      <c r="K12" s="122" t="s">
        <v>73</v>
      </c>
    </row>
    <row r="13" spans="1:11" ht="16.5" thickBot="1" x14ac:dyDescent="0.25">
      <c r="A13" s="106" t="s">
        <v>6</v>
      </c>
      <c r="B13" s="107"/>
      <c r="C13" s="107"/>
      <c r="D13" s="107"/>
      <c r="E13" s="107"/>
      <c r="F13" s="107"/>
      <c r="G13" s="106" t="s">
        <v>0</v>
      </c>
      <c r="H13" s="107"/>
      <c r="I13" s="108"/>
      <c r="K13" s="122"/>
    </row>
    <row r="14" spans="1:11" ht="16.5" thickBot="1" x14ac:dyDescent="0.3">
      <c r="A14" s="10" t="s">
        <v>55</v>
      </c>
      <c r="B14" s="19"/>
      <c r="C14" s="19"/>
      <c r="D14" s="19"/>
      <c r="E14" s="19"/>
      <c r="F14" s="19"/>
      <c r="G14" s="15">
        <v>18758365.460000001</v>
      </c>
      <c r="H14" s="15">
        <f>219283.87+919215.96+2762234.63+1107311.81+3813754.19+878943.2+3066154.12+5111049.25+509528.86+894462.63+57025.45+31198.97+113876+759705.82+158729.87+18711.5</f>
        <v>20421186.129999995</v>
      </c>
      <c r="I14" s="15">
        <f>219283.87+921975.45+2887415.63+1378277.99+4255646.33+941910.89+3224654.86+5262522.77+517495.79+916538.62+1029.54+62479.95+40254.2+138259.11+759705.82+248691.54+20869.56</f>
        <v>21797011.919999994</v>
      </c>
      <c r="J14" s="25" t="s">
        <v>4</v>
      </c>
      <c r="K14" s="122" t="s">
        <v>72</v>
      </c>
    </row>
    <row r="15" spans="1:11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  <c r="K15" s="122"/>
    </row>
    <row r="16" spans="1:11" ht="16.5" thickBot="1" x14ac:dyDescent="0.3">
      <c r="A16" s="26" t="s">
        <v>39</v>
      </c>
      <c r="B16" s="6"/>
      <c r="C16" s="6"/>
      <c r="D16" s="6"/>
      <c r="E16" s="6"/>
      <c r="F16" s="6"/>
      <c r="G16" s="15">
        <v>19358429</v>
      </c>
      <c r="H16" s="15">
        <v>20476053</v>
      </c>
      <c r="I16" s="15">
        <v>21832784</v>
      </c>
      <c r="J16" t="s">
        <v>4</v>
      </c>
      <c r="K16" s="122" t="s">
        <v>71</v>
      </c>
    </row>
    <row r="17" spans="1:11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-600063.53999999911</v>
      </c>
      <c r="H17" s="15">
        <f t="shared" ref="H17:I17" si="1">+H14-H16</f>
        <v>-54866.870000004768</v>
      </c>
      <c r="I17" s="15">
        <f t="shared" si="1"/>
        <v>-35772.080000005662</v>
      </c>
      <c r="K17" s="122" t="s">
        <v>70</v>
      </c>
    </row>
    <row r="19" spans="1:11" ht="15.75" thickBot="1" x14ac:dyDescent="0.25"/>
    <row r="20" spans="1:11" ht="18.75" thickBot="1" x14ac:dyDescent="0.3">
      <c r="A20" s="103" t="s">
        <v>26</v>
      </c>
      <c r="B20" s="104"/>
      <c r="C20" s="104"/>
      <c r="D20" s="104"/>
      <c r="E20" s="104"/>
      <c r="F20" s="105"/>
      <c r="G20" s="22">
        <v>2009</v>
      </c>
      <c r="H20" s="22">
        <v>2010</v>
      </c>
      <c r="I20" s="22">
        <v>2011</v>
      </c>
    </row>
    <row r="21" spans="1:11" ht="16.5" thickBot="1" x14ac:dyDescent="0.3">
      <c r="A21" s="112" t="s">
        <v>10</v>
      </c>
      <c r="B21" s="113"/>
      <c r="C21" s="113"/>
      <c r="D21" s="113"/>
      <c r="E21" s="113"/>
      <c r="F21" s="113"/>
      <c r="G21" s="114"/>
      <c r="H21" s="27"/>
      <c r="I21" s="27"/>
    </row>
    <row r="22" spans="1:11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1" ht="16.5" thickBot="1" x14ac:dyDescent="0.3">
      <c r="A23" s="109" t="s">
        <v>47</v>
      </c>
      <c r="B23" s="110"/>
      <c r="C23" s="110"/>
      <c r="D23" s="110"/>
      <c r="E23" s="110"/>
      <c r="F23" s="110"/>
      <c r="G23" s="110"/>
      <c r="H23" s="110"/>
      <c r="I23" s="111"/>
      <c r="J23" s="2"/>
    </row>
    <row r="24" spans="1:11" ht="16.5" thickBot="1" x14ac:dyDescent="0.3">
      <c r="A24" s="12" t="s">
        <v>36</v>
      </c>
      <c r="B24" s="13"/>
      <c r="C24" s="13"/>
      <c r="D24" s="13"/>
      <c r="E24" s="13"/>
      <c r="F24" s="13"/>
      <c r="G24" s="15">
        <v>18758365</v>
      </c>
      <c r="H24" s="15">
        <v>20421187</v>
      </c>
      <c r="I24" s="15">
        <v>21797012</v>
      </c>
      <c r="J24" s="2" t="s">
        <v>4</v>
      </c>
    </row>
    <row r="25" spans="1:11" x14ac:dyDescent="0.2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1" ht="16.5" thickBot="1" x14ac:dyDescent="0.3">
      <c r="A26" s="39" t="s">
        <v>37</v>
      </c>
      <c r="B26" s="40"/>
      <c r="C26" s="40"/>
      <c r="D26" s="40"/>
      <c r="E26" s="40"/>
      <c r="F26" s="41"/>
      <c r="G26" s="36">
        <v>1242843</v>
      </c>
      <c r="H26" s="36">
        <v>1694194</v>
      </c>
      <c r="I26" s="36">
        <v>1958095</v>
      </c>
      <c r="J26" t="s">
        <v>46</v>
      </c>
    </row>
    <row r="27" spans="1:11" ht="16.5" thickBot="1" x14ac:dyDescent="0.3">
      <c r="A27" s="8" t="s">
        <v>12</v>
      </c>
      <c r="B27" s="9"/>
      <c r="C27" s="9"/>
      <c r="D27" s="9"/>
      <c r="E27" s="9"/>
      <c r="F27" s="31"/>
      <c r="G27" s="28">
        <v>18758365</v>
      </c>
      <c r="H27" s="28">
        <v>20421187</v>
      </c>
      <c r="I27" s="28">
        <v>21797014</v>
      </c>
      <c r="J27" s="2" t="s">
        <v>4</v>
      </c>
    </row>
    <row r="28" spans="1:11" ht="16.5" thickBot="1" x14ac:dyDescent="0.3">
      <c r="A28" s="5"/>
      <c r="B28" s="6"/>
      <c r="C28" s="6"/>
      <c r="D28" s="6"/>
      <c r="E28" s="6"/>
      <c r="F28" s="6"/>
      <c r="G28" s="15">
        <f>+G26+G27</f>
        <v>20001208</v>
      </c>
      <c r="H28" s="15">
        <f t="shared" ref="H28" si="2">+H26+H27</f>
        <v>22115381</v>
      </c>
      <c r="I28" s="15">
        <f>+I26+I27</f>
        <v>23755109</v>
      </c>
      <c r="J28" s="2"/>
    </row>
    <row r="29" spans="1:11" ht="16.5" thickBot="1" x14ac:dyDescent="0.3">
      <c r="A29" s="21" t="s">
        <v>3</v>
      </c>
      <c r="B29" s="6"/>
      <c r="C29" s="6"/>
      <c r="D29" s="6"/>
      <c r="E29" s="6"/>
      <c r="F29" s="6"/>
      <c r="G29" s="30">
        <f>+G24-G28</f>
        <v>-1242843</v>
      </c>
      <c r="H29" s="30">
        <f t="shared" ref="H29:I29" si="3">+H24-H28</f>
        <v>-1694194</v>
      </c>
      <c r="I29" s="30">
        <f t="shared" si="3"/>
        <v>-1958097</v>
      </c>
      <c r="J29" s="2"/>
    </row>
    <row r="30" spans="1:11" ht="16.5" thickBot="1" x14ac:dyDescent="0.3">
      <c r="A30" s="109" t="s">
        <v>47</v>
      </c>
      <c r="B30" s="110"/>
      <c r="C30" s="110"/>
      <c r="D30" s="110"/>
      <c r="E30" s="110"/>
      <c r="F30" s="110"/>
      <c r="G30" s="110"/>
      <c r="H30" s="110"/>
      <c r="I30" s="111"/>
      <c r="J30" s="2"/>
    </row>
    <row r="31" spans="1:11" ht="16.5" thickBot="1" x14ac:dyDescent="0.3">
      <c r="A31" s="32" t="s">
        <v>12</v>
      </c>
      <c r="B31" s="33"/>
      <c r="C31" s="33"/>
      <c r="D31" s="33"/>
      <c r="E31" s="33"/>
      <c r="F31" s="34"/>
      <c r="G31" s="15">
        <f>+G27</f>
        <v>18758365</v>
      </c>
      <c r="H31" s="15">
        <f t="shared" ref="H31:I31" si="4">+H27</f>
        <v>20421187</v>
      </c>
      <c r="I31" s="15">
        <f t="shared" si="4"/>
        <v>21797014</v>
      </c>
      <c r="J31" s="2" t="s">
        <v>45</v>
      </c>
    </row>
    <row r="32" spans="1:11" ht="16.5" thickBot="1" x14ac:dyDescent="0.3">
      <c r="A32" s="8" t="s">
        <v>40</v>
      </c>
      <c r="B32" s="9"/>
      <c r="C32" s="9"/>
      <c r="D32" s="9"/>
      <c r="E32" s="9"/>
      <c r="F32" s="31"/>
      <c r="G32" s="28">
        <v>19358429</v>
      </c>
      <c r="H32" s="28">
        <v>20476053</v>
      </c>
      <c r="I32" s="28">
        <v>21832784</v>
      </c>
      <c r="J32" s="2" t="s">
        <v>4</v>
      </c>
    </row>
    <row r="33" spans="1:10" ht="16.5" thickBot="1" x14ac:dyDescent="0.3">
      <c r="A33" s="35" t="s">
        <v>41</v>
      </c>
      <c r="B33" s="9"/>
      <c r="C33" s="9"/>
      <c r="D33" s="9"/>
      <c r="E33" s="9"/>
      <c r="F33" s="31"/>
      <c r="G33" s="28">
        <v>0</v>
      </c>
      <c r="H33" s="28">
        <v>0</v>
      </c>
      <c r="I33" s="28">
        <v>0</v>
      </c>
      <c r="J33" s="2" t="s">
        <v>33</v>
      </c>
    </row>
    <row r="34" spans="1:10" ht="16.5" thickBot="1" x14ac:dyDescent="0.3">
      <c r="A34" s="24"/>
      <c r="B34" s="3"/>
      <c r="C34" s="3"/>
      <c r="D34" s="3"/>
      <c r="E34" s="3"/>
      <c r="F34" s="3"/>
      <c r="G34" s="15">
        <f>SUM(G32:G33)</f>
        <v>19358429</v>
      </c>
      <c r="H34" s="15">
        <f t="shared" ref="H34:I34" si="5">SUM(H32:H33)</f>
        <v>20476053</v>
      </c>
      <c r="I34" s="15">
        <f t="shared" si="5"/>
        <v>21832784</v>
      </c>
      <c r="J34" s="2"/>
    </row>
    <row r="35" spans="1:10" ht="16.5" thickBot="1" x14ac:dyDescent="0.3">
      <c r="A35" s="21" t="s">
        <v>3</v>
      </c>
      <c r="B35" s="6"/>
      <c r="C35" s="6"/>
      <c r="D35" s="6"/>
      <c r="E35" s="6"/>
      <c r="F35" s="6"/>
      <c r="G35" s="15">
        <f>+G31-G34</f>
        <v>-600064</v>
      </c>
      <c r="H35" s="15">
        <f t="shared" ref="H35:I35" si="6">+H31-H34</f>
        <v>-54866</v>
      </c>
      <c r="I35" s="15">
        <f t="shared" si="6"/>
        <v>-35770</v>
      </c>
      <c r="J35" s="2"/>
    </row>
    <row r="36" spans="1:10" ht="16.5" thickBot="1" x14ac:dyDescent="0.3">
      <c r="A36" s="109" t="s">
        <v>48</v>
      </c>
      <c r="B36" s="110"/>
      <c r="C36" s="110"/>
      <c r="D36" s="110"/>
      <c r="E36" s="110"/>
      <c r="F36" s="110"/>
      <c r="G36" s="110"/>
      <c r="H36" s="110"/>
      <c r="I36" s="111"/>
      <c r="J36" s="2"/>
    </row>
    <row r="37" spans="1:10" ht="16.5" thickBot="1" x14ac:dyDescent="0.3">
      <c r="A37" s="32" t="s">
        <v>42</v>
      </c>
      <c r="B37" s="33"/>
      <c r="C37" s="33"/>
      <c r="D37" s="33"/>
      <c r="E37" s="33"/>
      <c r="F37" s="34"/>
      <c r="G37" s="15">
        <v>-2467394</v>
      </c>
      <c r="H37" s="15">
        <v>1662822</v>
      </c>
      <c r="I37" s="15">
        <v>1375827</v>
      </c>
      <c r="J37" s="2" t="s">
        <v>4</v>
      </c>
    </row>
    <row r="38" spans="1:10" ht="16.5" thickBot="1" x14ac:dyDescent="0.3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 x14ac:dyDescent="0.3">
      <c r="A39" s="39" t="s">
        <v>44</v>
      </c>
      <c r="B39" s="40"/>
      <c r="C39" s="40"/>
      <c r="D39" s="40"/>
      <c r="E39" s="40"/>
      <c r="F39" s="41"/>
      <c r="G39" s="15">
        <f>18758365-21225759</f>
        <v>-2467394</v>
      </c>
      <c r="H39" s="15">
        <f>20421187-18758365</f>
        <v>1662822</v>
      </c>
      <c r="I39" s="15">
        <f>21797014-20421187</f>
        <v>1375827</v>
      </c>
      <c r="J39" s="2" t="s">
        <v>4</v>
      </c>
    </row>
    <row r="40" spans="1:10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 x14ac:dyDescent="0.2">
      <c r="G43" s="1"/>
      <c r="H43" s="1"/>
      <c r="I43" s="1"/>
    </row>
    <row r="44" spans="1:10" s="44" customFormat="1" x14ac:dyDescent="0.2">
      <c r="A44" s="46" t="s">
        <v>53</v>
      </c>
      <c r="G44" s="47"/>
      <c r="H44" s="47"/>
      <c r="I44" s="47"/>
    </row>
    <row r="45" spans="1:10" s="44" customFormat="1" x14ac:dyDescent="0.2">
      <c r="A45" s="48" t="s">
        <v>49</v>
      </c>
    </row>
  </sheetData>
  <mergeCells count="12">
    <mergeCell ref="A23:I23"/>
    <mergeCell ref="A30:I30"/>
    <mergeCell ref="A36:I36"/>
    <mergeCell ref="A5:F5"/>
    <mergeCell ref="A13:F13"/>
    <mergeCell ref="A21:G21"/>
    <mergeCell ref="G5:I5"/>
    <mergeCell ref="A2:I2"/>
    <mergeCell ref="A4:F4"/>
    <mergeCell ref="A12:F12"/>
    <mergeCell ref="G13:I13"/>
    <mergeCell ref="A20:F20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Brittany Ashby</cp:lastModifiedBy>
  <cp:lastPrinted>2013-06-18T18:51:05Z</cp:lastPrinted>
  <dcterms:created xsi:type="dcterms:W3CDTF">2013-06-12T12:16:53Z</dcterms:created>
  <dcterms:modified xsi:type="dcterms:W3CDTF">2013-06-27T17:14:03Z</dcterms:modified>
</cp:coreProperties>
</file>