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11325"/>
  </bookViews>
  <sheets>
    <sheet name="OM&amp;A" sheetId="2" r:id="rId1"/>
    <sheet name="Capital" sheetId="3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A2" i="3" l="1"/>
  <c r="I39" i="3"/>
  <c r="H39" i="3"/>
  <c r="G39" i="3"/>
  <c r="I33" i="3" l="1"/>
  <c r="H33" i="3"/>
  <c r="G33" i="3"/>
  <c r="G40" i="3" l="1"/>
  <c r="G28" i="3"/>
  <c r="G13" i="2"/>
  <c r="N15" i="2" l="1"/>
  <c r="M15" i="2"/>
  <c r="L15" i="2"/>
  <c r="G31" i="3" l="1"/>
  <c r="G29" i="3"/>
  <c r="H28" i="3"/>
  <c r="H29" i="3" s="1"/>
  <c r="I28" i="3"/>
  <c r="I29" i="3" s="1"/>
  <c r="I40" i="3" l="1"/>
  <c r="H40" i="3"/>
  <c r="I34" i="3"/>
  <c r="H34" i="3"/>
  <c r="G34" i="3"/>
  <c r="G35" i="3" s="1"/>
  <c r="I31" i="3"/>
  <c r="H31" i="3"/>
  <c r="H17" i="3"/>
  <c r="I17" i="3"/>
  <c r="G17" i="3"/>
  <c r="I35" i="3" l="1"/>
  <c r="H35" i="3"/>
  <c r="H36" i="2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9" i="3" l="1"/>
  <c r="G26" i="2"/>
  <c r="G30" i="2" s="1"/>
  <c r="G16" i="2"/>
</calcChain>
</file>

<file path=xl/sharedStrings.xml><?xml version="1.0" encoding="utf-8"?>
<sst xmlns="http://schemas.openxmlformats.org/spreadsheetml/2006/main" count="107" uniqueCount="70">
  <si>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</si>
  <si>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</si>
  <si>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</si>
  <si>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</si>
  <si>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</si>
  <si>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</si>
  <si>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</si>
  <si>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</si>
  <si>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</si>
  <si>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</si>
  <si>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</si>
  <si>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</si>
  <si>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</si>
  <si>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</si>
  <si>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</si>
  <si>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</si>
  <si>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</si>
  <si>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</si>
  <si>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</si>
  <si>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</si>
  <si>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</si>
  <si>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</si>
  <si>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</si>
  <si>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</si>
  <si>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</si>
  <si>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</si>
  <si>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</si>
  <si>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</si>
  <si>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</si>
  <si>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</si>
  <si>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</si>
  <si>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</si>
  <si>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</si>
  <si>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</si>
  <si>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</si>
  <si>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</si>
  <si>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</si>
  <si>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</si>
  <si>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</si>
  <si>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</si>
  <si>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</si>
  <si>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</si>
  <si>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</si>
  <si>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</si>
  <si>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</si>
  <si>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</si>
  <si>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</si>
  <si>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</si>
  <si>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</si>
  <si>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</si>
  <si>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</si>
  <si>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</si>
  <si>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</si>
  <si>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</si>
  <si>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</si>
  <si>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</si>
  <si>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</si>
  <si>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</si>
  <si>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</si>
  <si>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</si>
  <si>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</si>
  <si>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</si>
  <si>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</si>
  <si>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</si>
  <si>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</si>
  <si>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</si>
  <si>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</si>
  <si>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</si>
  <si>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</si>
  <si>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Kitchener Wilmot Hydro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</si>
</sst>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-&quot;$&quot;* #,##0.00_-;\-&quot;$&quot;* #,##0.00_-;_-&quot;$&quot;* &quot;-&quot;??_-;_-@_-"/>
    <numFmt numFmtId="166" formatCode="_-* #,##0.00_-;\-* #,##0.00_-;_-* &quot;-&quot;??_-;_-@_-"/>
  </numFmts>
  <fonts count="2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19" fillId="0" borderId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3" fillId="3" borderId="1" xfId="1" applyNumberFormat="1" applyFont="1" applyFill="1" applyBorder="1"/>
    <xf numFmtId="0" fontId="3" fillId="0" borderId="0" xfId="0" applyFont="1" applyBorder="1"/>
    <xf numFmtId="164" fontId="3" fillId="0" borderId="0" xfId="1" applyNumberFormat="1" applyFont="1" applyFill="1" applyBorder="1"/>
    <xf numFmtId="0" fontId="4" fillId="0" borderId="0" xfId="0" applyFont="1"/>
    <xf numFmtId="0" fontId="3" fillId="0" borderId="17" xfId="0" applyFont="1" applyBorder="1"/>
    <xf numFmtId="0" fontId="4" fillId="0" borderId="4" xfId="0" applyFont="1" applyBorder="1"/>
    <xf numFmtId="0" fontId="3" fillId="0" borderId="6" xfId="0" applyFont="1" applyBorder="1"/>
    <xf numFmtId="0" fontId="3" fillId="2" borderId="1" xfId="0" applyFont="1" applyFill="1" applyBorder="1" applyAlignment="1">
      <alignment horizontal="center"/>
    </xf>
    <xf numFmtId="0" fontId="0" fillId="0" borderId="17" xfId="0" applyFont="1" applyBorder="1"/>
    <xf numFmtId="0" fontId="3" fillId="0" borderId="4" xfId="0" applyFont="1" applyBorder="1"/>
    <xf numFmtId="0" fontId="8" fillId="0" borderId="0" xfId="0" applyFont="1" applyFill="1"/>
    <xf numFmtId="0" fontId="8" fillId="0" borderId="6" xfId="0" applyFont="1" applyBorder="1"/>
    <xf numFmtId="0" fontId="3" fillId="2" borderId="18" xfId="0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2" fillId="0" borderId="8" xfId="1" applyNumberFormat="1" applyFont="1" applyFill="1" applyBorder="1"/>
    <xf numFmtId="164" fontId="3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14" xfId="0" applyFont="1" applyBorder="1"/>
    <xf numFmtId="164" fontId="2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3" fillId="0" borderId="0" xfId="0" applyFont="1"/>
    <xf numFmtId="0" fontId="5" fillId="0" borderId="0" xfId="0" applyFont="1" applyFill="1"/>
    <xf numFmtId="164" fontId="0" fillId="0" borderId="0" xfId="1" applyNumberFormat="1" applyFont="1" applyFill="1"/>
    <xf numFmtId="0" fontId="11" fillId="0" borderId="0" xfId="0" applyFont="1" applyFill="1"/>
    <xf numFmtId="0" fontId="13" fillId="0" borderId="0" xfId="0" applyFont="1"/>
    <xf numFmtId="164" fontId="14" fillId="0" borderId="0" xfId="1" applyNumberFormat="1" applyFont="1" applyFill="1" applyBorder="1"/>
    <xf numFmtId="0" fontId="13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1" applyNumberFormat="1" applyFont="1" applyFill="1" applyBorder="1"/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11" xfId="0" applyFont="1" applyBorder="1"/>
    <xf numFmtId="0" fontId="13" fillId="0" borderId="12" xfId="0" applyFont="1" applyBorder="1"/>
    <xf numFmtId="164" fontId="13" fillId="0" borderId="10" xfId="1" applyNumberFormat="1" applyFont="1" applyBorder="1"/>
    <xf numFmtId="164" fontId="13" fillId="0" borderId="11" xfId="1" applyNumberFormat="1" applyFont="1" applyBorder="1"/>
    <xf numFmtId="164" fontId="13" fillId="0" borderId="13" xfId="1" applyNumberFormat="1" applyFont="1" applyBorder="1"/>
    <xf numFmtId="164" fontId="13" fillId="0" borderId="19" xfId="1" applyNumberFormat="1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4" xfId="0" applyFont="1" applyBorder="1"/>
    <xf numFmtId="0" fontId="13" fillId="0" borderId="0" xfId="0" applyFont="1" applyBorder="1"/>
    <xf numFmtId="164" fontId="13" fillId="0" borderId="9" xfId="1" applyNumberFormat="1" applyFont="1" applyBorder="1"/>
    <xf numFmtId="164" fontId="13" fillId="0" borderId="14" xfId="1" applyNumberFormat="1" applyFont="1" applyBorder="1"/>
    <xf numFmtId="164" fontId="13" fillId="0" borderId="4" xfId="1" applyNumberFormat="1" applyFont="1" applyBorder="1"/>
    <xf numFmtId="0" fontId="14" fillId="0" borderId="16" xfId="0" applyFont="1" applyBorder="1"/>
    <xf numFmtId="0" fontId="13" fillId="0" borderId="17" xfId="0" applyFont="1" applyBorder="1"/>
    <xf numFmtId="164" fontId="14" fillId="3" borderId="1" xfId="1" applyNumberFormat="1" applyFont="1" applyFill="1" applyBorder="1"/>
    <xf numFmtId="164" fontId="14" fillId="0" borderId="1" xfId="1" applyNumberFormat="1" applyFont="1" applyBorder="1"/>
    <xf numFmtId="0" fontId="13" fillId="0" borderId="2" xfId="0" applyFont="1" applyBorder="1"/>
    <xf numFmtId="0" fontId="13" fillId="0" borderId="3" xfId="0" applyFont="1" applyBorder="1"/>
    <xf numFmtId="164" fontId="13" fillId="0" borderId="8" xfId="1" applyNumberFormat="1" applyFont="1" applyBorder="1"/>
    <xf numFmtId="164" fontId="16" fillId="0" borderId="4" xfId="1" applyNumberFormat="1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7" xfId="0" applyFont="1" applyBorder="1"/>
    <xf numFmtId="164" fontId="17" fillId="0" borderId="4" xfId="1" applyNumberFormat="1" applyFont="1" applyBorder="1"/>
    <xf numFmtId="0" fontId="13" fillId="0" borderId="5" xfId="0" applyFont="1" applyBorder="1"/>
    <xf numFmtId="164" fontId="13" fillId="0" borderId="6" xfId="1" applyNumberFormat="1" applyFont="1" applyBorder="1"/>
    <xf numFmtId="0" fontId="14" fillId="0" borderId="0" xfId="0" applyFont="1" applyBorder="1"/>
    <xf numFmtId="0" fontId="13" fillId="0" borderId="0" xfId="0" applyFont="1" applyFill="1" applyBorder="1"/>
    <xf numFmtId="0" fontId="18" fillId="0" borderId="0" xfId="0" applyFont="1"/>
    <xf numFmtId="0" fontId="13" fillId="0" borderId="0" xfId="0" applyFont="1" applyBorder="1" applyAlignment="1">
      <alignment horizontal="center"/>
    </xf>
    <xf numFmtId="164" fontId="13" fillId="0" borderId="5" xfId="1" applyNumberFormat="1" applyFont="1" applyBorder="1"/>
    <xf numFmtId="164" fontId="14" fillId="0" borderId="8" xfId="1" applyNumberFormat="1" applyFont="1" applyBorder="1"/>
    <xf numFmtId="164" fontId="14" fillId="0" borderId="9" xfId="1" applyNumberFormat="1" applyFont="1" applyBorder="1"/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</cellXfs>
  <cellStyles count="14">
    <cellStyle name="Comma 2" xfId="4"/>
    <cellStyle name="Comma 3" xfId="9"/>
    <cellStyle name="Comma 4" xfId="3"/>
    <cellStyle name="Currency" xfId="1" builtinId="4"/>
    <cellStyle name="Currency 2" xfId="6"/>
    <cellStyle name="Currency 3" xfId="5"/>
    <cellStyle name="Normal" xfId="0" builtinId="0"/>
    <cellStyle name="Normal 2" xfId="7"/>
    <cellStyle name="Normal 3" xfId="8"/>
    <cellStyle name="Normal 4" xfId="11"/>
    <cellStyle name="Normal 5" xfId="12"/>
    <cellStyle name="Normal 6" xfId="13"/>
    <cellStyle name="Normal 7" xfId="2"/>
    <cellStyle name="Percent 2" xfId="1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zoomScaleNormal="100" workbookViewId="0">
      <selection activeCell="K27" sqref="K27"/>
    </sheetView>
  </sheetViews>
  <sheetFormatPr defaultRowHeight="12.75" x14ac:dyDescent="0.2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 x14ac:dyDescent="0.25"/>
    <row r="2" spans="1:15" ht="13.5" thickBot="1" x14ac:dyDescent="0.25">
      <c r="A2" s="99" t="s">
        <v>69</v>
      </c>
      <c r="B2" s="100"/>
      <c r="C2" s="100"/>
      <c r="D2" s="100"/>
      <c r="E2" s="100"/>
      <c r="F2" s="101"/>
      <c r="G2" s="55" t="s">
        <v>51</v>
      </c>
    </row>
    <row r="3" spans="1:15" ht="13.5" thickBot="1" x14ac:dyDescent="0.25"/>
    <row r="4" spans="1:15" ht="13.5" thickBot="1" x14ac:dyDescent="0.25">
      <c r="A4" s="96" t="s">
        <v>22</v>
      </c>
      <c r="B4" s="97"/>
      <c r="C4" s="97"/>
      <c r="D4" s="97"/>
      <c r="E4" s="97"/>
      <c r="F4" s="98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25">
      <c r="A5" s="93" t="s">
        <v>6</v>
      </c>
      <c r="B5" s="94"/>
      <c r="C5" s="94"/>
      <c r="D5" s="94"/>
      <c r="E5" s="94"/>
      <c r="F5" s="95"/>
      <c r="G5" s="93" t="s">
        <v>0</v>
      </c>
      <c r="H5" s="94"/>
      <c r="I5" s="95"/>
      <c r="J5" s="51"/>
      <c r="K5" s="93" t="s">
        <v>56</v>
      </c>
      <c r="L5" s="94"/>
      <c r="M5" s="94"/>
      <c r="N5" s="95"/>
    </row>
    <row r="6" spans="1:15" x14ac:dyDescent="0.2">
      <c r="A6" s="59" t="s">
        <v>57</v>
      </c>
      <c r="B6" s="60"/>
      <c r="C6" s="60"/>
      <c r="D6" s="60"/>
      <c r="E6" s="60"/>
      <c r="F6" s="60"/>
      <c r="G6" s="61">
        <v>2815695.92</v>
      </c>
      <c r="H6" s="62">
        <v>2824719.74</v>
      </c>
      <c r="I6" s="63">
        <v>3258635.34</v>
      </c>
      <c r="K6" s="62" t="s">
        <v>13</v>
      </c>
      <c r="L6" s="64">
        <v>2815695.92</v>
      </c>
      <c r="M6" s="64">
        <v>2824720</v>
      </c>
      <c r="N6" s="64">
        <v>3258635</v>
      </c>
    </row>
    <row r="7" spans="1:15" x14ac:dyDescent="0.2">
      <c r="A7" s="65" t="s">
        <v>58</v>
      </c>
      <c r="B7" s="66"/>
      <c r="C7" s="66"/>
      <c r="D7" s="66"/>
      <c r="E7" s="66"/>
      <c r="F7" s="66"/>
      <c r="G7" s="63">
        <v>3953940.91</v>
      </c>
      <c r="H7" s="62">
        <v>4069610.73</v>
      </c>
      <c r="I7" s="63">
        <v>4856218.55</v>
      </c>
      <c r="K7" s="62" t="s">
        <v>14</v>
      </c>
      <c r="L7" s="61">
        <v>3953940.91</v>
      </c>
      <c r="M7" s="61">
        <v>4069611</v>
      </c>
      <c r="N7" s="61">
        <v>4856219</v>
      </c>
    </row>
    <row r="8" spans="1:15" x14ac:dyDescent="0.2">
      <c r="A8" s="65" t="s">
        <v>59</v>
      </c>
      <c r="B8" s="66"/>
      <c r="C8" s="66"/>
      <c r="D8" s="66"/>
      <c r="E8" s="66"/>
      <c r="F8" s="66"/>
      <c r="G8" s="63">
        <v>2695964.14</v>
      </c>
      <c r="H8" s="62">
        <v>2746476.48</v>
      </c>
      <c r="I8" s="63">
        <v>2747093</v>
      </c>
      <c r="K8" s="62" t="s">
        <v>15</v>
      </c>
      <c r="L8" s="61">
        <v>2695964.14</v>
      </c>
      <c r="M8" s="61">
        <v>2746476</v>
      </c>
      <c r="N8" s="61">
        <v>2747093</v>
      </c>
    </row>
    <row r="9" spans="1:15" x14ac:dyDescent="0.2">
      <c r="A9" s="65" t="s">
        <v>60</v>
      </c>
      <c r="B9" s="66"/>
      <c r="C9" s="66"/>
      <c r="D9" s="66"/>
      <c r="E9" s="66"/>
      <c r="F9" s="66"/>
      <c r="G9" s="63">
        <v>171638.29</v>
      </c>
      <c r="H9" s="62">
        <v>150550.89000000001</v>
      </c>
      <c r="I9" s="63">
        <v>195326.78</v>
      </c>
      <c r="K9" s="62" t="s">
        <v>16</v>
      </c>
      <c r="L9" s="61">
        <v>171638</v>
      </c>
      <c r="M9" s="61">
        <v>150551</v>
      </c>
      <c r="N9" s="61">
        <v>195327</v>
      </c>
    </row>
    <row r="10" spans="1:15" x14ac:dyDescent="0.2">
      <c r="A10" s="67" t="s">
        <v>61</v>
      </c>
      <c r="B10" s="68"/>
      <c r="C10" s="68"/>
      <c r="D10" s="68"/>
      <c r="E10" s="68"/>
      <c r="F10" s="68"/>
      <c r="G10" s="69">
        <v>2590554</v>
      </c>
      <c r="H10" s="70">
        <v>2418579.3199999998</v>
      </c>
      <c r="I10" s="63">
        <v>2748320.23</v>
      </c>
      <c r="K10" s="62" t="s">
        <v>17</v>
      </c>
      <c r="L10" s="61">
        <v>2590554</v>
      </c>
      <c r="M10" s="61">
        <v>2418579</v>
      </c>
      <c r="N10" s="61">
        <v>2748320</v>
      </c>
    </row>
    <row r="11" spans="1:15" x14ac:dyDescent="0.2">
      <c r="A11" s="65" t="s">
        <v>62</v>
      </c>
      <c r="B11" s="66"/>
      <c r="C11" s="66"/>
      <c r="D11" s="66"/>
      <c r="E11" s="66"/>
      <c r="F11" s="66"/>
      <c r="G11" s="63">
        <v>102226.32</v>
      </c>
      <c r="H11" s="62">
        <v>207712.08</v>
      </c>
      <c r="I11" s="63">
        <v>252666</v>
      </c>
      <c r="K11" s="62" t="s">
        <v>18</v>
      </c>
      <c r="L11" s="61">
        <v>102226</v>
      </c>
      <c r="M11" s="61">
        <v>207712</v>
      </c>
      <c r="N11" s="61">
        <v>252666</v>
      </c>
    </row>
    <row r="12" spans="1:15" ht="13.5" thickBot="1" x14ac:dyDescent="0.25">
      <c r="A12" s="65" t="s">
        <v>63</v>
      </c>
      <c r="B12" s="66"/>
      <c r="C12" s="66"/>
      <c r="D12" s="66"/>
      <c r="E12" s="66"/>
      <c r="F12" s="66"/>
      <c r="G12" s="63">
        <v>0</v>
      </c>
      <c r="H12" s="71">
        <v>0</v>
      </c>
      <c r="I12" s="63">
        <v>0</v>
      </c>
      <c r="K12" s="71" t="s">
        <v>19</v>
      </c>
      <c r="L12" s="69">
        <v>0</v>
      </c>
      <c r="M12" s="69"/>
      <c r="N12" s="69"/>
    </row>
    <row r="13" spans="1:15" ht="13.5" thickBot="1" x14ac:dyDescent="0.25">
      <c r="A13" s="72" t="s">
        <v>1</v>
      </c>
      <c r="B13" s="73"/>
      <c r="C13" s="73"/>
      <c r="D13" s="73"/>
      <c r="E13" s="73"/>
      <c r="F13" s="73"/>
      <c r="G13" s="74">
        <f>SUM(G6:G12)</f>
        <v>12330019.58</v>
      </c>
      <c r="H13" s="74">
        <f t="shared" ref="H13:I13" si="0">SUM(H6:H12)</f>
        <v>12417649.240000002</v>
      </c>
      <c r="I13" s="74">
        <f t="shared" si="0"/>
        <v>14058259.9</v>
      </c>
      <c r="K13" s="72" t="s">
        <v>1</v>
      </c>
      <c r="L13" s="75">
        <f>SUM(L6:L12)</f>
        <v>12330018.970000001</v>
      </c>
      <c r="M13" s="75">
        <f>SUM(M6:M12)</f>
        <v>12417649</v>
      </c>
      <c r="N13" s="75">
        <f>SUM(N6:N12)</f>
        <v>14058260</v>
      </c>
    </row>
    <row r="14" spans="1:15" ht="13.5" thickBot="1" x14ac:dyDescent="0.25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 x14ac:dyDescent="0.25">
      <c r="A15" s="81" t="s">
        <v>65</v>
      </c>
      <c r="B15" s="82"/>
      <c r="C15" s="82"/>
      <c r="D15" s="82"/>
      <c r="E15" s="82"/>
      <c r="F15" s="82"/>
      <c r="G15" s="74">
        <v>12330020</v>
      </c>
      <c r="H15" s="74">
        <v>12417649</v>
      </c>
      <c r="I15" s="74">
        <v>14058260</v>
      </c>
      <c r="K15" s="83" t="s">
        <v>34</v>
      </c>
      <c r="L15" s="74">
        <f>+G15</f>
        <v>12330020</v>
      </c>
      <c r="M15" s="74">
        <f>+H15</f>
        <v>12417649</v>
      </c>
      <c r="N15" s="74">
        <f>+I15</f>
        <v>14058260</v>
      </c>
      <c r="O15" s="84" t="s">
        <v>35</v>
      </c>
    </row>
    <row r="16" spans="1:15" ht="13.5" thickBot="1" x14ac:dyDescent="0.25">
      <c r="A16" s="72" t="s">
        <v>3</v>
      </c>
      <c r="B16" s="73"/>
      <c r="C16" s="73"/>
      <c r="D16" s="73"/>
      <c r="E16" s="73"/>
      <c r="F16" s="73"/>
      <c r="G16" s="74">
        <f>+G13-G15</f>
        <v>-0.41999999992549419</v>
      </c>
      <c r="H16" s="74">
        <f t="shared" ref="H16:I16" si="1">+H13-H15</f>
        <v>0.24000000208616257</v>
      </c>
      <c r="I16" s="74">
        <f t="shared" si="1"/>
        <v>-9.999999962747097E-2</v>
      </c>
      <c r="K16" s="85"/>
      <c r="L16" s="74">
        <f>+L13-L15</f>
        <v>-1.0299999993294477</v>
      </c>
      <c r="M16" s="74">
        <f>+M13-M15</f>
        <v>0</v>
      </c>
      <c r="N16" s="74">
        <f>+N13-N15</f>
        <v>0</v>
      </c>
    </row>
    <row r="17" spans="1:13" x14ac:dyDescent="0.2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 x14ac:dyDescent="0.2">
      <c r="A18" s="88" t="s">
        <v>2</v>
      </c>
    </row>
    <row r="19" spans="1:13" x14ac:dyDescent="0.2">
      <c r="A19" s="88" t="s">
        <v>5</v>
      </c>
    </row>
    <row r="20" spans="1:13" ht="13.5" thickBot="1" x14ac:dyDescent="0.25">
      <c r="A20" s="88"/>
    </row>
    <row r="21" spans="1:13" ht="13.5" thickBot="1" x14ac:dyDescent="0.25">
      <c r="A21" s="96" t="s">
        <v>23</v>
      </c>
      <c r="B21" s="97"/>
      <c r="C21" s="97"/>
      <c r="D21" s="97"/>
      <c r="E21" s="97"/>
      <c r="F21" s="98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25">
      <c r="A22" s="93" t="s">
        <v>20</v>
      </c>
      <c r="B22" s="94"/>
      <c r="C22" s="94"/>
      <c r="D22" s="94"/>
      <c r="E22" s="94"/>
      <c r="F22" s="94"/>
      <c r="G22" s="93" t="s">
        <v>0</v>
      </c>
      <c r="H22" s="94"/>
      <c r="I22" s="95"/>
      <c r="J22" s="53"/>
    </row>
    <row r="23" spans="1:13" x14ac:dyDescent="0.2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288900.2</v>
      </c>
      <c r="H23" s="90">
        <v>281354.13</v>
      </c>
      <c r="I23" s="90">
        <v>273645.93</v>
      </c>
      <c r="J23" s="54"/>
    </row>
    <row r="24" spans="1:13" x14ac:dyDescent="0.2">
      <c r="A24" s="67"/>
      <c r="B24" s="68"/>
      <c r="C24" s="89">
        <v>5015</v>
      </c>
      <c r="D24" s="68" t="s">
        <v>30</v>
      </c>
      <c r="E24" s="68"/>
      <c r="F24" s="68"/>
      <c r="G24" s="69">
        <v>480982.38</v>
      </c>
      <c r="H24" s="90">
        <v>553544.32999999996</v>
      </c>
      <c r="I24" s="90">
        <v>529505.09</v>
      </c>
      <c r="J24" s="54"/>
    </row>
    <row r="25" spans="1:13" ht="13.5" thickBot="1" x14ac:dyDescent="0.25">
      <c r="A25" s="67"/>
      <c r="B25" s="68"/>
      <c r="C25" s="89">
        <v>5112</v>
      </c>
      <c r="D25" s="68" t="s">
        <v>31</v>
      </c>
      <c r="E25" s="68"/>
      <c r="F25" s="68"/>
      <c r="G25" s="69">
        <v>355958.44</v>
      </c>
      <c r="H25" s="90">
        <v>264109.48</v>
      </c>
      <c r="I25" s="90">
        <v>579330.14</v>
      </c>
      <c r="J25" s="54"/>
    </row>
    <row r="26" spans="1:13" ht="13.5" thickBot="1" x14ac:dyDescent="0.25">
      <c r="A26" s="72" t="s">
        <v>1</v>
      </c>
      <c r="B26" s="73"/>
      <c r="C26" s="73"/>
      <c r="D26" s="73"/>
      <c r="E26" s="73"/>
      <c r="F26" s="73"/>
      <c r="G26" s="74">
        <f>SUM(G23:G25)</f>
        <v>1125841.02</v>
      </c>
      <c r="H26" s="74">
        <f t="shared" ref="H26:I26" si="2">SUM(H23:H25)</f>
        <v>1099007.94</v>
      </c>
      <c r="I26" s="74">
        <f t="shared" si="2"/>
        <v>1382481.1600000001</v>
      </c>
      <c r="J26" s="50"/>
    </row>
    <row r="27" spans="1:13" x14ac:dyDescent="0.2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 x14ac:dyDescent="0.25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 x14ac:dyDescent="0.25">
      <c r="A29" s="81" t="s">
        <v>7</v>
      </c>
      <c r="B29" s="82"/>
      <c r="C29" s="82"/>
      <c r="D29" s="82"/>
      <c r="E29" s="82"/>
      <c r="F29" s="82"/>
      <c r="G29" s="74">
        <v>1125841</v>
      </c>
      <c r="H29" s="74">
        <v>1099008</v>
      </c>
      <c r="I29" s="74">
        <v>1382481</v>
      </c>
      <c r="J29" s="49" t="s">
        <v>4</v>
      </c>
      <c r="L29" s="68"/>
    </row>
    <row r="30" spans="1:13" ht="13.5" thickBot="1" x14ac:dyDescent="0.25">
      <c r="A30" s="72" t="s">
        <v>3</v>
      </c>
      <c r="B30" s="73"/>
      <c r="C30" s="73"/>
      <c r="D30" s="73"/>
      <c r="E30" s="73"/>
      <c r="F30" s="73"/>
      <c r="G30" s="74">
        <f>+G26-G29</f>
        <v>2.0000000018626451E-2</v>
      </c>
      <c r="H30" s="74">
        <f t="shared" ref="H30:I30" si="3">+H26-H29</f>
        <v>-6.0000000055879354E-2</v>
      </c>
      <c r="I30" s="74">
        <f t="shared" si="3"/>
        <v>0.16000000014901161</v>
      </c>
      <c r="J30" s="50"/>
      <c r="K30" s="68"/>
      <c r="L30" s="68"/>
    </row>
    <row r="31" spans="1:13" ht="13.5" thickBot="1" x14ac:dyDescent="0.25"/>
    <row r="32" spans="1:13" ht="13.5" thickBot="1" x14ac:dyDescent="0.25">
      <c r="A32" s="96" t="s">
        <v>23</v>
      </c>
      <c r="B32" s="97"/>
      <c r="C32" s="97"/>
      <c r="D32" s="97"/>
      <c r="E32" s="97"/>
      <c r="F32" s="98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25">
      <c r="A33" s="93" t="s">
        <v>20</v>
      </c>
      <c r="B33" s="94"/>
      <c r="C33" s="94"/>
      <c r="D33" s="94"/>
      <c r="E33" s="94"/>
      <c r="F33" s="94"/>
      <c r="G33" s="93" t="s">
        <v>0</v>
      </c>
      <c r="H33" s="94"/>
      <c r="I33" s="95"/>
      <c r="J33" s="53"/>
    </row>
    <row r="34" spans="1:10" x14ac:dyDescent="0.2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288900.2</v>
      </c>
      <c r="H34" s="69">
        <f t="shared" si="4"/>
        <v>281354.13</v>
      </c>
      <c r="I34" s="69">
        <f t="shared" ref="I34" si="5">+I23</f>
        <v>273645.93</v>
      </c>
      <c r="J34" s="49" t="s">
        <v>27</v>
      </c>
    </row>
    <row r="35" spans="1:10" x14ac:dyDescent="0.2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480982.38</v>
      </c>
      <c r="H35" s="69">
        <f t="shared" si="4"/>
        <v>553544.32999999996</v>
      </c>
      <c r="I35" s="69">
        <f t="shared" ref="I35" si="6">+I24</f>
        <v>529505.09</v>
      </c>
      <c r="J35" s="49" t="s">
        <v>28</v>
      </c>
    </row>
    <row r="36" spans="1:10" ht="13.5" thickBot="1" x14ac:dyDescent="0.25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355958.44</v>
      </c>
      <c r="H36" s="69">
        <f t="shared" si="4"/>
        <v>264109.48</v>
      </c>
      <c r="I36" s="69">
        <f t="shared" ref="I36" si="7">+I25</f>
        <v>579330.14</v>
      </c>
      <c r="J36" s="54"/>
    </row>
    <row r="37" spans="1:10" ht="13.5" thickBot="1" x14ac:dyDescent="0.25">
      <c r="A37" s="72" t="s">
        <v>1</v>
      </c>
      <c r="B37" s="73"/>
      <c r="C37" s="73"/>
      <c r="D37" s="73"/>
      <c r="E37" s="73"/>
      <c r="F37" s="73"/>
      <c r="G37" s="74">
        <f>SUM(G34:G36)</f>
        <v>1125841.02</v>
      </c>
      <c r="H37" s="74">
        <f t="shared" ref="H37:I37" si="8">SUM(H34:H36)</f>
        <v>1099007.94</v>
      </c>
      <c r="I37" s="74">
        <f t="shared" si="8"/>
        <v>1382481.1600000001</v>
      </c>
      <c r="J37" s="50"/>
    </row>
    <row r="38" spans="1:10" ht="13.5" thickBot="1" x14ac:dyDescent="0.25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 x14ac:dyDescent="0.25">
      <c r="A39" s="67" t="s">
        <v>68</v>
      </c>
      <c r="B39" s="68"/>
      <c r="C39" s="68"/>
      <c r="D39" s="68"/>
      <c r="E39" s="68"/>
      <c r="F39" s="68"/>
      <c r="G39" s="74">
        <v>1125841</v>
      </c>
      <c r="H39" s="74">
        <v>1099008</v>
      </c>
      <c r="I39" s="74">
        <v>1382481</v>
      </c>
      <c r="J39" s="49" t="s">
        <v>4</v>
      </c>
    </row>
    <row r="40" spans="1:10" ht="13.5" thickBot="1" x14ac:dyDescent="0.25">
      <c r="A40" s="72" t="s">
        <v>3</v>
      </c>
      <c r="B40" s="73"/>
      <c r="C40" s="73"/>
      <c r="D40" s="73"/>
      <c r="E40" s="73"/>
      <c r="F40" s="73"/>
      <c r="G40" s="74">
        <f>+G37-G39</f>
        <v>2.0000000018626451E-2</v>
      </c>
      <c r="H40" s="74">
        <f t="shared" ref="H40:I40" si="9">+H37-H39</f>
        <v>-6.0000000055879354E-2</v>
      </c>
      <c r="I40" s="74">
        <f t="shared" si="9"/>
        <v>0.16000000014901161</v>
      </c>
      <c r="J40" s="50"/>
    </row>
  </sheetData>
  <mergeCells count="11">
    <mergeCell ref="A2:F2"/>
    <mergeCell ref="G33:I33"/>
    <mergeCell ref="A5:F5"/>
    <mergeCell ref="A22:F22"/>
    <mergeCell ref="A33:F33"/>
    <mergeCell ref="G5:I5"/>
    <mergeCell ref="K5:N5"/>
    <mergeCell ref="A4:F4"/>
    <mergeCell ref="G22:I22"/>
    <mergeCell ref="A21:F21"/>
    <mergeCell ref="A32:F32"/>
  </mergeCells>
  <pageMargins left="0.7" right="0.7" top="0.75" bottom="0.75" header="0.3" footer="0.3"/>
  <pageSetup scale="55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zoomScale="75" zoomScaleNormal="75" workbookViewId="0">
      <selection activeCell="G26" sqref="G26:I26"/>
    </sheetView>
  </sheetViews>
  <sheetFormatPr defaultRowHeight="15" x14ac:dyDescent="0.2"/>
  <cols>
    <col min="6" max="6" width="11.77734375" customWidth="1"/>
    <col min="7" max="8" width="13.5546875" bestFit="1" customWidth="1"/>
    <col min="9" max="9" width="13.109375" bestFit="1" customWidth="1"/>
    <col min="10" max="10" width="12.88671875" bestFit="1" customWidth="1"/>
    <col min="12" max="12" width="10.5546875" customWidth="1"/>
  </cols>
  <sheetData>
    <row r="1" spans="1:10" ht="15.75" thickBot="1" x14ac:dyDescent="0.25"/>
    <row r="2" spans="1:10" ht="16.5" thickBot="1" x14ac:dyDescent="0.3">
      <c r="A2" s="111" t="str">
        <f>+'OM&amp;A'!A2:F2</f>
        <v>Kitchener Wilmot Hydro Inc</v>
      </c>
      <c r="B2" s="112"/>
      <c r="C2" s="112"/>
      <c r="D2" s="112"/>
      <c r="E2" s="112"/>
      <c r="F2" s="112"/>
      <c r="G2" s="112"/>
      <c r="H2" s="112"/>
      <c r="I2" s="113"/>
      <c r="J2" s="45" t="s">
        <v>50</v>
      </c>
    </row>
    <row r="3" spans="1:10" ht="15.75" thickBot="1" x14ac:dyDescent="0.25"/>
    <row r="4" spans="1:10" ht="18.75" thickBot="1" x14ac:dyDescent="0.3">
      <c r="A4" s="114" t="s">
        <v>25</v>
      </c>
      <c r="B4" s="115"/>
      <c r="C4" s="115"/>
      <c r="D4" s="115"/>
      <c r="E4" s="115"/>
      <c r="F4" s="116"/>
      <c r="G4" s="22">
        <v>2009</v>
      </c>
      <c r="H4" s="22">
        <v>2010</v>
      </c>
      <c r="I4" s="22">
        <v>2011</v>
      </c>
    </row>
    <row r="5" spans="1:10" ht="16.5" thickBot="1" x14ac:dyDescent="0.25">
      <c r="A5" s="105" t="s">
        <v>21</v>
      </c>
      <c r="B5" s="106"/>
      <c r="C5" s="106"/>
      <c r="D5" s="106"/>
      <c r="E5" s="106"/>
      <c r="F5" s="106"/>
      <c r="G5" s="105" t="s">
        <v>52</v>
      </c>
      <c r="H5" s="106"/>
      <c r="I5" s="110"/>
    </row>
    <row r="6" spans="1:10" ht="16.5" thickBot="1" x14ac:dyDescent="0.3">
      <c r="A6" s="10" t="s">
        <v>54</v>
      </c>
      <c r="B6" s="19"/>
      <c r="C6" s="23" t="s">
        <v>32</v>
      </c>
      <c r="D6" s="19"/>
      <c r="E6" s="19"/>
      <c r="F6" s="19"/>
      <c r="G6" s="15">
        <v>40963390.390000001</v>
      </c>
      <c r="H6" s="15">
        <v>51454525.270000003</v>
      </c>
      <c r="I6" s="15">
        <v>59878130.020000003</v>
      </c>
      <c r="J6" t="s">
        <v>4</v>
      </c>
    </row>
    <row r="7" spans="1:10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 x14ac:dyDescent="0.3">
      <c r="A8" s="5" t="s">
        <v>38</v>
      </c>
      <c r="B8" s="6"/>
      <c r="C8" s="6"/>
      <c r="D8" s="6"/>
      <c r="E8" s="6"/>
      <c r="F8" s="6"/>
      <c r="G8" s="15">
        <v>40963390</v>
      </c>
      <c r="H8" s="15">
        <v>51454525</v>
      </c>
      <c r="I8" s="15">
        <v>59878130</v>
      </c>
      <c r="J8" t="s">
        <v>4</v>
      </c>
    </row>
    <row r="9" spans="1:10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0.39000000059604645</v>
      </c>
      <c r="H9" s="15">
        <f t="shared" ref="H9:I9" si="0">+H6-H8</f>
        <v>0.27000000327825546</v>
      </c>
      <c r="I9" s="15">
        <f t="shared" si="0"/>
        <v>2.0000003278255463E-2</v>
      </c>
    </row>
    <row r="10" spans="1:10" x14ac:dyDescent="0.2">
      <c r="G10" s="1"/>
      <c r="H10" s="1"/>
      <c r="I10" s="1"/>
    </row>
    <row r="11" spans="1:10" ht="15.75" thickBot="1" x14ac:dyDescent="0.25">
      <c r="G11" s="1"/>
      <c r="H11" s="1"/>
      <c r="I11" s="1"/>
    </row>
    <row r="12" spans="1:10" ht="18.75" thickBot="1" x14ac:dyDescent="0.3">
      <c r="A12" s="114" t="s">
        <v>26</v>
      </c>
      <c r="B12" s="115"/>
      <c r="C12" s="115"/>
      <c r="D12" s="115"/>
      <c r="E12" s="115"/>
      <c r="F12" s="116"/>
      <c r="G12" s="22">
        <v>2009</v>
      </c>
      <c r="H12" s="22">
        <v>2010</v>
      </c>
      <c r="I12" s="22">
        <v>2011</v>
      </c>
    </row>
    <row r="13" spans="1:10" ht="16.5" thickBot="1" x14ac:dyDescent="0.25">
      <c r="A13" s="105" t="s">
        <v>6</v>
      </c>
      <c r="B13" s="106"/>
      <c r="C13" s="106"/>
      <c r="D13" s="106"/>
      <c r="E13" s="106"/>
      <c r="F13" s="106"/>
      <c r="G13" s="105" t="s">
        <v>0</v>
      </c>
      <c r="H13" s="106"/>
      <c r="I13" s="110"/>
    </row>
    <row r="14" spans="1:10" ht="16.5" thickBot="1" x14ac:dyDescent="0.3">
      <c r="A14" s="10" t="s">
        <v>55</v>
      </c>
      <c r="B14" s="19"/>
      <c r="C14" s="19"/>
      <c r="D14" s="19"/>
      <c r="E14" s="19"/>
      <c r="F14" s="19"/>
      <c r="G14" s="15">
        <v>296753372.77999997</v>
      </c>
      <c r="H14" s="15">
        <v>315492780</v>
      </c>
      <c r="I14" s="15">
        <v>329642639.25</v>
      </c>
      <c r="J14" s="25" t="s">
        <v>4</v>
      </c>
    </row>
    <row r="15" spans="1:10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 x14ac:dyDescent="0.3">
      <c r="A16" s="26" t="s">
        <v>39</v>
      </c>
      <c r="B16" s="6"/>
      <c r="C16" s="6"/>
      <c r="D16" s="6"/>
      <c r="E16" s="6"/>
      <c r="F16" s="6"/>
      <c r="G16" s="15">
        <v>296753375</v>
      </c>
      <c r="H16" s="15">
        <v>315492782</v>
      </c>
      <c r="I16" s="15">
        <v>329642641</v>
      </c>
      <c r="J16" t="s">
        <v>4</v>
      </c>
    </row>
    <row r="17" spans="1:10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-2.2200000286102295</v>
      </c>
      <c r="H17" s="15">
        <f t="shared" ref="H17:I17" si="1">+H14-H16</f>
        <v>-2</v>
      </c>
      <c r="I17" s="15">
        <f t="shared" si="1"/>
        <v>-1.75</v>
      </c>
    </row>
    <row r="19" spans="1:10" ht="15.75" thickBot="1" x14ac:dyDescent="0.25"/>
    <row r="20" spans="1:10" ht="18.75" thickBot="1" x14ac:dyDescent="0.3">
      <c r="A20" s="114" t="s">
        <v>26</v>
      </c>
      <c r="B20" s="115"/>
      <c r="C20" s="115"/>
      <c r="D20" s="115"/>
      <c r="E20" s="115"/>
      <c r="F20" s="116"/>
      <c r="G20" s="22">
        <v>2009</v>
      </c>
      <c r="H20" s="22">
        <v>2010</v>
      </c>
      <c r="I20" s="22">
        <v>2011</v>
      </c>
    </row>
    <row r="21" spans="1:10" ht="16.5" thickBot="1" x14ac:dyDescent="0.3">
      <c r="A21" s="107" t="s">
        <v>10</v>
      </c>
      <c r="B21" s="108"/>
      <c r="C21" s="108"/>
      <c r="D21" s="108"/>
      <c r="E21" s="108"/>
      <c r="F21" s="108"/>
      <c r="G21" s="109"/>
      <c r="H21" s="27"/>
      <c r="I21" s="27"/>
    </row>
    <row r="22" spans="1:10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 x14ac:dyDescent="0.3">
      <c r="A23" s="102" t="s">
        <v>47</v>
      </c>
      <c r="B23" s="103"/>
      <c r="C23" s="103"/>
      <c r="D23" s="103"/>
      <c r="E23" s="103"/>
      <c r="F23" s="103"/>
      <c r="G23" s="103"/>
      <c r="H23" s="103"/>
      <c r="I23" s="104"/>
      <c r="J23" s="2"/>
    </row>
    <row r="24" spans="1:10" ht="16.5" thickBot="1" x14ac:dyDescent="0.3">
      <c r="A24" s="12" t="s">
        <v>36</v>
      </c>
      <c r="B24" s="13"/>
      <c r="C24" s="13"/>
      <c r="D24" s="13"/>
      <c r="E24" s="13"/>
      <c r="F24" s="13"/>
      <c r="G24" s="15">
        <v>255789985</v>
      </c>
      <c r="H24" s="15">
        <v>264038257</v>
      </c>
      <c r="I24" s="15">
        <v>269764511</v>
      </c>
      <c r="J24" s="2" t="s">
        <v>4</v>
      </c>
    </row>
    <row r="25" spans="1:10" x14ac:dyDescent="0.2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 x14ac:dyDescent="0.3">
      <c r="A26" s="39" t="s">
        <v>37</v>
      </c>
      <c r="B26" s="40"/>
      <c r="C26" s="40"/>
      <c r="D26" s="40"/>
      <c r="E26" s="40"/>
      <c r="F26" s="41"/>
      <c r="G26" s="36"/>
      <c r="H26" s="36"/>
      <c r="I26" s="36"/>
      <c r="J26" t="s">
        <v>46</v>
      </c>
    </row>
    <row r="27" spans="1:10" ht="16.5" thickBot="1" x14ac:dyDescent="0.3">
      <c r="A27" s="8" t="s">
        <v>12</v>
      </c>
      <c r="B27" s="9"/>
      <c r="C27" s="9"/>
      <c r="D27" s="9"/>
      <c r="E27" s="9"/>
      <c r="F27" s="31"/>
      <c r="G27" s="28">
        <v>255789985</v>
      </c>
      <c r="H27" s="28">
        <v>264038257</v>
      </c>
      <c r="I27" s="28">
        <v>269764511</v>
      </c>
      <c r="J27" s="2" t="s">
        <v>4</v>
      </c>
    </row>
    <row r="28" spans="1:10" ht="16.5" thickBot="1" x14ac:dyDescent="0.3">
      <c r="A28" s="5"/>
      <c r="B28" s="6"/>
      <c r="C28" s="6"/>
      <c r="D28" s="6"/>
      <c r="E28" s="6"/>
      <c r="F28" s="6"/>
      <c r="G28" s="15">
        <f>+G26+G27</f>
        <v>255789985</v>
      </c>
      <c r="H28" s="15">
        <f t="shared" ref="H28" si="2">+H26+H27</f>
        <v>264038257</v>
      </c>
      <c r="I28" s="15">
        <f>+I26+I27</f>
        <v>269764511</v>
      </c>
      <c r="J28" s="2"/>
    </row>
    <row r="29" spans="1:10" ht="16.5" thickBot="1" x14ac:dyDescent="0.3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0" ht="16.5" thickBot="1" x14ac:dyDescent="0.3">
      <c r="A30" s="102" t="s">
        <v>47</v>
      </c>
      <c r="B30" s="103"/>
      <c r="C30" s="103"/>
      <c r="D30" s="103"/>
      <c r="E30" s="103"/>
      <c r="F30" s="103"/>
      <c r="G30" s="103"/>
      <c r="H30" s="103"/>
      <c r="I30" s="104"/>
      <c r="J30" s="2"/>
    </row>
    <row r="31" spans="1:10" ht="16.5" thickBot="1" x14ac:dyDescent="0.3">
      <c r="A31" s="32" t="s">
        <v>12</v>
      </c>
      <c r="B31" s="33"/>
      <c r="C31" s="33"/>
      <c r="D31" s="33"/>
      <c r="E31" s="33"/>
      <c r="F31" s="34"/>
      <c r="G31" s="15">
        <f>+G27</f>
        <v>255789985</v>
      </c>
      <c r="H31" s="15">
        <f t="shared" ref="H31:I31" si="4">+H27</f>
        <v>264038257</v>
      </c>
      <c r="I31" s="15">
        <f t="shared" si="4"/>
        <v>269764511</v>
      </c>
      <c r="J31" s="2" t="s">
        <v>45</v>
      </c>
    </row>
    <row r="32" spans="1:10" ht="16.5" thickBot="1" x14ac:dyDescent="0.3">
      <c r="A32" s="8" t="s">
        <v>40</v>
      </c>
      <c r="B32" s="9"/>
      <c r="C32" s="9"/>
      <c r="D32" s="9"/>
      <c r="E32" s="9"/>
      <c r="F32" s="31"/>
      <c r="G32" s="28">
        <v>296753375</v>
      </c>
      <c r="H32" s="28">
        <v>315492782</v>
      </c>
      <c r="I32" s="28">
        <v>329642641</v>
      </c>
      <c r="J32" s="2" t="s">
        <v>4</v>
      </c>
    </row>
    <row r="33" spans="1:10" ht="16.5" thickBot="1" x14ac:dyDescent="0.3">
      <c r="A33" s="35" t="s">
        <v>41</v>
      </c>
      <c r="B33" s="9"/>
      <c r="C33" s="9"/>
      <c r="D33" s="9"/>
      <c r="E33" s="9"/>
      <c r="F33" s="31"/>
      <c r="G33" s="28">
        <f>-G8</f>
        <v>-40963390</v>
      </c>
      <c r="H33" s="28">
        <f>-H8</f>
        <v>-51454525</v>
      </c>
      <c r="I33" s="28">
        <f>-I8</f>
        <v>-59878130</v>
      </c>
      <c r="J33" s="2" t="s">
        <v>33</v>
      </c>
    </row>
    <row r="34" spans="1:10" ht="16.5" thickBot="1" x14ac:dyDescent="0.3">
      <c r="A34" s="24"/>
      <c r="B34" s="3"/>
      <c r="C34" s="3"/>
      <c r="D34" s="3"/>
      <c r="E34" s="3"/>
      <c r="F34" s="3"/>
      <c r="G34" s="15">
        <f>SUM(G32:G33)</f>
        <v>255789985</v>
      </c>
      <c r="H34" s="15">
        <f t="shared" ref="H34:I34" si="5">SUM(H32:H33)</f>
        <v>264038257</v>
      </c>
      <c r="I34" s="15">
        <f t="shared" si="5"/>
        <v>269764511</v>
      </c>
      <c r="J34" s="2"/>
    </row>
    <row r="35" spans="1:10" ht="16.5" thickBot="1" x14ac:dyDescent="0.3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6">+H31-H34</f>
        <v>0</v>
      </c>
      <c r="I35" s="15">
        <f t="shared" si="6"/>
        <v>0</v>
      </c>
      <c r="J35" s="2"/>
    </row>
    <row r="36" spans="1:10" ht="16.5" thickBot="1" x14ac:dyDescent="0.3">
      <c r="A36" s="102" t="s">
        <v>48</v>
      </c>
      <c r="B36" s="103"/>
      <c r="C36" s="103"/>
      <c r="D36" s="103"/>
      <c r="E36" s="103"/>
      <c r="F36" s="103"/>
      <c r="G36" s="103"/>
      <c r="H36" s="103"/>
      <c r="I36" s="104"/>
      <c r="J36" s="2"/>
    </row>
    <row r="37" spans="1:10" ht="16.5" thickBot="1" x14ac:dyDescent="0.3">
      <c r="A37" s="32" t="s">
        <v>42</v>
      </c>
      <c r="B37" s="33"/>
      <c r="C37" s="33"/>
      <c r="D37" s="33"/>
      <c r="E37" s="33"/>
      <c r="F37" s="34"/>
      <c r="G37" s="15">
        <v>8306543</v>
      </c>
      <c r="H37" s="15">
        <v>8248272</v>
      </c>
      <c r="I37" s="15">
        <v>5726254</v>
      </c>
      <c r="J37" s="2" t="s">
        <v>4</v>
      </c>
    </row>
    <row r="38" spans="1:10" ht="16.5" thickBot="1" x14ac:dyDescent="0.3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 x14ac:dyDescent="0.3">
      <c r="A39" s="39" t="s">
        <v>44</v>
      </c>
      <c r="B39" s="40"/>
      <c r="C39" s="40"/>
      <c r="D39" s="40"/>
      <c r="E39" s="40"/>
      <c r="F39" s="41"/>
      <c r="G39" s="15">
        <f>255789985-247483442</f>
        <v>8306543</v>
      </c>
      <c r="H39" s="15">
        <f>264038257-255789985</f>
        <v>8248272</v>
      </c>
      <c r="I39" s="15">
        <f>269764511-264038257</f>
        <v>5726254</v>
      </c>
      <c r="J39" s="2" t="s">
        <v>4</v>
      </c>
    </row>
    <row r="40" spans="1:10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 x14ac:dyDescent="0.2">
      <c r="G43" s="1"/>
      <c r="H43" s="1"/>
      <c r="I43" s="1"/>
    </row>
    <row r="44" spans="1:10" s="44" customFormat="1" x14ac:dyDescent="0.2">
      <c r="A44" s="46" t="s">
        <v>53</v>
      </c>
      <c r="G44" s="47"/>
      <c r="H44" s="47"/>
      <c r="I44" s="47"/>
    </row>
    <row r="45" spans="1:10" s="44" customFormat="1" x14ac:dyDescent="0.2">
      <c r="A45" s="48" t="s">
        <v>49</v>
      </c>
    </row>
  </sheetData>
  <mergeCells count="12">
    <mergeCell ref="A2:I2"/>
    <mergeCell ref="A4:F4"/>
    <mergeCell ref="A12:F12"/>
    <mergeCell ref="G13:I13"/>
    <mergeCell ref="A20:F20"/>
    <mergeCell ref="A23:I23"/>
    <mergeCell ref="A30:I30"/>
    <mergeCell ref="A36:I36"/>
    <mergeCell ref="A5:F5"/>
    <mergeCell ref="A13:F13"/>
    <mergeCell ref="A21:G21"/>
    <mergeCell ref="G5:I5"/>
  </mergeCells>
  <pageMargins left="0.2" right="0.2" top="0.25" bottom="0.25" header="0.3" footer="0.3"/>
  <pageSetup scale="72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OM&amp;A</vt:lpstr>
      <vt:lpstr>Capital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Muir, Liz</cp:lastModifiedBy>
  <cp:lastPrinted>2013-06-26T17:56:46Z</cp:lastPrinted>
  <dcterms:created xsi:type="dcterms:W3CDTF">2013-06-12T12:16:53Z</dcterms:created>
  <dcterms:modified xsi:type="dcterms:W3CDTF">2013-06-27T14:26:12Z</dcterms:modified>
</cp:coreProperties>
</file>