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defaultThemeVersion="124226"/>
  <bookViews>
    <workbookView xWindow="240" yWindow="75" windowWidth="15480" windowHeight="9840" tabRatio="998"/>
  </bookViews>
  <sheets>
    <sheet name="1. Cover" sheetId="79" r:id="rId1"/>
    <sheet name="2. TOC" sheetId="97" r:id="rId2"/>
    <sheet name="3. Legend" sheetId="81" r:id="rId3"/>
    <sheet name="4. OEB_Adjustment_Input_Sheet" sheetId="67" r:id="rId4"/>
    <sheet name="5. Rate_Base_&amp;_Cost_of_Capital" sheetId="68" r:id="rId5"/>
    <sheet name="6. Taxes" sheetId="89" r:id="rId6"/>
    <sheet name="7. Rev_Req" sheetId="69" r:id="rId7"/>
    <sheet name="8. Revenue_Def_Suff" sheetId="70" r:id="rId8"/>
    <sheet name="9. Payment_Amounts" sheetId="92" r:id="rId9"/>
    <sheet name="10. Deferral_Variance_&amp;_Riders" sheetId="91" r:id="rId10"/>
    <sheet name="11. Impact" sheetId="9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10">#REF!</definedName>
    <definedName name="\0" localSheetId="1">#REF!</definedName>
    <definedName name="\0" localSheetId="2">#REF!</definedName>
    <definedName name="\0">#REF!</definedName>
    <definedName name="\A" localSheetId="10">#REF!</definedName>
    <definedName name="\A" localSheetId="1">#REF!</definedName>
    <definedName name="\A" localSheetId="2">#REF!</definedName>
    <definedName name="\A">#REF!</definedName>
    <definedName name="\B" localSheetId="10">#REF!</definedName>
    <definedName name="\B" localSheetId="1">#REF!</definedName>
    <definedName name="\B" localSheetId="2">#REF!</definedName>
    <definedName name="\B">#REF!</definedName>
    <definedName name="\L" localSheetId="10">[1]Lakeview!#REF!</definedName>
    <definedName name="\L" localSheetId="1">[1]Lakeview!#REF!</definedName>
    <definedName name="\L" localSheetId="2">[1]Lakeview!#REF!</definedName>
    <definedName name="\L">[1]Lakeview!#REF!</definedName>
    <definedName name="\M" localSheetId="10">[1]Lakeview!#REF!</definedName>
    <definedName name="\M" localSheetId="1">[1]Lakeview!#REF!</definedName>
    <definedName name="\M" localSheetId="2">[1]Lakeview!#REF!</definedName>
    <definedName name="\M">[1]Lakeview!#REF!</definedName>
    <definedName name="\O" localSheetId="10">[1]Lakeview!#REF!</definedName>
    <definedName name="\O" localSheetId="1">[1]Lakeview!#REF!</definedName>
    <definedName name="\O" localSheetId="2">[1]Lakeview!#REF!</definedName>
    <definedName name="\O">[1]Lakeview!#REF!</definedName>
    <definedName name="\P" localSheetId="10">#REF!</definedName>
    <definedName name="\P" localSheetId="1">#REF!</definedName>
    <definedName name="\P" localSheetId="2">#REF!</definedName>
    <definedName name="\P">#REF!</definedName>
    <definedName name="\Q" localSheetId="10">#REF!</definedName>
    <definedName name="\Q" localSheetId="1">#REF!</definedName>
    <definedName name="\Q" localSheetId="2">#REF!</definedName>
    <definedName name="\Q">#REF!</definedName>
    <definedName name="\r" localSheetId="10">#REF!</definedName>
    <definedName name="\r" localSheetId="1">#REF!</definedName>
    <definedName name="\r" localSheetId="2">#REF!</definedName>
    <definedName name="\r">#REF!</definedName>
    <definedName name="\T" localSheetId="10">#REF!</definedName>
    <definedName name="\T" localSheetId="1">#REF!</definedName>
    <definedName name="\T" localSheetId="2">#REF!</definedName>
    <definedName name="\T">#REF!</definedName>
    <definedName name="\Z" localSheetId="10">#REF!</definedName>
    <definedName name="\Z" localSheetId="1">#REF!</definedName>
    <definedName name="\Z" localSheetId="2">#REF!</definedName>
    <definedName name="\Z">#REF!</definedName>
    <definedName name="______DAT1" localSheetId="10">#REF!</definedName>
    <definedName name="______DAT1" localSheetId="1">#REF!</definedName>
    <definedName name="______DAT1" localSheetId="2">#REF!</definedName>
    <definedName name="______DAT1">#REF!</definedName>
    <definedName name="______DAT10" localSheetId="10">'[2]Nuc Darl MFA'!#REF!</definedName>
    <definedName name="______DAT10" localSheetId="1">'[2]Nuc Darl MFA'!#REF!</definedName>
    <definedName name="______DAT10" localSheetId="2">'[2]Nuc Darl MFA'!#REF!</definedName>
    <definedName name="______DAT10">'[2]Nuc Darl MFA'!#REF!</definedName>
    <definedName name="______DAT2" localSheetId="10">#REF!</definedName>
    <definedName name="______DAT2" localSheetId="1">#REF!</definedName>
    <definedName name="______DAT2" localSheetId="2">#REF!</definedName>
    <definedName name="______DAT2">#REF!</definedName>
    <definedName name="______DAT3" localSheetId="10">'[2]Nuc 9807'!#REF!</definedName>
    <definedName name="______DAT3" localSheetId="1">'[2]Nuc 9807'!#REF!</definedName>
    <definedName name="______DAT3" localSheetId="2">'[2]Nuc 9807'!#REF!</definedName>
    <definedName name="______DAT3">'[2]Nuc 9807'!#REF!</definedName>
    <definedName name="______DAT4" localSheetId="10">'[2]Nuc 9807'!#REF!</definedName>
    <definedName name="______DAT4" localSheetId="1">'[2]Nuc 9807'!#REF!</definedName>
    <definedName name="______DAT4" localSheetId="2">'[2]Nuc 9807'!#REF!</definedName>
    <definedName name="______DAT4">'[2]Nuc 9807'!#REF!</definedName>
    <definedName name="______DAT5" localSheetId="10">#REF!</definedName>
    <definedName name="______DAT5" localSheetId="1">#REF!</definedName>
    <definedName name="______DAT5" localSheetId="2">#REF!</definedName>
    <definedName name="______DAT5">#REF!</definedName>
    <definedName name="______DAT6" localSheetId="10">#REF!</definedName>
    <definedName name="______DAT6" localSheetId="1">#REF!</definedName>
    <definedName name="______DAT6" localSheetId="2">#REF!</definedName>
    <definedName name="______DAT6">#REF!</definedName>
    <definedName name="______DAT7" localSheetId="10">'[2]Nuc 9807'!#REF!</definedName>
    <definedName name="______DAT7" localSheetId="1">'[2]Nuc 9807'!#REF!</definedName>
    <definedName name="______DAT7" localSheetId="2">'[2]Nuc 9807'!#REF!</definedName>
    <definedName name="______DAT7">'[2]Nuc 9807'!#REF!</definedName>
    <definedName name="______DAT8" localSheetId="10">#REF!</definedName>
    <definedName name="______DAT8" localSheetId="1">#REF!</definedName>
    <definedName name="______DAT8" localSheetId="2">#REF!</definedName>
    <definedName name="______DAT8">#REF!</definedName>
    <definedName name="______DAT9" localSheetId="10">'[2]Nuc 9807'!#REF!</definedName>
    <definedName name="______DAT9" localSheetId="1">'[2]Nuc 9807'!#REF!</definedName>
    <definedName name="______DAT9" localSheetId="2">'[2]Nuc 9807'!#REF!</definedName>
    <definedName name="______DAT9">'[2]Nuc 9807'!#REF!</definedName>
    <definedName name="______LAM12" localSheetId="10">#REF!</definedName>
    <definedName name="______LAM12" localSheetId="1">#REF!</definedName>
    <definedName name="______LAM12" localSheetId="2">#REF!</definedName>
    <definedName name="______LAM12">#REF!</definedName>
    <definedName name="______LAM34" localSheetId="10">#REF!</definedName>
    <definedName name="______LAM34" localSheetId="1">#REF!</definedName>
    <definedName name="______LAM34" localSheetId="2">#REF!</definedName>
    <definedName name="______LAM34">#REF!</definedName>
    <definedName name="______NAN1" localSheetId="10">#REF!</definedName>
    <definedName name="______NAN1" localSheetId="1">#REF!</definedName>
    <definedName name="______NAN1" localSheetId="2">#REF!</definedName>
    <definedName name="______NAN1">#REF!</definedName>
    <definedName name="______NAN2" localSheetId="10">#REF!</definedName>
    <definedName name="______NAN2" localSheetId="1">#REF!</definedName>
    <definedName name="______NAN2" localSheetId="2">#REF!</definedName>
    <definedName name="______NAN2">#REF!</definedName>
    <definedName name="_____DAT1" localSheetId="10">#REF!</definedName>
    <definedName name="_____DAT1" localSheetId="1">#REF!</definedName>
    <definedName name="_____DAT1" localSheetId="2">#REF!</definedName>
    <definedName name="_____DAT1">#REF!</definedName>
    <definedName name="_____DAT10" localSheetId="10">'[2]Nuc Darl MFA'!#REF!</definedName>
    <definedName name="_____DAT10" localSheetId="1">'[2]Nuc Darl MFA'!#REF!</definedName>
    <definedName name="_____DAT10" localSheetId="2">'[2]Nuc Darl MFA'!#REF!</definedName>
    <definedName name="_____DAT10">'[2]Nuc Darl MFA'!#REF!</definedName>
    <definedName name="_____DAT2" localSheetId="10">#REF!</definedName>
    <definedName name="_____DAT2" localSheetId="1">#REF!</definedName>
    <definedName name="_____DAT2" localSheetId="2">#REF!</definedName>
    <definedName name="_____DAT2">#REF!</definedName>
    <definedName name="_____DAT3" localSheetId="10">'[2]Nuc 9807'!#REF!</definedName>
    <definedName name="_____DAT3" localSheetId="1">'[2]Nuc 9807'!#REF!</definedName>
    <definedName name="_____DAT3" localSheetId="2">'[2]Nuc 9807'!#REF!</definedName>
    <definedName name="_____DAT3">'[2]Nuc 9807'!#REF!</definedName>
    <definedName name="_____DAT4" localSheetId="10">'[2]Nuc 9807'!#REF!</definedName>
    <definedName name="_____DAT4" localSheetId="1">'[2]Nuc 9807'!#REF!</definedName>
    <definedName name="_____DAT4" localSheetId="2">'[2]Nuc 9807'!#REF!</definedName>
    <definedName name="_____DAT4">'[2]Nuc 9807'!#REF!</definedName>
    <definedName name="_____DAT5" localSheetId="10">#REF!</definedName>
    <definedName name="_____DAT5" localSheetId="1">#REF!</definedName>
    <definedName name="_____DAT5" localSheetId="2">#REF!</definedName>
    <definedName name="_____DAT5">#REF!</definedName>
    <definedName name="_____DAT6" localSheetId="10">#REF!</definedName>
    <definedName name="_____DAT6" localSheetId="1">#REF!</definedName>
    <definedName name="_____DAT6" localSheetId="2">#REF!</definedName>
    <definedName name="_____DAT6">#REF!</definedName>
    <definedName name="_____DAT7" localSheetId="10">'[2]Nuc 9807'!#REF!</definedName>
    <definedName name="_____DAT7" localSheetId="1">'[2]Nuc 9807'!#REF!</definedName>
    <definedName name="_____DAT7" localSheetId="2">'[2]Nuc 9807'!#REF!</definedName>
    <definedName name="_____DAT7">'[2]Nuc 9807'!#REF!</definedName>
    <definedName name="_____DAT8" localSheetId="10">#REF!</definedName>
    <definedName name="_____DAT8" localSheetId="1">#REF!</definedName>
    <definedName name="_____DAT8" localSheetId="2">#REF!</definedName>
    <definedName name="_____DAT8">#REF!</definedName>
    <definedName name="_____DAT9" localSheetId="10">'[2]Nuc 9807'!#REF!</definedName>
    <definedName name="_____DAT9" localSheetId="1">'[2]Nuc 9807'!#REF!</definedName>
    <definedName name="_____DAT9" localSheetId="2">'[2]Nuc 9807'!#REF!</definedName>
    <definedName name="_____DAT9">'[2]Nuc 9807'!#REF!</definedName>
    <definedName name="____LAM12" localSheetId="10">#REF!</definedName>
    <definedName name="____LAM12" localSheetId="1">#REF!</definedName>
    <definedName name="____LAM12" localSheetId="2">#REF!</definedName>
    <definedName name="____LAM12">#REF!</definedName>
    <definedName name="____LAM34" localSheetId="10">#REF!</definedName>
    <definedName name="____LAM34" localSheetId="1">#REF!</definedName>
    <definedName name="____LAM34" localSheetId="2">#REF!</definedName>
    <definedName name="____LAM34">#REF!</definedName>
    <definedName name="____NAN1" localSheetId="10">#REF!</definedName>
    <definedName name="____NAN1" localSheetId="1">#REF!</definedName>
    <definedName name="____NAN1" localSheetId="2">#REF!</definedName>
    <definedName name="____NAN1">#REF!</definedName>
    <definedName name="____NAN2" localSheetId="10">#REF!</definedName>
    <definedName name="____NAN2" localSheetId="1">#REF!</definedName>
    <definedName name="____NAN2" localSheetId="2">#REF!</definedName>
    <definedName name="____NAN2">#REF!</definedName>
    <definedName name="___DAT14" localSheetId="10">#REF!</definedName>
    <definedName name="___DAT14" localSheetId="1">#REF!</definedName>
    <definedName name="___DAT14" localSheetId="2">#REF!</definedName>
    <definedName name="___DAT14">#REF!</definedName>
    <definedName name="___DAT15" localSheetId="10">#REF!</definedName>
    <definedName name="___DAT15" localSheetId="1">#REF!</definedName>
    <definedName name="___DAT15" localSheetId="2">#REF!</definedName>
    <definedName name="___DAT15">#REF!</definedName>
    <definedName name="___DAT16" localSheetId="10">#REF!</definedName>
    <definedName name="___DAT16" localSheetId="1">#REF!</definedName>
    <definedName name="___DAT16" localSheetId="2">#REF!</definedName>
    <definedName name="___DAT16">#REF!</definedName>
    <definedName name="__d1">'[3]Tax FOS1 Major'!$A$2:$A$115</definedName>
    <definedName name="__DAT1" localSheetId="10">#REF!</definedName>
    <definedName name="__DAT1" localSheetId="1">#REF!</definedName>
    <definedName name="__DAT1" localSheetId="2">#REF!</definedName>
    <definedName name="__DAT1">#REF!</definedName>
    <definedName name="__DAT10" localSheetId="10">'[2]Nuc Darl MFA'!#REF!</definedName>
    <definedName name="__DAT10" localSheetId="1">'[2]Nuc Darl MFA'!#REF!</definedName>
    <definedName name="__DAT10" localSheetId="2">'[2]Nuc Darl MFA'!#REF!</definedName>
    <definedName name="__DAT10">'[2]Nuc Darl MFA'!#REF!</definedName>
    <definedName name="__DAT11" localSheetId="10">#REF!</definedName>
    <definedName name="__DAT11" localSheetId="1">#REF!</definedName>
    <definedName name="__DAT11" localSheetId="2">#REF!</definedName>
    <definedName name="__DAT11">#REF!</definedName>
    <definedName name="__DAT12" localSheetId="10">#REF!</definedName>
    <definedName name="__DAT12" localSheetId="1">#REF!</definedName>
    <definedName name="__DAT12" localSheetId="2">#REF!</definedName>
    <definedName name="__DAT12">#REF!</definedName>
    <definedName name="__DAT13">'[3]Tax FOS1 Major'!$M$2:$M$115</definedName>
    <definedName name="__DAT2" localSheetId="10">#REF!</definedName>
    <definedName name="__DAT2" localSheetId="1">#REF!</definedName>
    <definedName name="__DAT2" localSheetId="2">#REF!</definedName>
    <definedName name="__DAT2">#REF!</definedName>
    <definedName name="__DAT3" localSheetId="10">'[2]Nuc 9807'!#REF!</definedName>
    <definedName name="__DAT3" localSheetId="1">'[2]Nuc 9807'!#REF!</definedName>
    <definedName name="__DAT3" localSheetId="2">'[2]Nuc 9807'!#REF!</definedName>
    <definedName name="__DAT3">'[2]Nuc 9807'!#REF!</definedName>
    <definedName name="__DAT4" localSheetId="10">'[2]Nuc 9807'!#REF!</definedName>
    <definedName name="__DAT4" localSheetId="1">'[2]Nuc 9807'!#REF!</definedName>
    <definedName name="__DAT4" localSheetId="2">'[2]Nuc 9807'!#REF!</definedName>
    <definedName name="__DAT4">'[2]Nuc 9807'!#REF!</definedName>
    <definedName name="__DAT5" localSheetId="10">#REF!</definedName>
    <definedName name="__DAT5" localSheetId="1">#REF!</definedName>
    <definedName name="__DAT5" localSheetId="2">#REF!</definedName>
    <definedName name="__DAT5">#REF!</definedName>
    <definedName name="__DAT6" localSheetId="10">#REF!</definedName>
    <definedName name="__DAT6" localSheetId="1">#REF!</definedName>
    <definedName name="__DAT6" localSheetId="2">#REF!</definedName>
    <definedName name="__DAT6">#REF!</definedName>
    <definedName name="__DAT7" localSheetId="10">'[2]Nuc 9807'!#REF!</definedName>
    <definedName name="__DAT7" localSheetId="1">'[2]Nuc 9807'!#REF!</definedName>
    <definedName name="__DAT7" localSheetId="2">'[2]Nuc 9807'!#REF!</definedName>
    <definedName name="__DAT7">'[2]Nuc 9807'!#REF!</definedName>
    <definedName name="__DAT8" localSheetId="10">#REF!</definedName>
    <definedName name="__DAT8" localSheetId="1">#REF!</definedName>
    <definedName name="__DAT8" localSheetId="2">#REF!</definedName>
    <definedName name="__DAT8">#REF!</definedName>
    <definedName name="__DAT9" localSheetId="10">'[2]Nuc 9807'!#REF!</definedName>
    <definedName name="__DAT9" localSheetId="1">'[2]Nuc 9807'!#REF!</definedName>
    <definedName name="__DAT9" localSheetId="2">'[2]Nuc 9807'!#REF!</definedName>
    <definedName name="__DAT9">'[2]Nuc 9807'!#REF!</definedName>
    <definedName name="__LAM12" localSheetId="10">#REF!</definedName>
    <definedName name="__LAM12" localSheetId="1">#REF!</definedName>
    <definedName name="__LAM12" localSheetId="2">#REF!</definedName>
    <definedName name="__LAM12">#REF!</definedName>
    <definedName name="__LAM34" localSheetId="10">#REF!</definedName>
    <definedName name="__LAM34" localSheetId="1">#REF!</definedName>
    <definedName name="__LAM34" localSheetId="2">#REF!</definedName>
    <definedName name="__LAM34">#REF!</definedName>
    <definedName name="__NAN1" localSheetId="10">#REF!</definedName>
    <definedName name="__NAN1" localSheetId="1">#REF!</definedName>
    <definedName name="__NAN1" localSheetId="2">#REF!</definedName>
    <definedName name="__NAN1">#REF!</definedName>
    <definedName name="__NAN2" localSheetId="10">#REF!</definedName>
    <definedName name="__NAN2" localSheetId="1">#REF!</definedName>
    <definedName name="__NAN2" localSheetId="2">#REF!</definedName>
    <definedName name="__NAN2">#REF!</definedName>
    <definedName name="_10TBAY_HEAD" localSheetId="10">#REF!</definedName>
    <definedName name="_10TBAY_HEAD" localSheetId="1">#REF!</definedName>
    <definedName name="_10TBAY_HEAD" localSheetId="2">#REF!</definedName>
    <definedName name="_10TBAY_HEAD">#REF!</definedName>
    <definedName name="_1FOS_OVR1" localSheetId="10">#REF!</definedName>
    <definedName name="_1FOS_OVR1" localSheetId="1">#REF!</definedName>
    <definedName name="_1FOS_OVR1" localSheetId="2">#REF!</definedName>
    <definedName name="_1FOS_OVR1">#REF!</definedName>
    <definedName name="_2FOS_OVR2" localSheetId="10">#REF!</definedName>
    <definedName name="_2FOS_OVR2" localSheetId="1">#REF!</definedName>
    <definedName name="_2FOS_OVR2" localSheetId="2">#REF!</definedName>
    <definedName name="_2FOS_OVR2">#REF!</definedName>
    <definedName name="_3FOS_OVR3" localSheetId="10">#REF!</definedName>
    <definedName name="_3FOS_OVR3" localSheetId="1">#REF!</definedName>
    <definedName name="_3FOS_OVR3" localSheetId="2">#REF!</definedName>
    <definedName name="_3FOS_OVR3">#REF!</definedName>
    <definedName name="_4INV_VALUE" localSheetId="10">#REF!</definedName>
    <definedName name="_4INV_VALUE" localSheetId="1">#REF!</definedName>
    <definedName name="_4INV_VALUE" localSheetId="2">#REF!</definedName>
    <definedName name="_4INV_VALUE">#REF!</definedName>
    <definedName name="_5NAN_FOOT" localSheetId="10">#REF!</definedName>
    <definedName name="_5NAN_FOOT" localSheetId="1">#REF!</definedName>
    <definedName name="_5NAN_FOOT" localSheetId="2">#REF!</definedName>
    <definedName name="_5NAN_FOOT">#REF!</definedName>
    <definedName name="_6NAN_HEAD" localSheetId="10">#REF!</definedName>
    <definedName name="_6NAN_HEAD" localSheetId="1">#REF!</definedName>
    <definedName name="_6NAN_HEAD" localSheetId="2">#REF!</definedName>
    <definedName name="_6NAN_HEAD">#REF!</definedName>
    <definedName name="_7SUM_COMM" localSheetId="10">#REF!</definedName>
    <definedName name="_7SUM_COMM" localSheetId="1">#REF!</definedName>
    <definedName name="_7SUM_COMM" localSheetId="2">#REF!</definedName>
    <definedName name="_7SUM_COMM">#REF!</definedName>
    <definedName name="_8TBAY_1" localSheetId="10">#REF!</definedName>
    <definedName name="_8TBAY_1" localSheetId="1">#REF!</definedName>
    <definedName name="_8TBAY_1" localSheetId="2">#REF!</definedName>
    <definedName name="_8TBAY_1">#REF!</definedName>
    <definedName name="_93DRATED" localSheetId="10">#REF!</definedName>
    <definedName name="_93DRATED" localSheetId="1">#REF!</definedName>
    <definedName name="_93DRATED" localSheetId="2">#REF!</definedName>
    <definedName name="_93DRATED">#REF!</definedName>
    <definedName name="_93DRATEM" localSheetId="10">#REF!</definedName>
    <definedName name="_93DRATEM" localSheetId="1">#REF!</definedName>
    <definedName name="_93DRATEM" localSheetId="2">#REF!</definedName>
    <definedName name="_93DRATEM">#REF!</definedName>
    <definedName name="_93PENERGY" localSheetId="10">#REF!</definedName>
    <definedName name="_93PENERGY" localSheetId="1">#REF!</definedName>
    <definedName name="_93PENERGY" localSheetId="2">#REF!</definedName>
    <definedName name="_93PENERGY">#REF!</definedName>
    <definedName name="_93RATED" localSheetId="10">#REF!</definedName>
    <definedName name="_93RATED" localSheetId="1">#REF!</definedName>
    <definedName name="_93RATED" localSheetId="2">#REF!</definedName>
    <definedName name="_93RATED">#REF!</definedName>
    <definedName name="_93RATEM" localSheetId="10">#REF!</definedName>
    <definedName name="_93RATEM" localSheetId="1">#REF!</definedName>
    <definedName name="_93RATEM" localSheetId="2">#REF!</definedName>
    <definedName name="_93RATEM">#REF!</definedName>
    <definedName name="_93RATER" localSheetId="10">#REF!</definedName>
    <definedName name="_93RATER" localSheetId="1">#REF!</definedName>
    <definedName name="_93RATER" localSheetId="2">#REF!</definedName>
    <definedName name="_93RATER">#REF!</definedName>
    <definedName name="_94ED" localSheetId="10">#REF!</definedName>
    <definedName name="_94ED" localSheetId="1">#REF!</definedName>
    <definedName name="_94ED" localSheetId="2">#REF!</definedName>
    <definedName name="_94ED">#REF!</definedName>
    <definedName name="_94EM" localSheetId="10">#REF!</definedName>
    <definedName name="_94EM" localSheetId="1">#REF!</definedName>
    <definedName name="_94EM" localSheetId="2">#REF!</definedName>
    <definedName name="_94EM">#REF!</definedName>
    <definedName name="_94NR" localSheetId="10">#REF!</definedName>
    <definedName name="_94NR" localSheetId="1">#REF!</definedName>
    <definedName name="_94NR" localSheetId="2">#REF!</definedName>
    <definedName name="_94NR">#REF!</definedName>
    <definedName name="_94SENERGY" localSheetId="10">#REF!</definedName>
    <definedName name="_94SENERGY" localSheetId="1">#REF!</definedName>
    <definedName name="_94SENERGY" localSheetId="2">#REF!</definedName>
    <definedName name="_94SENERGY">#REF!</definedName>
    <definedName name="_9TBAY_2" localSheetId="10">#REF!</definedName>
    <definedName name="_9TBAY_2" localSheetId="1">#REF!</definedName>
    <definedName name="_9TBAY_2" localSheetId="2">#REF!</definedName>
    <definedName name="_9TBAY_2">#REF!</definedName>
    <definedName name="_d1">'[3]Tax FOS1 Major'!$A$2:$A$115</definedName>
    <definedName name="_DAT1" localSheetId="10">#REF!</definedName>
    <definedName name="_DAT1" localSheetId="1">#REF!</definedName>
    <definedName name="_DAT1" localSheetId="2">#REF!</definedName>
    <definedName name="_DAT1">#REF!</definedName>
    <definedName name="_DAT10" localSheetId="10">'[2]Nuc Darl MFA'!#REF!</definedName>
    <definedName name="_DAT10" localSheetId="1">'[2]Nuc Darl MFA'!#REF!</definedName>
    <definedName name="_DAT10" localSheetId="2">'[2]Nuc Darl MFA'!#REF!</definedName>
    <definedName name="_DAT10">'[2]Nuc Darl MFA'!#REF!</definedName>
    <definedName name="_DAT11" localSheetId="10">#REF!</definedName>
    <definedName name="_DAT11" localSheetId="1">#REF!</definedName>
    <definedName name="_DAT11" localSheetId="2">#REF!</definedName>
    <definedName name="_DAT11">#REF!</definedName>
    <definedName name="_DAT12" localSheetId="10">#REF!</definedName>
    <definedName name="_DAT12" localSheetId="1">#REF!</definedName>
    <definedName name="_DAT12" localSheetId="2">#REF!</definedName>
    <definedName name="_DAT12">#REF!</definedName>
    <definedName name="_DAT13">'[3]Tax FOS1 Major'!$M$2:$M$115</definedName>
    <definedName name="_DAT14" localSheetId="10">#REF!</definedName>
    <definedName name="_DAT14" localSheetId="1">#REF!</definedName>
    <definedName name="_DAT14" localSheetId="2">#REF!</definedName>
    <definedName name="_DAT14">#REF!</definedName>
    <definedName name="_DAT15" localSheetId="10">#REF!</definedName>
    <definedName name="_DAT15" localSheetId="1">#REF!</definedName>
    <definedName name="_DAT15" localSheetId="2">#REF!</definedName>
    <definedName name="_DAT15">#REF!</definedName>
    <definedName name="_DAT16" localSheetId="10">#REF!</definedName>
    <definedName name="_DAT16" localSheetId="1">#REF!</definedName>
    <definedName name="_DAT16" localSheetId="2">#REF!</definedName>
    <definedName name="_DAT16">#REF!</definedName>
    <definedName name="_DAT2" localSheetId="10">#REF!</definedName>
    <definedName name="_DAT2" localSheetId="1">#REF!</definedName>
    <definedName name="_DAT2" localSheetId="2">#REF!</definedName>
    <definedName name="_DAT2">#REF!</definedName>
    <definedName name="_DAT3" localSheetId="10">'[2]Nuc 9807'!#REF!</definedName>
    <definedName name="_DAT3" localSheetId="1">'[2]Nuc 9807'!#REF!</definedName>
    <definedName name="_DAT3" localSheetId="2">'[2]Nuc 9807'!#REF!</definedName>
    <definedName name="_DAT3">'[2]Nuc 9807'!#REF!</definedName>
    <definedName name="_DAT4" localSheetId="10">'[2]Nuc 9807'!#REF!</definedName>
    <definedName name="_DAT4" localSheetId="1">'[2]Nuc 9807'!#REF!</definedName>
    <definedName name="_DAT4" localSheetId="2">'[2]Nuc 9807'!#REF!</definedName>
    <definedName name="_DAT4">'[2]Nuc 9807'!#REF!</definedName>
    <definedName name="_DAT5" localSheetId="10">#REF!</definedName>
    <definedName name="_DAT5" localSheetId="1">#REF!</definedName>
    <definedName name="_DAT5" localSheetId="2">#REF!</definedName>
    <definedName name="_DAT5">#REF!</definedName>
    <definedName name="_DAT6" localSheetId="10">#REF!</definedName>
    <definedName name="_DAT6" localSheetId="1">#REF!</definedName>
    <definedName name="_DAT6" localSheetId="2">#REF!</definedName>
    <definedName name="_DAT6">#REF!</definedName>
    <definedName name="_DAT7" localSheetId="10">'[2]Nuc 9807'!#REF!</definedName>
    <definedName name="_DAT7" localSheetId="1">'[2]Nuc 9807'!#REF!</definedName>
    <definedName name="_DAT7" localSheetId="2">'[2]Nuc 9807'!#REF!</definedName>
    <definedName name="_DAT7">'[2]Nuc 9807'!#REF!</definedName>
    <definedName name="_DAT8" localSheetId="10">#REF!</definedName>
    <definedName name="_DAT8" localSheetId="1">#REF!</definedName>
    <definedName name="_DAT8" localSheetId="2">#REF!</definedName>
    <definedName name="_DAT8">#REF!</definedName>
    <definedName name="_DAT9" localSheetId="10">'[2]Nuc 9807'!#REF!</definedName>
    <definedName name="_DAT9" localSheetId="1">'[2]Nuc 9807'!#REF!</definedName>
    <definedName name="_DAT9" localSheetId="2">'[2]Nuc 9807'!#REF!</definedName>
    <definedName name="_DAT9">'[2]Nuc 9807'!#REF!</definedName>
    <definedName name="_Fill" localSheetId="10" hidden="1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0" hidden="1">'[4]94SEC5L'!#REF!</definedName>
    <definedName name="_Key1" localSheetId="1" hidden="1">'[4]94SEC5L'!#REF!</definedName>
    <definedName name="_Key1" localSheetId="2" hidden="1">'[4]94SEC5L'!#REF!</definedName>
    <definedName name="_Key1" hidden="1">'[4]94SEC5L'!#REF!</definedName>
    <definedName name="_LAM12" localSheetId="10">#REF!</definedName>
    <definedName name="_LAM12" localSheetId="1">#REF!</definedName>
    <definedName name="_LAM12" localSheetId="2">#REF!</definedName>
    <definedName name="_LAM12">#REF!</definedName>
    <definedName name="_LAM34" localSheetId="10">#REF!</definedName>
    <definedName name="_LAM34" localSheetId="1">#REF!</definedName>
    <definedName name="_LAM34" localSheetId="2">#REF!</definedName>
    <definedName name="_LAM34">#REF!</definedName>
    <definedName name="_NAN1" localSheetId="10">#REF!</definedName>
    <definedName name="_NAN1" localSheetId="1">#REF!</definedName>
    <definedName name="_NAN1" localSheetId="2">#REF!</definedName>
    <definedName name="_NAN1">#REF!</definedName>
    <definedName name="_NAN2" localSheetId="10">#REF!</definedName>
    <definedName name="_NAN2" localSheetId="1">#REF!</definedName>
    <definedName name="_NAN2" localSheetId="2">#REF!</definedName>
    <definedName name="_NAN2">#REF!</definedName>
    <definedName name="_Order1" hidden="1">255</definedName>
    <definedName name="_Order2" hidden="1">0</definedName>
    <definedName name="_Sort" localSheetId="10" hidden="1">'[4]94SEC5L'!#REF!</definedName>
    <definedName name="_Sort" localSheetId="1" hidden="1">'[4]94SEC5L'!#REF!</definedName>
    <definedName name="_Sort" localSheetId="2" hidden="1">'[4]94SEC5L'!#REF!</definedName>
    <definedName name="_Sort" hidden="1">'[4]94SEC5L'!#REF!</definedName>
    <definedName name="a" localSheetId="10">#REF!</definedName>
    <definedName name="a" localSheetId="1">#REF!</definedName>
    <definedName name="a" localSheetId="2">#REF!</definedName>
    <definedName name="a">#REF!</definedName>
    <definedName name="aaaaa" localSheetId="10">#REF!</definedName>
    <definedName name="aaaaa" localSheetId="1">#REF!</definedName>
    <definedName name="aaaaa" localSheetId="2">#REF!</definedName>
    <definedName name="aaaaa">#REF!</definedName>
    <definedName name="aaaaaaaaaaaaa" localSheetId="10">[5]III.F!#REF!</definedName>
    <definedName name="aaaaaaaaaaaaa" localSheetId="1">[5]III.F!#REF!</definedName>
    <definedName name="aaaaaaaaaaaaa" localSheetId="2">[5]III.F!#REF!</definedName>
    <definedName name="aaaaaaaaaaaaa">[5]III.F!#REF!</definedName>
    <definedName name="aaaaaaaaaaaaaa" localSheetId="10">[6]Current!#REF!</definedName>
    <definedName name="aaaaaaaaaaaaaa" localSheetId="1">[6]Current!#REF!</definedName>
    <definedName name="aaaaaaaaaaaaaa" localSheetId="2">[6]Current!#REF!</definedName>
    <definedName name="aaaaaaaaaaaaaa">[6]Current!#REF!</definedName>
    <definedName name="aaaaaaaaaaaaaaaa">[7]Trading!$B$4:$J$80</definedName>
    <definedName name="AccrualData">[8]SMO_LM!$B$13:$Q$25</definedName>
    <definedName name="Acctotal">[9]DataSum!$A$3:$H$250</definedName>
    <definedName name="acd" localSheetId="10">#REF!</definedName>
    <definedName name="acd" localSheetId="1">#REF!</definedName>
    <definedName name="acd" localSheetId="2">#REF!</definedName>
    <definedName name="acd">#REF!</definedName>
    <definedName name="ACHANGE" localSheetId="10">#REF!</definedName>
    <definedName name="ACHANGE" localSheetId="1">#REF!</definedName>
    <definedName name="ACHANGE" localSheetId="2">#REF!</definedName>
    <definedName name="ACHANGE">#REF!</definedName>
    <definedName name="ActualData" localSheetId="10">#REF!</definedName>
    <definedName name="ActualData" localSheetId="1">#REF!</definedName>
    <definedName name="ActualData" localSheetId="2">#REF!</definedName>
    <definedName name="ActualData">#REF!</definedName>
    <definedName name="Ancillary">[9]DataSum!$AA$3:$AQ$48</definedName>
    <definedName name="AncillaryChanges_LM">[9]DataSum!$AB$49:$AM$70</definedName>
    <definedName name="asd" localSheetId="10">#REF!</definedName>
    <definedName name="asd" localSheetId="1">#REF!</definedName>
    <definedName name="asd" localSheetId="2">#REF!</definedName>
    <definedName name="asd">#REF!</definedName>
    <definedName name="asdfdsf" localSheetId="10">#REF!</definedName>
    <definedName name="asdfdsf" localSheetId="1">#REF!</definedName>
    <definedName name="asdfdsf" localSheetId="2">#REF!</definedName>
    <definedName name="asdfdsf">#REF!</definedName>
    <definedName name="at" localSheetId="10">#REF!</definedName>
    <definedName name="at" localSheetId="1">#REF!</definedName>
    <definedName name="at" localSheetId="2">#REF!</definedName>
    <definedName name="at">#REF!</definedName>
    <definedName name="ATIKOKAN" localSheetId="10">#REF!</definedName>
    <definedName name="ATIKOKAN" localSheetId="1">#REF!</definedName>
    <definedName name="ATIKOKAN" localSheetId="2">#REF!</definedName>
    <definedName name="ATIKOKAN">#REF!</definedName>
    <definedName name="ATIKSPACE">[10]Lambton:Nanticoke!$A$12:$R$394</definedName>
    <definedName name="AUGSUM" localSheetId="10">#REF!</definedName>
    <definedName name="AUGSUM" localSheetId="1">#REF!</definedName>
    <definedName name="AUGSUM" localSheetId="2">#REF!</definedName>
    <definedName name="AUGSUM">#REF!</definedName>
    <definedName name="AVGRAT" localSheetId="10">#REF!</definedName>
    <definedName name="AVGRAT" localSheetId="1">#REF!</definedName>
    <definedName name="AVGRAT" localSheetId="2">#REF!</definedName>
    <definedName name="AVGRAT">#REF!</definedName>
    <definedName name="b">[11]settings!$C$16</definedName>
    <definedName name="bb" localSheetId="10">#REF!</definedName>
    <definedName name="bb" localSheetId="1">#REF!</definedName>
    <definedName name="bb" localSheetId="2">#REF!</definedName>
    <definedName name="bb">#REF!</definedName>
    <definedName name="BBANALYSIS" localSheetId="10">#REF!</definedName>
    <definedName name="BBANALYSIS" localSheetId="1">#REF!</definedName>
    <definedName name="BBANALYSIS" localSheetId="2">#REF!</definedName>
    <definedName name="BBANALYSIS">#REF!</definedName>
    <definedName name="bbbbbb" localSheetId="10">#REF!</definedName>
    <definedName name="bbbbbb" localSheetId="1">#REF!</definedName>
    <definedName name="bbbbbb" localSheetId="2">#REF!</definedName>
    <definedName name="bbbbbb">#REF!</definedName>
    <definedName name="bbbbbbbbbbb" localSheetId="10">#REF!</definedName>
    <definedName name="bbbbbbbbbbb" localSheetId="1">#REF!</definedName>
    <definedName name="bbbbbbbbbbb" localSheetId="2">#REF!</definedName>
    <definedName name="bbbbbbbbbbb">#REF!</definedName>
    <definedName name="Best" localSheetId="10">#REF!</definedName>
    <definedName name="Best" localSheetId="1">#REF!</definedName>
    <definedName name="Best" localSheetId="2">#REF!</definedName>
    <definedName name="Best">#REF!</definedName>
    <definedName name="bh" localSheetId="10">#REF!</definedName>
    <definedName name="bh" localSheetId="1">#REF!</definedName>
    <definedName name="bh" localSheetId="2">#REF!</definedName>
    <definedName name="bh">#REF!</definedName>
    <definedName name="BREAK1">[12]settings!$B$47</definedName>
    <definedName name="BREAK10">[12]settings!$B$56</definedName>
    <definedName name="BREAK11">[12]settings!$B$57</definedName>
    <definedName name="BREAK12">[12]settings!$B$58</definedName>
    <definedName name="BREAK13">[12]settings!$B$59</definedName>
    <definedName name="BREAK14">[12]settings!$B$60</definedName>
    <definedName name="BREAK15">[12]settings!$B$61</definedName>
    <definedName name="BREAK16">[12]settings!$B$62</definedName>
    <definedName name="BREAK17">[12]settings!$B$63</definedName>
    <definedName name="BREAK18">[12]settings!$B$64</definedName>
    <definedName name="BREAK19">[12]settings!$B$65</definedName>
    <definedName name="BREAK2">[12]settings!$B$48</definedName>
    <definedName name="BREAK3">[12]settings!$B$49</definedName>
    <definedName name="BREAK4">[12]settings!$B$50</definedName>
    <definedName name="BREAK5">[12]settings!$B$51</definedName>
    <definedName name="BREAK6">[12]settings!$B$52</definedName>
    <definedName name="BREAK7">[12]settings!$B$53</definedName>
    <definedName name="BREAK8">[12]settings!$B$54</definedName>
    <definedName name="BREAK9">[12]settings!$B$55</definedName>
    <definedName name="Breakall">[12]settings!$B$68</definedName>
    <definedName name="brief_book" localSheetId="10">#REF!</definedName>
    <definedName name="brief_book" localSheetId="1">#REF!</definedName>
    <definedName name="brief_book" localSheetId="2">#REF!</definedName>
    <definedName name="brief_book">#REF!</definedName>
    <definedName name="budget">[13]Margin!$B$9:$O$36</definedName>
    <definedName name="Budget_Line_Losses" localSheetId="10">'[14]99 Budget -John Arciuch'!#REF!</definedName>
    <definedName name="Budget_Line_Losses" localSheetId="1">'[14]99 Budget -John Arciuch'!#REF!</definedName>
    <definedName name="Budget_Line_Losses" localSheetId="2">'[14]99 Budget -John Arciuch'!#REF!</definedName>
    <definedName name="Budget_Line_Losses">'[14]99 Budget -John Arciuch'!#REF!</definedName>
    <definedName name="cadcadfd" localSheetId="10">#REF!</definedName>
    <definedName name="cadcadfd" localSheetId="1">#REF!</definedName>
    <definedName name="cadcadfd" localSheetId="2">#REF!</definedName>
    <definedName name="cadcadfd">#REF!</definedName>
    <definedName name="cas" localSheetId="10">#REF!</definedName>
    <definedName name="cas" localSheetId="1">#REF!</definedName>
    <definedName name="cas" localSheetId="2">#REF!</definedName>
    <definedName name="cas">#REF!</definedName>
    <definedName name="casd" localSheetId="10">#REF!</definedName>
    <definedName name="casd" localSheetId="1">#REF!</definedName>
    <definedName name="casd" localSheetId="2">#REF!</definedName>
    <definedName name="casd">#REF!</definedName>
    <definedName name="CASH1" localSheetId="10">#REF!</definedName>
    <definedName name="CASH1" localSheetId="1">#REF!</definedName>
    <definedName name="CASH1" localSheetId="2">#REF!</definedName>
    <definedName name="CASH1">#REF!</definedName>
    <definedName name="CASH2" localSheetId="10">#REF!</definedName>
    <definedName name="CASH2" localSheetId="1">#REF!</definedName>
    <definedName name="CASH2" localSheetId="2">#REF!</definedName>
    <definedName name="CASH2">#REF!</definedName>
    <definedName name="cc" localSheetId="10">#REF!</definedName>
    <definedName name="cc" localSheetId="1">#REF!</definedName>
    <definedName name="cc" localSheetId="2">#REF!</definedName>
    <definedName name="cc">#REF!</definedName>
    <definedName name="cd" localSheetId="10">#REF!</definedName>
    <definedName name="cd" localSheetId="1">#REF!</definedName>
    <definedName name="cd" localSheetId="2">#REF!</definedName>
    <definedName name="cd">#REF!</definedName>
    <definedName name="ChkBundleConsistency">[15]Bundles!$X$108</definedName>
    <definedName name="ChkMaxYearConsistency">[15]Main!$AO$21</definedName>
    <definedName name="CIP_Interest_Cap__FAC_74161____by_Month___by_RC" localSheetId="10">#REF!</definedName>
    <definedName name="CIP_Interest_Cap__FAC_74161____by_Month___by_RC" localSheetId="1">#REF!</definedName>
    <definedName name="CIP_Interest_Cap__FAC_74161____by_Month___by_RC" localSheetId="2">#REF!</definedName>
    <definedName name="CIP_Interest_Cap__FAC_74161____by_Month___by_RC">#REF!</definedName>
    <definedName name="Clear_Output" localSheetId="10">#REF!</definedName>
    <definedName name="Clear_Output" localSheetId="1">#REF!</definedName>
    <definedName name="Clear_Output" localSheetId="2">#REF!</definedName>
    <definedName name="Clear_Output">#REF!</definedName>
    <definedName name="ClearData">[16]x1!$O$5:$S$21,[16]x1!$O$25:$S$41,[16]x1!$O$45:$S$61,[16]x1!$O$65:$S$81,[16]x1!$O$85:$S$101,[16]x1!$O$105:$S$121</definedName>
    <definedName name="ClearReport" localSheetId="10">#REF!,#REF!,#REF!</definedName>
    <definedName name="ClearReport" localSheetId="1">#REF!,#REF!,#REF!</definedName>
    <definedName name="ClearReport" localSheetId="2">#REF!,#REF!,#REF!</definedName>
    <definedName name="ClearReport">#REF!,#REF!,#REF!</definedName>
    <definedName name="CONSUMPTION" localSheetId="10">#REF!</definedName>
    <definedName name="CONSUMPTION" localSheetId="1">#REF!</definedName>
    <definedName name="CONSUMPTION" localSheetId="2">#REF!</definedName>
    <definedName name="CONSUMPTION">#REF!</definedName>
    <definedName name="Convert_number_to_word" localSheetId="10">#REF!</definedName>
    <definedName name="Convert_number_to_word" localSheetId="1">#REF!</definedName>
    <definedName name="Convert_number_to_word" localSheetId="2">#REF!</definedName>
    <definedName name="Convert_number_to_word">#REF!</definedName>
    <definedName name="cop" localSheetId="10">#REF!</definedName>
    <definedName name="cop" localSheetId="1">#REF!</definedName>
    <definedName name="cop" localSheetId="2">#REF!</definedName>
    <definedName name="cop">#REF!</definedName>
    <definedName name="CopyEnergy" localSheetId="10">[17]!CopyEnergy</definedName>
    <definedName name="CopyEnergy" localSheetId="1">[17]!CopyEnergy</definedName>
    <definedName name="CopyEnergy" localSheetId="2">[17]!CopyEnergy</definedName>
    <definedName name="CopyEnergy">[17]!CopyEnergy</definedName>
    <definedName name="CostWeightsDCM">[15]InputCostWeightings!$B$5:$F$11</definedName>
    <definedName name="CostWeightsILW">[15]InputCostWeightings!$B$21:$F$22</definedName>
    <definedName name="CostWeightsLLW">[15]InputCostWeightings!$B$23:$F$24</definedName>
    <definedName name="CostWeightsUFD">[15]InputCostWeightings!$B$19:$F$20</definedName>
    <definedName name="CostWeightsUFS">[15]InputCostWeightings!$B$12:$F$18</definedName>
    <definedName name="cumbudget">[13]Margin!$B$42:$O$76</definedName>
    <definedName name="CurrentYear">[18]Main!$D$10</definedName>
    <definedName name="d" localSheetId="10">#REF!</definedName>
    <definedName name="d" localSheetId="1">#REF!</definedName>
    <definedName name="d" localSheetId="2">#REF!</definedName>
    <definedName name="d">#REF!</definedName>
    <definedName name="dad" localSheetId="10">#REF!</definedName>
    <definedName name="dad" localSheetId="1">#REF!</definedName>
    <definedName name="dad" localSheetId="2">#REF!</definedName>
    <definedName name="dad">#REF!</definedName>
    <definedName name="dafadf" localSheetId="10">#REF!</definedName>
    <definedName name="dafadf" localSheetId="1">#REF!</definedName>
    <definedName name="dafadf" localSheetId="2">#REF!</definedName>
    <definedName name="dafadf">#REF!</definedName>
    <definedName name="dasdfdfsdfa" localSheetId="10">#REF!</definedName>
    <definedName name="dasdfdfsdfa" localSheetId="1">#REF!</definedName>
    <definedName name="dasdfdfsdfa" localSheetId="2">#REF!</definedName>
    <definedName name="dasdfdfsdfa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aSetBundleForecastName">[15]InputBundleForecast!$B$2</definedName>
    <definedName name="DataSetCostWeightingsName">[15]InputCostWeightings!$B$2</definedName>
    <definedName name="DataSetEscalationName">[15]InputEscalationForecast!$B$2</definedName>
    <definedName name="DataSetILWCostsName">[15]InputBaseCostsILW!$B$2</definedName>
    <definedName name="DataSetLLWCostsName">[15]InputBaseCostsLLW!$B$2</definedName>
    <definedName name="DataSetOpenBalancesName">[15]InputOpeningBalances!$B$2</definedName>
    <definedName name="DatasetOpenBalancesRefYear">[15]InputOpeningBalances!$C$2</definedName>
    <definedName name="DataSetRatesName">[15]InputRateForecast!$B$2</definedName>
    <definedName name="DataSetUFDCostsName">[15]InputBaseCostsUFD!$B$2</definedName>
    <definedName name="DataSetWasteForecastName">[15]InputWasteForecast!$B$2</definedName>
    <definedName name="dbPath">"P:\_1_Models\v1.23\2000\npm.mdb"</definedName>
    <definedName name="dd" localSheetId="10">#REF!</definedName>
    <definedName name="dd" localSheetId="1">#REF!</definedName>
    <definedName name="dd" localSheetId="2">#REF!</definedName>
    <definedName name="dd">#REF!</definedName>
    <definedName name="ddddd" localSheetId="10">#REF!</definedName>
    <definedName name="ddddd" localSheetId="1">#REF!</definedName>
    <definedName name="ddddd" localSheetId="2">#REF!</definedName>
    <definedName name="ddddd">#REF!</definedName>
    <definedName name="ddddddd" localSheetId="10">#REF!</definedName>
    <definedName name="ddddddd" localSheetId="1">#REF!</definedName>
    <definedName name="ddddddd" localSheetId="2">#REF!</definedName>
    <definedName name="ddddddd">#REF!</definedName>
    <definedName name="dddddddddddddddd" localSheetId="10">#REF!</definedName>
    <definedName name="dddddddddddddddd" localSheetId="1">#REF!</definedName>
    <definedName name="dddddddddddddddd" localSheetId="2">#REF!</definedName>
    <definedName name="dddddddddddddddd">#REF!</definedName>
    <definedName name="DECSUM" localSheetId="10">#REF!</definedName>
    <definedName name="DECSUM" localSheetId="1">#REF!</definedName>
    <definedName name="DECSUM" localSheetId="2">#REF!</definedName>
    <definedName name="DECSUM">#REF!</definedName>
    <definedName name="dfadfs" localSheetId="10" hidden="1">'[4]94SEC5L'!#REF!</definedName>
    <definedName name="dfadfs" localSheetId="1" hidden="1">'[4]94SEC5L'!#REF!</definedName>
    <definedName name="dfadfs" localSheetId="2" hidden="1">'[4]94SEC5L'!#REF!</definedName>
    <definedName name="dfadfs" hidden="1">'[4]94SEC5L'!#REF!</definedName>
    <definedName name="dfasdf" localSheetId="10">#REF!</definedName>
    <definedName name="dfasdf" localSheetId="1">#REF!</definedName>
    <definedName name="dfasdf" localSheetId="2">#REF!</definedName>
    <definedName name="dfasdf">#REF!</definedName>
    <definedName name="dfasdfsd" localSheetId="10" hidden="1">'[4]94SEC5L'!#REF!</definedName>
    <definedName name="dfasdfsd" localSheetId="1" hidden="1">'[4]94SEC5L'!#REF!</definedName>
    <definedName name="dfasdfsd" localSheetId="2" hidden="1">'[4]94SEC5L'!#REF!</definedName>
    <definedName name="dfasdfsd" hidden="1">'[4]94SEC5L'!#REF!</definedName>
    <definedName name="dfd" localSheetId="10">#REF!</definedName>
    <definedName name="dfd" localSheetId="1">#REF!</definedName>
    <definedName name="dfd" localSheetId="2">#REF!</definedName>
    <definedName name="dfd">#REF!</definedName>
    <definedName name="dg" localSheetId="10">#REF!</definedName>
    <definedName name="dg" localSheetId="1">#REF!</definedName>
    <definedName name="dg" localSheetId="2">#REF!</definedName>
    <definedName name="dg">#REF!</definedName>
    <definedName name="discount_rate" localSheetId="10">#REF!</definedName>
    <definedName name="discount_rate" localSheetId="1">#REF!</definedName>
    <definedName name="discount_rate" localSheetId="2">#REF!</definedName>
    <definedName name="discount_rate">#REF!</definedName>
    <definedName name="DME_BeforeCloseCompleted" hidden="1">"True"</definedName>
    <definedName name="DME_Dirty" hidden="1">"False"</definedName>
    <definedName name="DME_LocalFile" hidden="1">"True"</definedName>
    <definedName name="DollarYear">[15]Main!$D$11</definedName>
    <definedName name="dr" localSheetId="10">#REF!</definedName>
    <definedName name="dr" localSheetId="1">#REF!</definedName>
    <definedName name="dr" localSheetId="2">#REF!</definedName>
    <definedName name="dr">#REF!</definedName>
    <definedName name="ds" localSheetId="10">#REF!</definedName>
    <definedName name="ds" localSheetId="1">#REF!</definedName>
    <definedName name="ds" localSheetId="2">#REF!</definedName>
    <definedName name="ds">#REF!</definedName>
    <definedName name="ee" localSheetId="10">#REF!</definedName>
    <definedName name="ee" localSheetId="1">#REF!</definedName>
    <definedName name="ee" localSheetId="2">#REF!</definedName>
    <definedName name="ee">#REF!</definedName>
    <definedName name="eeeeeeeeeee" localSheetId="10">#REF!</definedName>
    <definedName name="eeeeeeeeeee" localSheetId="1">#REF!</definedName>
    <definedName name="eeeeeeeeeee" localSheetId="2">#REF!</definedName>
    <definedName name="eeeeeeeeeee">#REF!</definedName>
    <definedName name="Effective_Date">[19]Summary!$B$1</definedName>
    <definedName name="eg">#N/A</definedName>
    <definedName name="EmbedGenMWh_CM">[20]EmbGen!$B$138:$N$203</definedName>
    <definedName name="Energytrading" localSheetId="10">#REF!</definedName>
    <definedName name="Energytrading" localSheetId="1">#REF!</definedName>
    <definedName name="Energytrading" localSheetId="2">#REF!</definedName>
    <definedName name="Energytrading">#REF!</definedName>
    <definedName name="ep">[21]Notes!$E$79</definedName>
    <definedName name="EscalationIndices">[15]EscalationIndices!$A$2:$I$112</definedName>
    <definedName name="EVERYTHING">'[10]Lambton:Other Summaries'!$A$1:$W$130</definedName>
    <definedName name="_xlnm.Extract">'[10]Lambton:Total FBU'!$A$2:$V$85</definedName>
    <definedName name="f" localSheetId="10">#REF!</definedName>
    <definedName name="f" localSheetId="1">#REF!</definedName>
    <definedName name="f" localSheetId="2">#REF!</definedName>
    <definedName name="f">#REF!</definedName>
    <definedName name="F7_BI14">[12]settings!$B$48:$B$65</definedName>
    <definedName name="fdf" localSheetId="10">#REF!</definedName>
    <definedName name="fdf" localSheetId="1">#REF!</definedName>
    <definedName name="fdf" localSheetId="2">#REF!</definedName>
    <definedName name="fdf">#REF!</definedName>
    <definedName name="FEBSUM" localSheetId="10">#REF!</definedName>
    <definedName name="FEBSUM" localSheetId="1">#REF!</definedName>
    <definedName name="FEBSUM" localSheetId="2">#REF!</definedName>
    <definedName name="FEBSUM">#REF!</definedName>
    <definedName name="fffff" localSheetId="10">#REF!</definedName>
    <definedName name="fffff" localSheetId="1">#REF!</definedName>
    <definedName name="fffff" localSheetId="2">#REF!</definedName>
    <definedName name="fffff">#REF!</definedName>
    <definedName name="FIGURES">#N/A</definedName>
    <definedName name="File4Web" localSheetId="10">[17]!File4Web</definedName>
    <definedName name="File4Web" localSheetId="1">[17]!File4Web</definedName>
    <definedName name="File4Web" localSheetId="2">[17]!File4Web</definedName>
    <definedName name="File4Web">[17]!File4Web</definedName>
    <definedName name="FIN_CHARGE_INPUT" localSheetId="10">#REF!</definedName>
    <definedName name="FIN_CHARGE_INPUT" localSheetId="1">#REF!</definedName>
    <definedName name="FIN_CHARGE_INPUT" localSheetId="2">#REF!</definedName>
    <definedName name="FIN_CHARGE_INPUT">#REF!</definedName>
    <definedName name="Final_Invoice">[22]IMO_Final_Invoice!$A$3:$H$300</definedName>
    <definedName name="FIRSTHALF">[10]Lambton:Northwest!$A$3:$R$4</definedName>
    <definedName name="FirstYearDCMForecast">[15]InputBaseCostsDCM!$A$8</definedName>
    <definedName name="FOOT" localSheetId="10">#REF!</definedName>
    <definedName name="FOOT" localSheetId="1">#REF!</definedName>
    <definedName name="FOOT" localSheetId="2">#REF!</definedName>
    <definedName name="FOOT">#REF!</definedName>
    <definedName name="FOSSIL">#N/A</definedName>
    <definedName name="FUELEXID">'[23]MAIN INDEX'!$C$2</definedName>
    <definedName name="g" localSheetId="10">#REF!</definedName>
    <definedName name="g" localSheetId="1">#REF!</definedName>
    <definedName name="g" localSheetId="2">#REF!</definedName>
    <definedName name="g">#REF!</definedName>
    <definedName name="GenAccrual">[24]Journal_Gen!$D$10:$D$274</definedName>
    <definedName name="GenARGLA">[24]Journal_Gen!$A$10:$A$274</definedName>
    <definedName name="GO">#N/A</definedName>
    <definedName name="Goto_Org_Name">[12]settings!$J$19</definedName>
    <definedName name="Goto_Table_Name">[12]settings!$J$20</definedName>
    <definedName name="HEAD1" localSheetId="10">#REF!</definedName>
    <definedName name="HEAD1" localSheetId="1">#REF!</definedName>
    <definedName name="HEAD1" localSheetId="2">#REF!</definedName>
    <definedName name="HEAD1">#REF!</definedName>
    <definedName name="HEAD2" localSheetId="10">[1]Lakeview!#REF!</definedName>
    <definedName name="HEAD2" localSheetId="1">[1]Lakeview!#REF!</definedName>
    <definedName name="HEAD2" localSheetId="2">[1]Lakeview!#REF!</definedName>
    <definedName name="HEAD2">[1]Lakeview!#REF!</definedName>
    <definedName name="hhhhhhhhhhhhh" localSheetId="10">#REF!</definedName>
    <definedName name="hhhhhhhhhhhhh" localSheetId="1">#REF!</definedName>
    <definedName name="hhhhhhhhhhhhh" localSheetId="2">#REF!</definedName>
    <definedName name="hhhhhhhhhhhhh">#REF!</definedName>
    <definedName name="HTML_CodePage" hidden="1">1252</definedName>
    <definedName name="HTML_Control" localSheetId="1" hidden="1">{"'GenCo'!$A$3:$U$52"}</definedName>
    <definedName name="HTML_Control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IC_Changes">[25]Misc!$B$46:$N$55</definedName>
    <definedName name="InflationRate">[15]Main!$D$16</definedName>
    <definedName name="Input" localSheetId="10">#REF!</definedName>
    <definedName name="Input" localSheetId="1">#REF!</definedName>
    <definedName name="Input" localSheetId="2">#REF!</definedName>
    <definedName name="Input">#REF!</definedName>
    <definedName name="Input_FAMS" localSheetId="10">#REF!</definedName>
    <definedName name="Input_FAMS" localSheetId="1">#REF!</definedName>
    <definedName name="Input_FAMS" localSheetId="2">#REF!</definedName>
    <definedName name="Input_FAMS">#REF!</definedName>
    <definedName name="InputDCMTotalCosts">[15]InputBaseCostsDCM!$B$8:$W$109</definedName>
    <definedName name="InputEscForecasts">[15]InputEscalationForecast!$A$6:$I$109</definedName>
    <definedName name="InputILWWasteForecast">[15]InputWasteForecast!$B$7:$H$108</definedName>
    <definedName name="InputLLWWasteForecast">[15]InputWasteForecast!$I$7:$O$108</definedName>
    <definedName name="InputProgramBalances">[15]InputOpeningBalances!$B$7:$N$7</definedName>
    <definedName name="InputRateofReturn">[15]InputRateForecast!$A$5:$B$106</definedName>
    <definedName name="InputStationBalances">[15]InputOpeningBalances!$B$12:$N$18</definedName>
    <definedName name="InputUnitBalances">[15]InputOpeningBalances!$B$24:$N$45</definedName>
    <definedName name="Interconnect">[26]ICRpt!$C$8:$T$37</definedName>
    <definedName name="INVENTORY" localSheetId="10">#REF!</definedName>
    <definedName name="INVENTORY" localSheetId="1">#REF!</definedName>
    <definedName name="INVENTORY" localSheetId="2">#REF!</definedName>
    <definedName name="INVENTORY">#REF!</definedName>
    <definedName name="jjjjjjjjjjj">[27]settings!$C$16</definedName>
    <definedName name="JULSUM" localSheetId="10">#REF!</definedName>
    <definedName name="JULSUM" localSheetId="1">#REF!</definedName>
    <definedName name="JULSUM" localSheetId="2">#REF!</definedName>
    <definedName name="JULSUM">#REF!</definedName>
    <definedName name="JUNSUM" localSheetId="10">#REF!</definedName>
    <definedName name="JUNSUM" localSheetId="1">#REF!</definedName>
    <definedName name="JUNSUM" localSheetId="2">#REF!</definedName>
    <definedName name="JUNSUM">#REF!</definedName>
    <definedName name="l" localSheetId="10">#REF!</definedName>
    <definedName name="l" localSheetId="1">#REF!</definedName>
    <definedName name="l" localSheetId="2">#REF!</definedName>
    <definedName name="l">#REF!</definedName>
    <definedName name="LAKE" localSheetId="10">#REF!</definedName>
    <definedName name="LAKE" localSheetId="1">#REF!</definedName>
    <definedName name="LAKE" localSheetId="2">#REF!</definedName>
    <definedName name="LAKE">#REF!</definedName>
    <definedName name="LAKE2" localSheetId="10">#REF!</definedName>
    <definedName name="LAKE2" localSheetId="1">#REF!</definedName>
    <definedName name="LAKE2" localSheetId="2">#REF!</definedName>
    <definedName name="LAKE2">#REF!</definedName>
    <definedName name="LAKEVIEW" localSheetId="10">#REF!</definedName>
    <definedName name="LAKEVIEW" localSheetId="1">#REF!</definedName>
    <definedName name="LAKEVIEW" localSheetId="2">#REF!</definedName>
    <definedName name="LAKEVIEW">#REF!</definedName>
    <definedName name="LAMBTON" localSheetId="10">#REF!</definedName>
    <definedName name="LAMBTON" localSheetId="1">#REF!</definedName>
    <definedName name="LAMBTON" localSheetId="2">#REF!</definedName>
    <definedName name="LAMBTON">#REF!</definedName>
    <definedName name="LastUpDate">[28]settings!$B$4</definedName>
    <definedName name="lastyr" localSheetId="10">[6]Current!#REF!</definedName>
    <definedName name="lastyr" localSheetId="1">[6]Current!#REF!</definedName>
    <definedName name="lastyr" localSheetId="2">[6]Current!#REF!</definedName>
    <definedName name="lastyr">[6]Current!#REF!</definedName>
    <definedName name="LEN" localSheetId="10">#REF!</definedName>
    <definedName name="LEN" localSheetId="1">#REF!</definedName>
    <definedName name="LEN" localSheetId="2">#REF!</definedName>
    <definedName name="LEN">#REF!</definedName>
    <definedName name="LENNOX" localSheetId="10">#REF!</definedName>
    <definedName name="LENNOX" localSheetId="1">#REF!</definedName>
    <definedName name="LENNOX" localSheetId="2">#REF!</definedName>
    <definedName name="LENNOX">#REF!</definedName>
    <definedName name="LENSPACE">'[10]Lambton:Total FBU'!$A$63:$R$462</definedName>
    <definedName name="lll" localSheetId="10">#REF!</definedName>
    <definedName name="lll" localSheetId="1">#REF!</definedName>
    <definedName name="lll" localSheetId="2">#REF!</definedName>
    <definedName name="lll">#REF!</definedName>
    <definedName name="llll" localSheetId="10">#REF!</definedName>
    <definedName name="llll" localSheetId="1">#REF!</definedName>
    <definedName name="llll" localSheetId="2">#REF!</definedName>
    <definedName name="llll">#REF!</definedName>
    <definedName name="llllllllllllllllllllllllll" localSheetId="10">#REF!</definedName>
    <definedName name="llllllllllllllllllllllllll" localSheetId="1">#REF!</definedName>
    <definedName name="llllllllllllllllllllllllll" localSheetId="2">#REF!</definedName>
    <definedName name="llllllllllllllllllllllllll">#REF!</definedName>
    <definedName name="Loss">'[29]Static Data'!$E$27</definedName>
    <definedName name="Market_Rates">'[30]Market Rates'!$A$3:$G$3000</definedName>
    <definedName name="MARSUM" localSheetId="10">#REF!</definedName>
    <definedName name="MARSUM" localSheetId="1">#REF!</definedName>
    <definedName name="MARSUM" localSheetId="2">#REF!</definedName>
    <definedName name="MARSUM">#REF!</definedName>
    <definedName name="MaxYear">[15]InputRateForecast!$A$106</definedName>
    <definedName name="MAYSUM" localSheetId="10">#REF!</definedName>
    <definedName name="MAYSUM" localSheetId="1">#REF!</definedName>
    <definedName name="MAYSUM" localSheetId="2">#REF!</definedName>
    <definedName name="MAYSUM">#REF!</definedName>
    <definedName name="MethodsBundleDisposal">[15]Methods!$C$2:$C$3</definedName>
    <definedName name="MethodsEscalation">[15]Methods!$A$2:$A$4</definedName>
    <definedName name="MethodsInflation">[15]Methods!$E$2:$E$3</definedName>
    <definedName name="MethodsRateofReturn">[15]Methods!$D$2:$D$4</definedName>
    <definedName name="MethodsReportingPrograms">[15]Methods!$F$2:$F$7</definedName>
    <definedName name="MethodsReportingStations">[31]Methods!$G$2:$G$9</definedName>
    <definedName name="MethodsUnitAllocation">[15]Methods!$B$2:$B$4</definedName>
    <definedName name="mmmmmm" localSheetId="10">#REF!</definedName>
    <definedName name="mmmmmm" localSheetId="1">#REF!</definedName>
    <definedName name="mmmmmm" localSheetId="2">#REF!</definedName>
    <definedName name="mmmmmm">#REF!</definedName>
    <definedName name="mmmmmmmmmmmmmm" localSheetId="10">#REF!</definedName>
    <definedName name="mmmmmmmmmmmmmm" localSheetId="1">#REF!</definedName>
    <definedName name="mmmmmmmmmmmmmm" localSheetId="2">#REF!</definedName>
    <definedName name="mmmmmmmmmmmmmm">#REF!</definedName>
    <definedName name="MONTHLY">'[10]Lambton:Total FBU'!$A$2:$R$84</definedName>
    <definedName name="MonthlyScroll" localSheetId="10">[17]!MonthlyScroll</definedName>
    <definedName name="MonthlyScroll" localSheetId="1">[17]!MonthlyScroll</definedName>
    <definedName name="MonthlyScroll" localSheetId="2">[17]!MonthlyScroll</definedName>
    <definedName name="MonthlyScroll">[17]!MonthlyScroll</definedName>
    <definedName name="MONTHS" localSheetId="10">#REF!</definedName>
    <definedName name="MONTHS" localSheetId="1">#REF!</definedName>
    <definedName name="MONTHS" localSheetId="2">#REF!</definedName>
    <definedName name="MONTHS">#REF!</definedName>
    <definedName name="MONTHS2" localSheetId="10">#REF!</definedName>
    <definedName name="MONTHS2" localSheetId="1">#REF!</definedName>
    <definedName name="MONTHS2" localSheetId="2">#REF!</definedName>
    <definedName name="MONTHS2">#REF!</definedName>
    <definedName name="MPMARebate" localSheetId="10">#REF!</definedName>
    <definedName name="MPMARebate" localSheetId="1">#REF!</definedName>
    <definedName name="MPMARebate" localSheetId="2">#REF!</definedName>
    <definedName name="MPMARebate">#REF!</definedName>
    <definedName name="NANLINE1" localSheetId="10">'[10]Total FBU'!#REF!</definedName>
    <definedName name="NANLINE1" localSheetId="1">'[10]Total FBU'!#REF!</definedName>
    <definedName name="NANLINE1" localSheetId="2">'[10]Total FBU'!#REF!</definedName>
    <definedName name="NANLINE1">'[10]Total FBU'!#REF!</definedName>
    <definedName name="NANLINE2" localSheetId="10">'[10]Total FBU'!#REF!</definedName>
    <definedName name="NANLINE2" localSheetId="1">'[10]Total FBU'!#REF!</definedName>
    <definedName name="NANLINE2" localSheetId="2">'[10]Total FBU'!#REF!</definedName>
    <definedName name="NANLINE2">'[10]Total FBU'!#REF!</definedName>
    <definedName name="NANTICOKE" localSheetId="10">#REF!</definedName>
    <definedName name="NANTICOKE" localSheetId="1">#REF!</definedName>
    <definedName name="NANTICOKE" localSheetId="2">#REF!</definedName>
    <definedName name="NANTICOKE">#REF!</definedName>
    <definedName name="NbrYearsSpreadCostsILW">[15]Main!$D$21</definedName>
    <definedName name="NbrYearsSpreadCostsLLW">[15]Main!$D$22</definedName>
    <definedName name="NbrYearsSpreadCostsUFD">[15]Main!$D$20</definedName>
    <definedName name="NCC">'[29]Static Data'!$E$25</definedName>
    <definedName name="new_discount_rate" localSheetId="10">#REF!</definedName>
    <definedName name="new_discount_rate" localSheetId="1">#REF!</definedName>
    <definedName name="new_discount_rate" localSheetId="2">#REF!</definedName>
    <definedName name="new_discount_rate">#REF!</definedName>
    <definedName name="nnnnn" localSheetId="10">#REF!</definedName>
    <definedName name="nnnnn" localSheetId="1">#REF!</definedName>
    <definedName name="nnnnn" localSheetId="2">#REF!</definedName>
    <definedName name="nnnnn">#REF!</definedName>
    <definedName name="nnnnnnnnnnnnn" localSheetId="10">#REF!</definedName>
    <definedName name="nnnnnnnnnnnnn" localSheetId="1">#REF!</definedName>
    <definedName name="nnnnnnnnnnnnn" localSheetId="2">#REF!</definedName>
    <definedName name="nnnnnnnnnnnnn">#REF!</definedName>
    <definedName name="nnnnnnnnnnnnnnnn" localSheetId="10">#REF!</definedName>
    <definedName name="nnnnnnnnnnnnnnnn" localSheetId="1">#REF!</definedName>
    <definedName name="nnnnnnnnnnnnnnnn" localSheetId="2">#REF!</definedName>
    <definedName name="nnnnnnnnnnnnnnnn">#REF!</definedName>
    <definedName name="NominalIntRate">[15]Main!$D$14</definedName>
    <definedName name="NOVSUM" localSheetId="10">#REF!</definedName>
    <definedName name="NOVSUM" localSheetId="1">#REF!</definedName>
    <definedName name="NOVSUM" localSheetId="2">#REF!</definedName>
    <definedName name="NOVSUM">#REF!</definedName>
    <definedName name="NUCLEAR">#N/A</definedName>
    <definedName name="OCTSUM" localSheetId="10">#REF!</definedName>
    <definedName name="OCTSUM" localSheetId="1">#REF!</definedName>
    <definedName name="OCTSUM" localSheetId="2">#REF!</definedName>
    <definedName name="OCTSUM">#REF!</definedName>
    <definedName name="old_discount_rate" localSheetId="10">#REF!</definedName>
    <definedName name="old_discount_rate" localSheetId="1">#REF!</definedName>
    <definedName name="old_discount_rate" localSheetId="2">#REF!</definedName>
    <definedName name="old_discount_rate">#REF!</definedName>
    <definedName name="OMA" localSheetId="10">#REF!</definedName>
    <definedName name="OMA" localSheetId="1">#REF!</definedName>
    <definedName name="OMA" localSheetId="2">#REF!</definedName>
    <definedName name="OMA">#REF!</definedName>
    <definedName name="OMA_PROG" localSheetId="10">#REF!</definedName>
    <definedName name="OMA_PROG" localSheetId="1">#REF!</definedName>
    <definedName name="OMA_PROG" localSheetId="2">#REF!</definedName>
    <definedName name="OMA_PROG">#REF!</definedName>
    <definedName name="OMA_RES" localSheetId="10">#REF!</definedName>
    <definedName name="OMA_RES" localSheetId="1">#REF!</definedName>
    <definedName name="OMA_RES" localSheetId="2">#REF!</definedName>
    <definedName name="OMA_RES">#REF!</definedName>
    <definedName name="ONFA_discount_rate" localSheetId="10">#REF!</definedName>
    <definedName name="ONFA_discount_rate" localSheetId="1">#REF!</definedName>
    <definedName name="ONFA_discount_rate" localSheetId="2">#REF!</definedName>
    <definedName name="ONFA_discount_rate">#REF!</definedName>
    <definedName name="ONFA_only?">[15]Results!$AC$22</definedName>
    <definedName name="Orgname">[32]settings!$B$12</definedName>
    <definedName name="Page1" localSheetId="10">#REF!</definedName>
    <definedName name="Page1" localSheetId="1">#REF!</definedName>
    <definedName name="Page1" localSheetId="2">#REF!</definedName>
    <definedName name="Page1">#REF!</definedName>
    <definedName name="Page2" localSheetId="10">#REF!</definedName>
    <definedName name="Page2" localSheetId="1">#REF!</definedName>
    <definedName name="Page2" localSheetId="2">#REF!</definedName>
    <definedName name="Page2">#REF!</definedName>
    <definedName name="PART1">[10]Lambton:Northwest!$A$4:$R$5</definedName>
    <definedName name="PART2">[10]Lambton:Northwest!$A$5:$R$327</definedName>
    <definedName name="PctApplyFirstYearCostsILW">[15]Main!$C$21</definedName>
    <definedName name="PctApplyFirstYearCostsLLW">[15]Main!$C$22</definedName>
    <definedName name="PctApplyFirstYearCostsUFD">[15]Main!$C$20</definedName>
    <definedName name="pl">[21]Notes!$E$78</definedName>
    <definedName name="pppppppp" localSheetId="10">#REF!</definedName>
    <definedName name="pppppppp" localSheetId="1">#REF!</definedName>
    <definedName name="pppppppp" localSheetId="2">#REF!</definedName>
    <definedName name="pppppppp">#REF!</definedName>
    <definedName name="PR0_Active">[12]settings!$F$6</definedName>
    <definedName name="PR0_Name">[12]settings!$G$6</definedName>
    <definedName name="PR0_pagno">[12]settings!$J$6</definedName>
    <definedName name="PR0_Range">[12]settings!$H$6</definedName>
    <definedName name="PR0_TF">[12]settings!$I$6</definedName>
    <definedName name="PR1_Active">[12]settings!$F$7</definedName>
    <definedName name="PR1_pagno">[12]settings!$J$7</definedName>
    <definedName name="PR1_Range">[12]settings!$H$7</definedName>
    <definedName name="PR1_TF">[12]settings!$I$7</definedName>
    <definedName name="PR10_Name">[12]settings!$G$16</definedName>
    <definedName name="PR10_pagno">[12]settings!$J$16</definedName>
    <definedName name="PR10_Range">[12]settings!$H$16</definedName>
    <definedName name="PR2_Active">[12]settings!$F$8</definedName>
    <definedName name="PR2_Name">[12]settings!$G$8</definedName>
    <definedName name="PR2_pagno">[12]settings!$J$8</definedName>
    <definedName name="PR2_TF">[12]settings!$I$8</definedName>
    <definedName name="PR3_Active">[12]settings!$F$9</definedName>
    <definedName name="PR3_Name">[12]settings!$G$9</definedName>
    <definedName name="PR3_Range">[12]settings!$H$9</definedName>
    <definedName name="PR3_TF">[12]settings!$I$9</definedName>
    <definedName name="PR4_active">[12]settings!$F$10</definedName>
    <definedName name="PR4_Name">[12]settings!$G$10</definedName>
    <definedName name="PR4_Range">[12]settings!$H$10</definedName>
    <definedName name="PR4_TF">[12]settings!$I$10</definedName>
    <definedName name="PR5_Active">[12]settings!$F$11</definedName>
    <definedName name="PR5_Name">[12]settings!$G$11</definedName>
    <definedName name="PR5_Range">[12]settings!$H$11</definedName>
    <definedName name="PR5_TF">[12]settings!$I$11</definedName>
    <definedName name="PR6_Active">[12]settings!$F$12</definedName>
    <definedName name="PR6_Name">[12]settings!$G$12</definedName>
    <definedName name="PR6_Range">[12]settings!$H$12</definedName>
    <definedName name="PR6_TF">[12]settings!$I$12</definedName>
    <definedName name="PR7_Name">[12]settings!$G$13</definedName>
    <definedName name="PR7_Range">[12]settings!$H$13</definedName>
    <definedName name="PR8_Active">[12]settings!$F$14</definedName>
    <definedName name="PR8_Name">[12]settings!$G$14</definedName>
    <definedName name="PR8_Range">[12]settings!$H$14</definedName>
    <definedName name="PR9_Active">[12]settings!$F$15</definedName>
    <definedName name="PR9_Name">[12]settings!$G$15</definedName>
    <definedName name="PR9_pagno">[12]settings!$J$15</definedName>
    <definedName name="PR9_TF">[12]settings!$I$15</definedName>
    <definedName name="Prelim_Invoice">[33]IMO_Prelim_Invoice!$B$2:$C$30</definedName>
    <definedName name="_xlnm.Print_Area">#REF!</definedName>
    <definedName name="Print_Area_MI" localSheetId="10">#REF!</definedName>
    <definedName name="Print_Area_MI" localSheetId="1">#REF!</definedName>
    <definedName name="Print_Area_MI" localSheetId="2">#REF!</definedName>
    <definedName name="Print_Area_MI">#REF!</definedName>
    <definedName name="Print_Header">[12]settings!$B$3</definedName>
    <definedName name="PrintPlanGroups">#N/A</definedName>
    <definedName name="PrintSubpDist">#N/A</definedName>
    <definedName name="PrintSummary">#N/A</definedName>
    <definedName name="PrintVn">#N/A</definedName>
    <definedName name="PrintWr">#N/A</definedName>
    <definedName name="PrmAllocationMethod">[15]Main!$I$11</definedName>
    <definedName name="PrmBundleDisposalMethod">[15]Main!$I$12</definedName>
    <definedName name="PrmCalcTax">[15]Main!$I$16</definedName>
    <definedName name="PrmEscalationMethod">[15]Main!$I$10</definedName>
    <definedName name="PrmILWInService">[15]Main!$X$12</definedName>
    <definedName name="PrmILWOPGCap">[15]Main!$Z$12</definedName>
    <definedName name="PrmInflationIndex">[15]Main!$I$15</definedName>
    <definedName name="PrmInflationMethod">[15]Main!$I$14</definedName>
    <definedName name="PrmLLWInservice">[15]Main!$X$11</definedName>
    <definedName name="PrmLLWOPGCap">[15]Main!$Z$11</definedName>
    <definedName name="PrmRateofReturnMethod">[15]Main!$I$13</definedName>
    <definedName name="PrmRiskModelOn">[15]Main!$I$17</definedName>
    <definedName name="PrmUFDInService">[15]Main!$X$10</definedName>
    <definedName name="PrmUFDOPGCap">[15]Main!$Z$10</definedName>
    <definedName name="PRODUCTION">#N/A</definedName>
    <definedName name="PURCHASE_POWER">#N/A</definedName>
    <definedName name="q" localSheetId="10">#REF!</definedName>
    <definedName name="q" localSheetId="1">#REF!</definedName>
    <definedName name="q" localSheetId="2">#REF!</definedName>
    <definedName name="q">#REF!</definedName>
    <definedName name="qqqqqqqqqqq" localSheetId="10">#REF!</definedName>
    <definedName name="qqqqqqqqqqq" localSheetId="1">#REF!</definedName>
    <definedName name="qqqqqqqqqqq" localSheetId="2">#REF!</definedName>
    <definedName name="qqqqqqqqqqq">#REF!</definedName>
    <definedName name="Range2" localSheetId="10">[34]OntLoad!#REF!</definedName>
    <definedName name="Range2" localSheetId="1">[34]OntLoad!#REF!</definedName>
    <definedName name="Range2" localSheetId="2">[34]OntLoad!#REF!</definedName>
    <definedName name="Range2">[34]OntLoad!#REF!</definedName>
    <definedName name="RATES" localSheetId="10">#REF!</definedName>
    <definedName name="RATES" localSheetId="1">#REF!</definedName>
    <definedName name="RATES" localSheetId="2">#REF!</definedName>
    <definedName name="RATES">#REF!</definedName>
    <definedName name="re" localSheetId="10">#REF!</definedName>
    <definedName name="re" localSheetId="1">#REF!</definedName>
    <definedName name="re" localSheetId="2">#REF!</definedName>
    <definedName name="re">#REF!</definedName>
    <definedName name="RealIntRate">[15]Main!$D$15</definedName>
    <definedName name="Report_Deprn" localSheetId="10">#REF!</definedName>
    <definedName name="Report_Deprn" localSheetId="1">#REF!</definedName>
    <definedName name="Report_Deprn" localSheetId="2">#REF!</definedName>
    <definedName name="Report_Deprn">#REF!</definedName>
    <definedName name="Report_Detail" localSheetId="10">#REF!</definedName>
    <definedName name="Report_Detail" localSheetId="1">#REF!</definedName>
    <definedName name="Report_Detail" localSheetId="2">#REF!</definedName>
    <definedName name="Report_Detail">#REF!</definedName>
    <definedName name="RetailData" localSheetId="10">#REF!</definedName>
    <definedName name="RetailData" localSheetId="1">#REF!</definedName>
    <definedName name="RetailData" localSheetId="2">#REF!</definedName>
    <definedName name="RetailData">#REF!</definedName>
    <definedName name="Revenues_From_All_Releases_With_OCV_and_NBV_new_hz" localSheetId="10">#REF!</definedName>
    <definedName name="Revenues_From_All_Releases_With_OCV_and_NBV_new_hz" localSheetId="1">#REF!</definedName>
    <definedName name="Revenues_From_All_Releases_With_OCV_and_NBV_new_hz" localSheetId="2">#REF!</definedName>
    <definedName name="Revenues_From_All_Releases_With_OCV_and_NBV_new_hz">#REF!</definedName>
    <definedName name="RiskCollectDistributionSamples">2</definedName>
    <definedName name="RiskCostFactorDCM">[15]Main!$M$29</definedName>
    <definedName name="RiskCostFactorDisposalILW">[15]Main!$M$33</definedName>
    <definedName name="RiskCostFactorDisposalLLW">[15]Main!$M$35</definedName>
    <definedName name="RiskCostFactorOpsILW">[15]Main!$M$32</definedName>
    <definedName name="RiskCostFactorOpsLLW">[15]Main!$M$34</definedName>
    <definedName name="RiskCostFactorUFD">[15]Main!$M$31</definedName>
    <definedName name="RiskCostFactorUFS">[15]Main!$M$30</definedName>
    <definedName name="RiskFixedSeed">1</definedName>
    <definedName name="RiskHasSettings">TRUE</definedName>
    <definedName name="RiskMinimizeOnStart">TRUE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TimeFactorDCM">[15]Main!$M$40</definedName>
    <definedName name="RiskTimeFactorILW">[15]Main!$M$43</definedName>
    <definedName name="RiskTimeFactorLLW">[15]Main!$M$44</definedName>
    <definedName name="RiskTimeFactorUFD">[15]Main!$M$42</definedName>
    <definedName name="RiskUpdateDisplay">FALSE</definedName>
    <definedName name="RiskUpdateStatFunctions">FALSE</definedName>
    <definedName name="RiskUseDifferentSeedForEachSim">FALSE</definedName>
    <definedName name="RiskUseFixedSeed">FALSE</definedName>
    <definedName name="RORdf" localSheetId="10">#REF!</definedName>
    <definedName name="RORdf" localSheetId="1">#REF!</definedName>
    <definedName name="RORdf" localSheetId="2">#REF!</definedName>
    <definedName name="RORdf">#REF!</definedName>
    <definedName name="RoRStdDev">[15]Main!$D$38</definedName>
    <definedName name="RORuf" localSheetId="10">#REF!</definedName>
    <definedName name="RORuf" localSheetId="1">#REF!</definedName>
    <definedName name="RORuf" localSheetId="2">#REF!</definedName>
    <definedName name="RORuf">#REF!</definedName>
    <definedName name="rrrrrrrrrrrrrrrr" localSheetId="10">#REF!</definedName>
    <definedName name="rrrrrrrrrrrrrrrr" localSheetId="1">#REF!</definedName>
    <definedName name="rrrrrrrrrrrrrrrr" localSheetId="2">#REF!</definedName>
    <definedName name="rrrrrrrrrrrrrrrr">#REF!</definedName>
    <definedName name="rt" localSheetId="10">#REF!</definedName>
    <definedName name="rt" localSheetId="1">#REF!</definedName>
    <definedName name="rt" localSheetId="2">#REF!</definedName>
    <definedName name="rt">#REF!</definedName>
    <definedName name="RTPA" localSheetId="10">#REF!</definedName>
    <definedName name="RTPA" localSheetId="1">#REF!</definedName>
    <definedName name="RTPA" localSheetId="2">#REF!</definedName>
    <definedName name="RTPA">#REF!</definedName>
    <definedName name="SAPBEXrevision" hidden="1">2</definedName>
    <definedName name="SAPBEXsysID" hidden="1">"SBP"</definedName>
    <definedName name="SAPBEXwbID" hidden="1">"1XMTYE84SS4VKWZYTO1KEOMHR"</definedName>
    <definedName name="SCHA" localSheetId="10">#REF!</definedName>
    <definedName name="SCHA" localSheetId="1">#REF!</definedName>
    <definedName name="SCHA" localSheetId="2">#REF!</definedName>
    <definedName name="SCHA">#REF!</definedName>
    <definedName name="SCHAA" localSheetId="10">#REF!</definedName>
    <definedName name="SCHAA" localSheetId="1">#REF!</definedName>
    <definedName name="SCHAA" localSheetId="2">#REF!</definedName>
    <definedName name="SCHAA">#REF!</definedName>
    <definedName name="SCHG" localSheetId="10">[5]III.F!#REF!</definedName>
    <definedName name="SCHG" localSheetId="1">[5]III.F!#REF!</definedName>
    <definedName name="SCHG" localSheetId="2">[5]III.F!#REF!</definedName>
    <definedName name="SCHG">[5]III.F!#REF!</definedName>
    <definedName name="ScnName">[15]Main!$C$3</definedName>
    <definedName name="SDate" localSheetId="10">#REF!</definedName>
    <definedName name="SDate" localSheetId="1">#REF!</definedName>
    <definedName name="SDate" localSheetId="2">#REF!</definedName>
    <definedName name="SDate">#REF!</definedName>
    <definedName name="sdfasdf" localSheetId="10" hidden="1">#REF!</definedName>
    <definedName name="sdfasdf" localSheetId="1" hidden="1">#REF!</definedName>
    <definedName name="sdfasdf" localSheetId="2" hidden="1">#REF!</definedName>
    <definedName name="sdfasdf" hidden="1">#REF!</definedName>
    <definedName name="SEPSUM" localSheetId="10">#REF!</definedName>
    <definedName name="SEPSUM" localSheetId="1">#REF!</definedName>
    <definedName name="SEPSUM" localSheetId="2">#REF!</definedName>
    <definedName name="SEPSUM">#REF!</definedName>
    <definedName name="SPACE" localSheetId="10">'[10]Total FBU'!#REF!</definedName>
    <definedName name="SPACE" localSheetId="1">'[10]Total FBU'!#REF!</definedName>
    <definedName name="SPACE" localSheetId="2">'[10]Total FBU'!#REF!</definedName>
    <definedName name="SPACE">'[10]Total FBU'!#REF!</definedName>
    <definedName name="SPACE1" localSheetId="10">'[10]Total FBU'!#REF!</definedName>
    <definedName name="SPACE1" localSheetId="1">'[10]Total FBU'!#REF!</definedName>
    <definedName name="SPACE1" localSheetId="2">'[10]Total FBU'!#REF!</definedName>
    <definedName name="SPACE1">'[10]Total FBU'!#REF!</definedName>
    <definedName name="SPACE3" localSheetId="10">'[10]Total FBU'!#REF!</definedName>
    <definedName name="SPACE3" localSheetId="1">'[10]Total FBU'!#REF!</definedName>
    <definedName name="SPACE3" localSheetId="2">'[10]Total FBU'!#REF!</definedName>
    <definedName name="SPACE3">'[10]Total FBU'!#REF!</definedName>
    <definedName name="SPACEN" localSheetId="10">'[10]Total FBU'!#REF!</definedName>
    <definedName name="SPACEN" localSheetId="1">'[10]Total FBU'!#REF!</definedName>
    <definedName name="SPACEN" localSheetId="2">'[10]Total FBU'!#REF!</definedName>
    <definedName name="SPACEN">'[10]Total FBU'!#REF!</definedName>
    <definedName name="sssssssssss" localSheetId="10">#REF!</definedName>
    <definedName name="sssssssssss" localSheetId="1">#REF!</definedName>
    <definedName name="sssssssssss" localSheetId="2">#REF!</definedName>
    <definedName name="sssssssssss">#REF!</definedName>
    <definedName name="sssssssssssss">[27]settings!$B$4</definedName>
    <definedName name="ssssssssssssss">[35]Rev_Pool_qtr_analysis!$D$32</definedName>
    <definedName name="st" localSheetId="10">#REF!</definedName>
    <definedName name="st" localSheetId="1">#REF!</definedName>
    <definedName name="st" localSheetId="2">#REF!</definedName>
    <definedName name="st">#REF!</definedName>
    <definedName name="Sub0_ATF">[12]settings!$B$10</definedName>
    <definedName name="Sub0_Existing">[12]settings!$A$10</definedName>
    <definedName name="Sub0_Name">[28]settings!$C$16</definedName>
    <definedName name="Sub1_ATF">[12]settings!$B$11</definedName>
    <definedName name="Sub1_Existing">[12]settings!$A$11</definedName>
    <definedName name="Sub1_Name">[12]settings!$C$11</definedName>
    <definedName name="Sub10_ATF">[12]settings!$B$20</definedName>
    <definedName name="Sub10_Existing">[12]settings!$A$20</definedName>
    <definedName name="Sub10_Name">[12]settings!$C$20</definedName>
    <definedName name="Sub11_ATF">[12]settings!$B$21</definedName>
    <definedName name="Sub11_Existing">[12]settings!$A$21</definedName>
    <definedName name="Sub11_Name">[12]settings!$C$21</definedName>
    <definedName name="Sub12_ATF">[12]settings!$B$22</definedName>
    <definedName name="Sub12_Existing">[12]settings!$A$22</definedName>
    <definedName name="Sub12_Name">[12]settings!$C$22</definedName>
    <definedName name="Sub13_ATF">[12]settings!$B$23</definedName>
    <definedName name="Sub13_Existing">[12]settings!$A$23</definedName>
    <definedName name="Sub13_Name">[12]settings!$C$23</definedName>
    <definedName name="Sub14_ATF">[12]settings!$B$24</definedName>
    <definedName name="Sub14_Existing">[12]settings!$A$24</definedName>
    <definedName name="Sub14_Name">[12]settings!$C$24</definedName>
    <definedName name="Sub2_ATF">[12]settings!$B$12</definedName>
    <definedName name="Sub2_Existing">[12]settings!$A$12</definedName>
    <definedName name="Sub2_Name">[12]settings!$C$12</definedName>
    <definedName name="Sub3_ATF">[12]settings!$B$13</definedName>
    <definedName name="Sub3_Existing">[12]settings!$A$13</definedName>
    <definedName name="Sub3_Name">[12]settings!$C$13</definedName>
    <definedName name="Sub4_ATF">[12]settings!$B$14</definedName>
    <definedName name="Sub4_Existing">[12]settings!$A$14</definedName>
    <definedName name="Sub4_Name">[12]settings!$C$14</definedName>
    <definedName name="Sub5_ATF">[12]settings!$B$15</definedName>
    <definedName name="Sub5_Existing">[12]settings!$A$15</definedName>
    <definedName name="Sub5_Name">[12]settings!$C$15</definedName>
    <definedName name="Sub6_ATF">[12]settings!$B$16</definedName>
    <definedName name="Sub6_Existing">[12]settings!$A$16</definedName>
    <definedName name="Sub6_Name">[12]settings!$C$16</definedName>
    <definedName name="Sub7_ATF">[12]settings!$B$17</definedName>
    <definedName name="Sub7_Existing">[12]settings!$A$17</definedName>
    <definedName name="Sub7_Name">[12]settings!$C$17</definedName>
    <definedName name="Sub8_ATF">[12]settings!$B$18</definedName>
    <definedName name="Sub8_Existing">[12]settings!$A$18</definedName>
    <definedName name="Sub8_Name">[12]settings!$C$18</definedName>
    <definedName name="Sub9_ATF">[12]settings!$B$19</definedName>
    <definedName name="Sub9_Existing">[12]settings!$A$19</definedName>
    <definedName name="Sub9_Name">[12]settings!$C$19</definedName>
    <definedName name="Support">[12]settings!$B$7</definedName>
    <definedName name="support2">[12]settings!$C$7</definedName>
    <definedName name="TaxRate">[15]Main!$D$13</definedName>
    <definedName name="TaxYear">[15]Main!$D$12</definedName>
    <definedName name="TBAY" localSheetId="10">#REF!</definedName>
    <definedName name="TBAY" localSheetId="1">#REF!</definedName>
    <definedName name="TBAY" localSheetId="2">#REF!</definedName>
    <definedName name="TBAY">#REF!</definedName>
    <definedName name="TBAYFOOT" localSheetId="10">#REF!</definedName>
    <definedName name="TBAYFOOT" localSheetId="1">#REF!</definedName>
    <definedName name="TBAYFOOT" localSheetId="2">#REF!</definedName>
    <definedName name="TBAYFOOT">#REF!</definedName>
    <definedName name="tblUnitReferenceDates">[15]ShiftedCostsDCM!$B$3:$F$25</definedName>
    <definedName name="TEST0" localSheetId="10">#REF!</definedName>
    <definedName name="TEST0" localSheetId="1">#REF!</definedName>
    <definedName name="TEST0" localSheetId="2">#REF!</definedName>
    <definedName name="TEST0">#REF!</definedName>
    <definedName name="TEST1" localSheetId="10">#REF!</definedName>
    <definedName name="TEST1" localSheetId="1">#REF!</definedName>
    <definedName name="TEST1" localSheetId="2">#REF!</definedName>
    <definedName name="TEST1">#REF!</definedName>
    <definedName name="TEST2" localSheetId="10">#REF!</definedName>
    <definedName name="TEST2" localSheetId="1">#REF!</definedName>
    <definedName name="TEST2" localSheetId="2">#REF!</definedName>
    <definedName name="TEST2">#REF!</definedName>
    <definedName name="TEST3" localSheetId="10">#REF!</definedName>
    <definedName name="TEST3" localSheetId="1">#REF!</definedName>
    <definedName name="TEST3" localSheetId="2">#REF!</definedName>
    <definedName name="TEST3">#REF!</definedName>
    <definedName name="TEST4" localSheetId="10">#REF!</definedName>
    <definedName name="TEST4" localSheetId="1">#REF!</definedName>
    <definedName name="TEST4" localSheetId="2">#REF!</definedName>
    <definedName name="TEST4">#REF!</definedName>
    <definedName name="TESTHKEY" localSheetId="10">#REF!</definedName>
    <definedName name="TESTHKEY" localSheetId="1">#REF!</definedName>
    <definedName name="TESTHKEY" localSheetId="2">#REF!</definedName>
    <definedName name="TESTHKEY">#REF!</definedName>
    <definedName name="TESTKEYS" localSheetId="10">#REF!</definedName>
    <definedName name="TESTKEYS" localSheetId="1">#REF!</definedName>
    <definedName name="TESTKEYS" localSheetId="2">#REF!</definedName>
    <definedName name="TESTKEYS">#REF!</definedName>
    <definedName name="TESTVKEY" localSheetId="10">#REF!</definedName>
    <definedName name="TESTVKEY" localSheetId="1">#REF!</definedName>
    <definedName name="TESTVKEY" localSheetId="2">#REF!</definedName>
    <definedName name="TESTVKEY">#REF!</definedName>
    <definedName name="THBAY" localSheetId="10">#REF!</definedName>
    <definedName name="THBAY" localSheetId="1">#REF!</definedName>
    <definedName name="THBAY" localSheetId="2">#REF!</definedName>
    <definedName name="THBAY">#REF!</definedName>
    <definedName name="third">[35]Rev_Pool_qtr_analysis!$D$32</definedName>
    <definedName name="Tot_MWh" localSheetId="10">'[14]99 Budget -John Arciuch'!#REF!</definedName>
    <definedName name="Tot_MWh" localSheetId="1">'[14]99 Budget -John Arciuch'!#REF!</definedName>
    <definedName name="Tot_MWh" localSheetId="2">'[14]99 Budget -John Arciuch'!#REF!</definedName>
    <definedName name="Tot_MWh">'[14]99 Budget -John Arciuch'!#REF!</definedName>
    <definedName name="TotalBundles">[15]Bundles!$X$106</definedName>
    <definedName name="TotalILWWaste">[15]ILWWaste!$X$106</definedName>
    <definedName name="TotalLLWWaste">[15]LLWWaste!$X$106</definedName>
    <definedName name="Trade_Summary1">[36]Trading!$B$4:$J$102</definedName>
    <definedName name="Trading_Accrual">[37]Trading!$A$4:$K$106</definedName>
    <definedName name="Trading_Summary">[7]Trading!$B$4:$J$80</definedName>
    <definedName name="Trans_Capital" localSheetId="10">#REF!</definedName>
    <definedName name="Trans_Capital" localSheetId="1">#REF!</definedName>
    <definedName name="Trans_Capital" localSheetId="2">#REF!</definedName>
    <definedName name="Trans_Capital">#REF!</definedName>
    <definedName name="transp_res" localSheetId="10">#REF!</definedName>
    <definedName name="transp_res" localSheetId="1">#REF!</definedName>
    <definedName name="transp_res" localSheetId="2">#REF!</definedName>
    <definedName name="transp_res">#REF!</definedName>
    <definedName name="trend" localSheetId="10">#REF!</definedName>
    <definedName name="trend" localSheetId="1">#REF!</definedName>
    <definedName name="trend" localSheetId="2">#REF!</definedName>
    <definedName name="trend">#REF!</definedName>
    <definedName name="TSF" localSheetId="10">#REF!</definedName>
    <definedName name="TSF" localSheetId="1">#REF!</definedName>
    <definedName name="TSF" localSheetId="2">#REF!</definedName>
    <definedName name="TSF">#REF!</definedName>
    <definedName name="ttl_loss_mwh" localSheetId="10">'[14]99 Budget -John Arciuch'!#REF!</definedName>
    <definedName name="ttl_loss_mwh" localSheetId="1">'[14]99 Budget -John Arciuch'!#REF!</definedName>
    <definedName name="ttl_loss_mwh" localSheetId="2">'[14]99 Budget -John Arciuch'!#REF!</definedName>
    <definedName name="ttl_loss_mwh">'[14]99 Budget -John Arciuch'!#REF!</definedName>
    <definedName name="tttt" localSheetId="10">#REF!</definedName>
    <definedName name="tttt" localSheetId="1">#REF!</definedName>
    <definedName name="tttt" localSheetId="2">#REF!</definedName>
    <definedName name="tttt">#REF!</definedName>
    <definedName name="tttttt" localSheetId="10">#REF!</definedName>
    <definedName name="tttttt" localSheetId="1">#REF!</definedName>
    <definedName name="tttttt" localSheetId="2">#REF!</definedName>
    <definedName name="tttttt">#REF!</definedName>
    <definedName name="tttttttttt" localSheetId="10">#REF!</definedName>
    <definedName name="tttttttttt" localSheetId="1">#REF!</definedName>
    <definedName name="tttttttttt" localSheetId="2">#REF!</definedName>
    <definedName name="tttttttttt">#REF!</definedName>
    <definedName name="ttttttttttttt" localSheetId="10">#REF!</definedName>
    <definedName name="ttttttttttttt" localSheetId="1">#REF!</definedName>
    <definedName name="ttttttttttttt" localSheetId="2">#REF!</definedName>
    <definedName name="ttttttttttttt">#REF!</definedName>
    <definedName name="u" localSheetId="10">#REF!</definedName>
    <definedName name="u" localSheetId="1">#REF!</definedName>
    <definedName name="u" localSheetId="2">#REF!</definedName>
    <definedName name="u">#REF!</definedName>
    <definedName name="UnitsPerStation">4</definedName>
    <definedName name="US">'[38]Summary U$'!$D$17</definedName>
    <definedName name="Version_Mode">[12]settings!$C$3</definedName>
    <definedName name="Version_Name">[12]settings!$C$3</definedName>
    <definedName name="VOLUMES" localSheetId="10">#REF!</definedName>
    <definedName name="VOLUMES" localSheetId="1">#REF!</definedName>
    <definedName name="VOLUMES" localSheetId="2">#REF!</definedName>
    <definedName name="VOLUMES">#REF!</definedName>
    <definedName name="vvvvvvvvvvv" localSheetId="10">#REF!</definedName>
    <definedName name="vvvvvvvvvvv" localSheetId="1">#REF!</definedName>
    <definedName name="vvvvvvvvvvv" localSheetId="2">#REF!</definedName>
    <definedName name="vvvvvvvvvvv">#REF!</definedName>
    <definedName name="WeightedIndicesDCM">[15]WeightedIndices!$W$2:$AC$112</definedName>
    <definedName name="WeightedIndicesILW">[15]WeightedIndices!$AM$2:$AN$112</definedName>
    <definedName name="WeightedIndicesLLW">[15]WeightedIndices!$AO$2:$AP$112</definedName>
    <definedName name="WeightedIndicesUFD">[15]WeightedIndices!$AK$2:$AL$112</definedName>
    <definedName name="WeightedIndicesUFS">[15]WeightedIndices!$AD$2:$AJ$112</definedName>
    <definedName name="YREND" localSheetId="10">#REF!</definedName>
    <definedName name="YREND" localSheetId="1">#REF!</definedName>
    <definedName name="YREND" localSheetId="2">#REF!</definedName>
    <definedName name="YREND">#REF!</definedName>
    <definedName name="YRENDSUM" localSheetId="10">#REF!</definedName>
    <definedName name="YRENDSUM" localSheetId="1">#REF!</definedName>
    <definedName name="YRENDSUM" localSheetId="2">#REF!</definedName>
    <definedName name="YRENDSUM">#REF!</definedName>
    <definedName name="YTDRebateRecovery">'[37]ONPA Rebate'!$B$18:$M$21</definedName>
  </definedNames>
  <calcPr calcId="125725"/>
</workbook>
</file>

<file path=xl/calcChain.xml><?xml version="1.0" encoding="utf-8"?>
<calcChain xmlns="http://schemas.openxmlformats.org/spreadsheetml/2006/main">
  <c r="G8" i="67"/>
  <c r="D22" i="89"/>
  <c r="D29"/>
  <c r="D27"/>
  <c r="G9" i="94" l="1"/>
  <c r="I178" i="67" l="1"/>
  <c r="F184"/>
  <c r="F179"/>
  <c r="F178"/>
  <c r="F9" i="91" l="1"/>
  <c r="D24"/>
  <c r="D10"/>
  <c r="D9"/>
  <c r="I177" i="67"/>
  <c r="I179"/>
  <c r="F10" i="91" s="1"/>
  <c r="D14" i="67"/>
  <c r="E64" i="94" l="1"/>
  <c r="E62" l="1"/>
  <c r="D37" i="67" l="1"/>
  <c r="G14" l="1"/>
  <c r="G9" i="70" l="1"/>
  <c r="G63" i="94" l="1"/>
  <c r="G61"/>
  <c r="E31"/>
  <c r="G36"/>
  <c r="G35"/>
  <c r="E39" l="1"/>
  <c r="G31"/>
  <c r="G39" l="1"/>
  <c r="F78" i="67" l="1"/>
  <c r="F22" i="92" s="1"/>
  <c r="D22" l="1"/>
  <c r="G29" i="89" l="1"/>
  <c r="G22"/>
  <c r="I147" i="67"/>
  <c r="I29" i="89" s="1"/>
  <c r="I146" i="67"/>
  <c r="I22" i="89" s="1"/>
  <c r="H22" s="1"/>
  <c r="F147" i="67"/>
  <c r="F29" i="89" s="1"/>
  <c r="F146" i="67"/>
  <c r="F22" i="89" l="1"/>
  <c r="E22" s="1"/>
  <c r="H29"/>
  <c r="G10" l="1"/>
  <c r="G9"/>
  <c r="G8"/>
  <c r="D10"/>
  <c r="D9"/>
  <c r="D8"/>
  <c r="G143" i="67"/>
  <c r="I142"/>
  <c r="I10" i="89" s="1"/>
  <c r="I141" i="67"/>
  <c r="I9" i="89" s="1"/>
  <c r="I140" i="67"/>
  <c r="F140"/>
  <c r="F8" i="89" s="1"/>
  <c r="F142" i="67"/>
  <c r="F10" i="89" s="1"/>
  <c r="F141" i="67"/>
  <c r="D143"/>
  <c r="E10" i="89" l="1"/>
  <c r="I143" i="67"/>
  <c r="H143" s="1"/>
  <c r="H10" i="89"/>
  <c r="D11"/>
  <c r="G11"/>
  <c r="H9"/>
  <c r="E8"/>
  <c r="F143" i="67"/>
  <c r="E143" s="1"/>
  <c r="F9" i="89"/>
  <c r="E9" s="1"/>
  <c r="I8"/>
  <c r="H8" s="1"/>
  <c r="F11" l="1"/>
  <c r="E11" s="1"/>
  <c r="E9" i="91" l="1"/>
  <c r="E10"/>
  <c r="I184" i="67"/>
  <c r="F24" i="91" l="1"/>
  <c r="E24" s="1"/>
  <c r="E32" i="94" l="1"/>
  <c r="G32" s="1"/>
  <c r="I9" i="70"/>
  <c r="G23"/>
  <c r="I23" s="1"/>
  <c r="F9"/>
  <c r="F23"/>
  <c r="E40" i="94" l="1"/>
  <c r="G40" s="1"/>
  <c r="G14" l="1"/>
  <c r="I168" i="67" l="1"/>
  <c r="I51" i="89" s="1"/>
  <c r="I167" i="67"/>
  <c r="I50" i="89" s="1"/>
  <c r="I166" i="67"/>
  <c r="I49" i="89" s="1"/>
  <c r="I163" i="67"/>
  <c r="F168"/>
  <c r="F51" i="89" s="1"/>
  <c r="F167" i="67"/>
  <c r="F50" i="89" s="1"/>
  <c r="D49"/>
  <c r="F163" i="67"/>
  <c r="F46" i="89" s="1"/>
  <c r="I159" i="67"/>
  <c r="I42" i="89" s="1"/>
  <c r="I158" i="67"/>
  <c r="I41" i="89" s="1"/>
  <c r="I156" i="67"/>
  <c r="I39" i="89" s="1"/>
  <c r="I154" i="67"/>
  <c r="I37" i="89" s="1"/>
  <c r="F159" i="67"/>
  <c r="F42" i="89" s="1"/>
  <c r="F158" i="67"/>
  <c r="F41" i="89" s="1"/>
  <c r="F156" i="67"/>
  <c r="F39" i="89" s="1"/>
  <c r="F154" i="67"/>
  <c r="F37" i="89" s="1"/>
  <c r="D37" l="1"/>
  <c r="E37" s="1"/>
  <c r="D39"/>
  <c r="E39" s="1"/>
  <c r="D41"/>
  <c r="E41" s="1"/>
  <c r="D51"/>
  <c r="G41"/>
  <c r="G49"/>
  <c r="G51"/>
  <c r="D42"/>
  <c r="E42" s="1"/>
  <c r="D46"/>
  <c r="E46" s="1"/>
  <c r="D50"/>
  <c r="G37"/>
  <c r="G39"/>
  <c r="G42"/>
  <c r="G46"/>
  <c r="G50"/>
  <c r="I46"/>
  <c r="F166" i="67"/>
  <c r="L50" i="69"/>
  <c r="F49" i="89" l="1"/>
  <c r="I13" i="67"/>
  <c r="F13"/>
  <c r="H51" i="89" l="1"/>
  <c r="E51"/>
  <c r="H50"/>
  <c r="E50"/>
  <c r="H49"/>
  <c r="E49"/>
  <c r="H42"/>
  <c r="H41"/>
  <c r="H39"/>
  <c r="H37"/>
  <c r="H46" l="1"/>
  <c r="E123" i="67"/>
  <c r="I11" i="89" l="1"/>
  <c r="H11" s="1"/>
  <c r="H132" i="67" l="1"/>
  <c r="H8" i="70" l="1"/>
  <c r="E129" i="67" l="1"/>
  <c r="H129"/>
  <c r="H123"/>
  <c r="H124"/>
  <c r="E124"/>
  <c r="E121"/>
  <c r="H121"/>
  <c r="H117" l="1"/>
  <c r="H116"/>
  <c r="H115"/>
  <c r="H114"/>
  <c r="H113"/>
  <c r="E117"/>
  <c r="E116"/>
  <c r="E115"/>
  <c r="E114"/>
  <c r="E113"/>
  <c r="G10" i="92" l="1"/>
  <c r="D10"/>
  <c r="G22"/>
  <c r="J22" s="1"/>
  <c r="I78" i="67"/>
  <c r="G8" i="70"/>
  <c r="D13" i="91"/>
  <c r="D8" i="70"/>
  <c r="D10" s="1"/>
  <c r="J51" i="67"/>
  <c r="J78"/>
  <c r="J10" i="92" l="1"/>
  <c r="E43" i="94"/>
  <c r="E82"/>
  <c r="I22" i="92"/>
  <c r="E22"/>
  <c r="H22" l="1"/>
  <c r="L22"/>
  <c r="K22" s="1"/>
  <c r="G37" i="67"/>
  <c r="G21" i="68" s="1"/>
  <c r="J33" i="67"/>
  <c r="J34"/>
  <c r="J35"/>
  <c r="J59"/>
  <c r="D64"/>
  <c r="D46" i="68" s="1"/>
  <c r="G64" i="67"/>
  <c r="G46" i="68" s="1"/>
  <c r="J32" i="67"/>
  <c r="D21" i="68"/>
  <c r="J21" s="1"/>
  <c r="J60" i="67"/>
  <c r="J61"/>
  <c r="J62"/>
  <c r="I62"/>
  <c r="F62"/>
  <c r="I61"/>
  <c r="F61"/>
  <c r="I60"/>
  <c r="F60"/>
  <c r="I59"/>
  <c r="F59"/>
  <c r="J46" i="68" l="1"/>
  <c r="G48"/>
  <c r="L78" i="67"/>
  <c r="K78" s="1"/>
  <c r="L59"/>
  <c r="F64"/>
  <c r="L60"/>
  <c r="L62"/>
  <c r="I64"/>
  <c r="L61"/>
  <c r="J23" i="68"/>
  <c r="J37" i="67"/>
  <c r="J64"/>
  <c r="G9" i="68" l="1"/>
  <c r="E64" i="67"/>
  <c r="F46" i="68"/>
  <c r="H64" i="67"/>
  <c r="I46" i="68"/>
  <c r="H46" s="1"/>
  <c r="H48" s="1"/>
  <c r="D48"/>
  <c r="D9" s="1"/>
  <c r="K62" i="67"/>
  <c r="K60"/>
  <c r="J48" i="68"/>
  <c r="K61" i="67"/>
  <c r="L64"/>
  <c r="K64" s="1"/>
  <c r="K59"/>
  <c r="I48" i="68" l="1"/>
  <c r="I9" s="1"/>
  <c r="H9" s="1"/>
  <c r="L46"/>
  <c r="K46" s="1"/>
  <c r="K48" s="1"/>
  <c r="E46"/>
  <c r="E48" s="1"/>
  <c r="F48"/>
  <c r="G116" i="67"/>
  <c r="F9" i="68" l="1"/>
  <c r="L48"/>
  <c r="E9"/>
  <c r="J89" i="67"/>
  <c r="F89"/>
  <c r="D116"/>
  <c r="J116" s="1"/>
  <c r="H128" l="1"/>
  <c r="E128"/>
  <c r="H22" i="70" l="1"/>
  <c r="E22"/>
  <c r="H9" i="67" l="1"/>
  <c r="E9"/>
  <c r="G50" i="68" l="1"/>
  <c r="D50" l="1"/>
  <c r="F8" i="67"/>
  <c r="F50" i="68" s="1"/>
  <c r="G52"/>
  <c r="G9" i="67"/>
  <c r="I9" s="1"/>
  <c r="I8"/>
  <c r="I50" i="68" s="1"/>
  <c r="J50" l="1"/>
  <c r="J52" s="1"/>
  <c r="D60"/>
  <c r="L50"/>
  <c r="H50"/>
  <c r="I52"/>
  <c r="E50"/>
  <c r="F52"/>
  <c r="D52"/>
  <c r="H52" l="1"/>
  <c r="K50"/>
  <c r="L52"/>
  <c r="E52"/>
  <c r="I51" i="67"/>
  <c r="F13" i="91" l="1"/>
  <c r="I10" i="92"/>
  <c r="I8" i="70"/>
  <c r="K52" i="68"/>
  <c r="E65" i="94" l="1"/>
  <c r="E13" i="91"/>
  <c r="D34" i="92"/>
  <c r="D46" s="1"/>
  <c r="H10"/>
  <c r="D27" i="91"/>
  <c r="G34" i="92"/>
  <c r="J105" i="67"/>
  <c r="D132"/>
  <c r="D22" i="70"/>
  <c r="D36" s="1"/>
  <c r="G132" i="67"/>
  <c r="G22" i="70"/>
  <c r="F105" i="67"/>
  <c r="G64" i="94" s="1"/>
  <c r="F64" s="1"/>
  <c r="I105" i="67"/>
  <c r="G24" i="70" l="1"/>
  <c r="G36"/>
  <c r="J36" s="1"/>
  <c r="E10" i="94" s="1"/>
  <c r="E44"/>
  <c r="E45" s="1"/>
  <c r="E48" s="1"/>
  <c r="E83"/>
  <c r="I34" i="92"/>
  <c r="I46" s="1"/>
  <c r="F34"/>
  <c r="J34"/>
  <c r="G46"/>
  <c r="J46" s="1"/>
  <c r="I132" i="67"/>
  <c r="F27" i="91"/>
  <c r="L105" i="67"/>
  <c r="J132"/>
  <c r="I22" i="70"/>
  <c r="I36" s="1"/>
  <c r="F22"/>
  <c r="J22"/>
  <c r="D24"/>
  <c r="D38" s="1"/>
  <c r="G117" i="67"/>
  <c r="H36" i="70" l="1"/>
  <c r="G44" i="94"/>
  <c r="F44" s="1"/>
  <c r="G83"/>
  <c r="F83" s="1"/>
  <c r="E84"/>
  <c r="E49"/>
  <c r="E50" s="1"/>
  <c r="H34" i="92"/>
  <c r="L34"/>
  <c r="K34" s="1"/>
  <c r="H46"/>
  <c r="L22" i="70"/>
  <c r="K105" i="67"/>
  <c r="E34" i="92"/>
  <c r="E27" i="91"/>
  <c r="J88" i="67"/>
  <c r="D117"/>
  <c r="J117" s="1"/>
  <c r="J90"/>
  <c r="F88"/>
  <c r="D115"/>
  <c r="I88"/>
  <c r="G115"/>
  <c r="J24" i="70"/>
  <c r="I24"/>
  <c r="I90" i="67"/>
  <c r="I117" s="1"/>
  <c r="F90"/>
  <c r="I35"/>
  <c r="F35"/>
  <c r="E52" i="94" l="1"/>
  <c r="E17" s="1"/>
  <c r="L35" i="67"/>
  <c r="L88"/>
  <c r="F117"/>
  <c r="L117" s="1"/>
  <c r="L90"/>
  <c r="J115"/>
  <c r="F116"/>
  <c r="H24" i="70"/>
  <c r="F32" i="67"/>
  <c r="F33"/>
  <c r="I32"/>
  <c r="I33"/>
  <c r="I34"/>
  <c r="I115" s="1"/>
  <c r="F34"/>
  <c r="K22" i="70"/>
  <c r="I19" i="67"/>
  <c r="F19"/>
  <c r="I12"/>
  <c r="F12" l="1"/>
  <c r="K35"/>
  <c r="F37"/>
  <c r="L32"/>
  <c r="K117"/>
  <c r="I37"/>
  <c r="F115"/>
  <c r="L115" s="1"/>
  <c r="L34"/>
  <c r="K90"/>
  <c r="K88"/>
  <c r="L33"/>
  <c r="I18"/>
  <c r="I60" i="68" s="1"/>
  <c r="G60"/>
  <c r="F18" i="67"/>
  <c r="F60" i="68" s="1"/>
  <c r="H37" i="67" l="1"/>
  <c r="I21" i="68"/>
  <c r="H21" s="1"/>
  <c r="E37" i="67"/>
  <c r="F21" i="68"/>
  <c r="L60"/>
  <c r="K115" i="67"/>
  <c r="J60" i="68"/>
  <c r="K33" i="67"/>
  <c r="K34"/>
  <c r="L37"/>
  <c r="K37" s="1"/>
  <c r="K32"/>
  <c r="E60" i="68"/>
  <c r="H60"/>
  <c r="L21" l="1"/>
  <c r="K21" s="1"/>
  <c r="E21"/>
  <c r="K60"/>
  <c r="L23" l="1"/>
  <c r="K23"/>
  <c r="I23"/>
  <c r="F23"/>
  <c r="F8" s="1"/>
  <c r="I25" l="1"/>
  <c r="I27" s="1"/>
  <c r="I8"/>
  <c r="I35" l="1"/>
  <c r="I89" i="67"/>
  <c r="I116" l="1"/>
  <c r="L116" s="1"/>
  <c r="L89"/>
  <c r="K116" l="1"/>
  <c r="K89"/>
  <c r="D9"/>
  <c r="F9" s="1"/>
  <c r="H23" i="68" l="1"/>
  <c r="E23" l="1"/>
  <c r="D23"/>
  <c r="D8" s="1"/>
  <c r="F25"/>
  <c r="E8" l="1"/>
  <c r="D25"/>
  <c r="D35" s="1"/>
  <c r="L25"/>
  <c r="L27" s="1"/>
  <c r="F27"/>
  <c r="F35"/>
  <c r="D27" l="1"/>
  <c r="L35"/>
  <c r="E25" l="1"/>
  <c r="L22" i="69"/>
  <c r="E27" i="68" l="1"/>
  <c r="E35" l="1"/>
  <c r="G23" l="1"/>
  <c r="G25" l="1"/>
  <c r="G35" s="1"/>
  <c r="G8"/>
  <c r="H8" s="1"/>
  <c r="H25" l="1"/>
  <c r="G27"/>
  <c r="J25"/>
  <c r="K25" s="1"/>
  <c r="J35"/>
  <c r="K35" s="1"/>
  <c r="H35"/>
  <c r="H27"/>
  <c r="J27" l="1"/>
  <c r="K27" s="1"/>
  <c r="F24" i="70" l="1"/>
  <c r="L24" l="1"/>
  <c r="E24"/>
  <c r="K24" l="1"/>
  <c r="D113" i="67" l="1"/>
  <c r="F86"/>
  <c r="F113" l="1"/>
  <c r="G113" l="1"/>
  <c r="J86"/>
  <c r="I86"/>
  <c r="I113" l="1"/>
  <c r="L86"/>
  <c r="J113"/>
  <c r="K86" l="1"/>
  <c r="L113"/>
  <c r="K113" l="1"/>
  <c r="D114" l="1"/>
  <c r="D91"/>
  <c r="D71" i="68" s="1"/>
  <c r="F87" i="67"/>
  <c r="F114" l="1"/>
  <c r="F91"/>
  <c r="D118"/>
  <c r="E91" l="1"/>
  <c r="F71" i="68"/>
  <c r="D96"/>
  <c r="F118" i="67"/>
  <c r="E118" s="1"/>
  <c r="G114"/>
  <c r="G91"/>
  <c r="G71" i="68" s="1"/>
  <c r="J87" i="67"/>
  <c r="I87"/>
  <c r="J71" i="68" l="1"/>
  <c r="G96"/>
  <c r="E71"/>
  <c r="I114" i="67"/>
  <c r="I91"/>
  <c r="L87"/>
  <c r="J91"/>
  <c r="G118"/>
  <c r="J114"/>
  <c r="F96" i="68"/>
  <c r="H91" i="67" l="1"/>
  <c r="I71" i="68"/>
  <c r="J118" i="67"/>
  <c r="K87"/>
  <c r="L91"/>
  <c r="K91" s="1"/>
  <c r="I118"/>
  <c r="H118" s="1"/>
  <c r="L114"/>
  <c r="E96" i="68"/>
  <c r="H71" l="1"/>
  <c r="H96" s="1"/>
  <c r="L71"/>
  <c r="K71" s="1"/>
  <c r="J96"/>
  <c r="K114" i="67"/>
  <c r="L118"/>
  <c r="K118" s="1"/>
  <c r="I96" i="68"/>
  <c r="L96" s="1"/>
  <c r="K96" l="1"/>
  <c r="J8" i="70" l="1"/>
  <c r="G10"/>
  <c r="G38" l="1"/>
  <c r="J38" s="1"/>
  <c r="I10"/>
  <c r="I38" s="1"/>
  <c r="J10"/>
  <c r="H38" l="1"/>
  <c r="H10"/>
  <c r="F68" i="67" l="1"/>
  <c r="D44" i="69"/>
  <c r="F44" l="1"/>
  <c r="G44"/>
  <c r="J44" s="1"/>
  <c r="I68" i="67"/>
  <c r="J68"/>
  <c r="I44" i="69" l="1"/>
  <c r="H44" s="1"/>
  <c r="L68" i="67"/>
  <c r="K68" s="1"/>
  <c r="E44" i="69"/>
  <c r="L44" l="1"/>
  <c r="K44" s="1"/>
  <c r="G16" l="1"/>
  <c r="I41" i="67" l="1"/>
  <c r="I16" i="69" l="1"/>
  <c r="H16" l="1"/>
  <c r="D16" l="1"/>
  <c r="J41" i="67"/>
  <c r="J16" i="69" l="1"/>
  <c r="E132" i="67" l="1"/>
  <c r="E8" i="70"/>
  <c r="F51" i="67"/>
  <c r="G62" i="94" s="1"/>
  <c r="G65" l="1"/>
  <c r="F62"/>
  <c r="F8" i="70"/>
  <c r="F10" i="92"/>
  <c r="F41" i="67"/>
  <c r="L51"/>
  <c r="F132"/>
  <c r="G43" i="94" l="1"/>
  <c r="F43" s="1"/>
  <c r="G82"/>
  <c r="F65"/>
  <c r="F36" i="70"/>
  <c r="L10" i="92"/>
  <c r="K10" s="1"/>
  <c r="F46"/>
  <c r="L41" i="67"/>
  <c r="K41" s="1"/>
  <c r="F10" i="70"/>
  <c r="F16" i="69"/>
  <c r="E16" s="1"/>
  <c r="L8" i="70"/>
  <c r="E10" i="92"/>
  <c r="K51" i="67"/>
  <c r="L132"/>
  <c r="G45" i="94" l="1"/>
  <c r="G49" s="1"/>
  <c r="F49" s="1"/>
  <c r="G84"/>
  <c r="F84" s="1"/>
  <c r="F82"/>
  <c r="L36" i="70"/>
  <c r="E36"/>
  <c r="F38"/>
  <c r="E10"/>
  <c r="L16" i="69"/>
  <c r="K16" s="1"/>
  <c r="E46" i="92"/>
  <c r="L46"/>
  <c r="K46" s="1"/>
  <c r="L10" i="70"/>
  <c r="K10" s="1"/>
  <c r="K8"/>
  <c r="K132" i="67"/>
  <c r="G48" i="94" l="1"/>
  <c r="F48" s="1"/>
  <c r="F45"/>
  <c r="K36" i="70"/>
  <c r="G10" i="94"/>
  <c r="E38" i="70"/>
  <c r="L38"/>
  <c r="K38" s="1"/>
  <c r="G50" i="94" l="1"/>
  <c r="G52" s="1"/>
  <c r="G17" s="1"/>
  <c r="F10"/>
  <c r="F50" l="1"/>
  <c r="F52"/>
  <c r="F17"/>
  <c r="F15" i="67" l="1"/>
  <c r="I22"/>
  <c r="F14" l="1"/>
  <c r="E14" s="1"/>
  <c r="F22"/>
  <c r="I15"/>
  <c r="I14" s="1"/>
  <c r="H14" s="1"/>
  <c r="F24" l="1"/>
  <c r="F72" i="68" s="1"/>
  <c r="D72"/>
  <c r="D83" l="1"/>
  <c r="D108" s="1"/>
  <c r="D157" i="67" s="1"/>
  <c r="F83" i="68"/>
  <c r="F97"/>
  <c r="F73"/>
  <c r="E72"/>
  <c r="E97" s="1"/>
  <c r="E98" s="1"/>
  <c r="D73"/>
  <c r="D10" s="1"/>
  <c r="D97"/>
  <c r="D11" l="1"/>
  <c r="D28" s="1"/>
  <c r="D12"/>
  <c r="D53" s="1"/>
  <c r="F10"/>
  <c r="F11" s="1"/>
  <c r="E11" s="1"/>
  <c r="D13"/>
  <c r="D98"/>
  <c r="D75"/>
  <c r="D77" s="1"/>
  <c r="F75"/>
  <c r="E73"/>
  <c r="F67" i="69"/>
  <c r="F108" i="68"/>
  <c r="E83"/>
  <c r="E108" s="1"/>
  <c r="G72"/>
  <c r="I24" i="67"/>
  <c r="I72" i="68" s="1"/>
  <c r="D67" i="69"/>
  <c r="D95" s="1"/>
  <c r="F98" i="68"/>
  <c r="D64" i="69" l="1"/>
  <c r="D26" i="89"/>
  <c r="F13" i="68"/>
  <c r="F12"/>
  <c r="F8" i="69"/>
  <c r="F36"/>
  <c r="D8"/>
  <c r="D36"/>
  <c r="F64"/>
  <c r="F26" i="89"/>
  <c r="F157" i="67"/>
  <c r="E157" s="1"/>
  <c r="G73" i="68"/>
  <c r="G83"/>
  <c r="G97"/>
  <c r="J72"/>
  <c r="J73" s="1"/>
  <c r="F95" i="69"/>
  <c r="E95" s="1"/>
  <c r="E67"/>
  <c r="F77" i="68"/>
  <c r="F100"/>
  <c r="E75"/>
  <c r="E100" s="1"/>
  <c r="F85"/>
  <c r="D100"/>
  <c r="D85"/>
  <c r="I73"/>
  <c r="I83"/>
  <c r="H72"/>
  <c r="H97" s="1"/>
  <c r="H98" s="1"/>
  <c r="I97"/>
  <c r="L72"/>
  <c r="E10"/>
  <c r="D102"/>
  <c r="E8" i="69" l="1"/>
  <c r="D40" i="89"/>
  <c r="E26"/>
  <c r="F28" i="68"/>
  <c r="E12"/>
  <c r="F53"/>
  <c r="I10"/>
  <c r="I75"/>
  <c r="I77" s="1"/>
  <c r="H73"/>
  <c r="D92" i="69"/>
  <c r="E13" i="68"/>
  <c r="F78"/>
  <c r="K72"/>
  <c r="L73"/>
  <c r="I98"/>
  <c r="L97"/>
  <c r="I67" i="69"/>
  <c r="H83" i="68"/>
  <c r="H108" s="1"/>
  <c r="I108"/>
  <c r="L83"/>
  <c r="F102"/>
  <c r="E77"/>
  <c r="E102" s="1"/>
  <c r="G98"/>
  <c r="J97"/>
  <c r="J98" s="1"/>
  <c r="G10"/>
  <c r="G75"/>
  <c r="F40" i="89"/>
  <c r="F92" i="69"/>
  <c r="D110" i="68"/>
  <c r="D78"/>
  <c r="F110"/>
  <c r="E85"/>
  <c r="E110" s="1"/>
  <c r="G67" i="69"/>
  <c r="G108" i="68"/>
  <c r="J83"/>
  <c r="E64" i="69"/>
  <c r="E36"/>
  <c r="E40" i="89" l="1"/>
  <c r="E92" i="69"/>
  <c r="G8"/>
  <c r="G36"/>
  <c r="I8"/>
  <c r="I36"/>
  <c r="I64"/>
  <c r="G64"/>
  <c r="F10"/>
  <c r="F38"/>
  <c r="D10"/>
  <c r="D38"/>
  <c r="F66"/>
  <c r="D66"/>
  <c r="I102" i="68"/>
  <c r="G157" i="67"/>
  <c r="G40" i="89" s="1"/>
  <c r="J108" i="68"/>
  <c r="G95" i="69"/>
  <c r="J95" s="1"/>
  <c r="J67"/>
  <c r="G13" i="68"/>
  <c r="G12"/>
  <c r="G11"/>
  <c r="G28" s="1"/>
  <c r="J28" s="1"/>
  <c r="G26" i="89"/>
  <c r="K97" i="68"/>
  <c r="L98"/>
  <c r="K73"/>
  <c r="E78"/>
  <c r="I12"/>
  <c r="I11"/>
  <c r="H10"/>
  <c r="I13"/>
  <c r="F103"/>
  <c r="E28"/>
  <c r="K83"/>
  <c r="D103"/>
  <c r="G77"/>
  <c r="G102" s="1"/>
  <c r="G100"/>
  <c r="J100" s="1"/>
  <c r="J102" s="1"/>
  <c r="G85"/>
  <c r="J75"/>
  <c r="J77" s="1"/>
  <c r="I157" i="67"/>
  <c r="L108" i="68"/>
  <c r="H67" i="69"/>
  <c r="I95"/>
  <c r="L67"/>
  <c r="I26" i="89"/>
  <c r="I100" i="68"/>
  <c r="L100" s="1"/>
  <c r="H75"/>
  <c r="H100" s="1"/>
  <c r="I85"/>
  <c r="L75"/>
  <c r="E53"/>
  <c r="E10" i="69" l="1"/>
  <c r="K67"/>
  <c r="L95"/>
  <c r="K95" s="1"/>
  <c r="H95"/>
  <c r="E66"/>
  <c r="K100" i="68"/>
  <c r="F94" i="69"/>
  <c r="K108" i="68"/>
  <c r="D94" i="69"/>
  <c r="E38"/>
  <c r="K75" i="68"/>
  <c r="H64" i="69"/>
  <c r="L64"/>
  <c r="I40" i="89"/>
  <c r="H40" s="1"/>
  <c r="H157" i="67"/>
  <c r="G110" i="68"/>
  <c r="G38" i="69" s="1"/>
  <c r="J38" s="1"/>
  <c r="J85" i="68"/>
  <c r="I110"/>
  <c r="H85"/>
  <c r="H110" s="1"/>
  <c r="L85"/>
  <c r="H8" i="69"/>
  <c r="I92"/>
  <c r="L8"/>
  <c r="H26" i="89"/>
  <c r="I78" i="68"/>
  <c r="H13"/>
  <c r="H11"/>
  <c r="I28"/>
  <c r="L102"/>
  <c r="K98"/>
  <c r="J64" i="69"/>
  <c r="J36"/>
  <c r="G78" i="68"/>
  <c r="J78" s="1"/>
  <c r="L77"/>
  <c r="H77"/>
  <c r="H102" s="1"/>
  <c r="H36" i="69"/>
  <c r="L36"/>
  <c r="E103" i="68"/>
  <c r="I53"/>
  <c r="H12"/>
  <c r="G92" i="69"/>
  <c r="J8"/>
  <c r="G53" i="68"/>
  <c r="J53" s="1"/>
  <c r="E94" i="69" l="1"/>
  <c r="L92"/>
  <c r="H92"/>
  <c r="I10"/>
  <c r="I38"/>
  <c r="L38" s="1"/>
  <c r="K85" i="68"/>
  <c r="L110"/>
  <c r="I66" i="69"/>
  <c r="J110" i="68"/>
  <c r="G66" i="69"/>
  <c r="J66" s="1"/>
  <c r="G10"/>
  <c r="J10" s="1"/>
  <c r="K36"/>
  <c r="J92"/>
  <c r="H53" i="68"/>
  <c r="L53"/>
  <c r="K102"/>
  <c r="H28"/>
  <c r="I103"/>
  <c r="L103" s="1"/>
  <c r="L28"/>
  <c r="H78"/>
  <c r="L78"/>
  <c r="K78" s="1"/>
  <c r="G103"/>
  <c r="J103" s="1"/>
  <c r="K64" i="69"/>
  <c r="K77" i="68"/>
  <c r="K8" i="69"/>
  <c r="K92" l="1"/>
  <c r="I94"/>
  <c r="G94"/>
  <c r="J94" s="1"/>
  <c r="L66"/>
  <c r="K66" s="1"/>
  <c r="H66"/>
  <c r="H38"/>
  <c r="K38"/>
  <c r="K110" i="68"/>
  <c r="H10" i="69"/>
  <c r="L10"/>
  <c r="K10" s="1"/>
  <c r="K28" i="68"/>
  <c r="K53"/>
  <c r="K103"/>
  <c r="H103"/>
  <c r="L94" i="69" l="1"/>
  <c r="K94" s="1"/>
  <c r="H94"/>
  <c r="D29" i="68" l="1"/>
  <c r="D30" s="1"/>
  <c r="F23" i="67"/>
  <c r="D54" i="68"/>
  <c r="D62" s="1"/>
  <c r="D79"/>
  <c r="G29"/>
  <c r="I23" i="67"/>
  <c r="G79" i="68"/>
  <c r="G54"/>
  <c r="D37" l="1"/>
  <c r="I17" i="67"/>
  <c r="I16"/>
  <c r="F17"/>
  <c r="F16"/>
  <c r="G80" i="68"/>
  <c r="G104"/>
  <c r="G105" s="1"/>
  <c r="G30"/>
  <c r="J79"/>
  <c r="J80" s="1"/>
  <c r="D87"/>
  <c r="D80"/>
  <c r="D88" s="1"/>
  <c r="F29"/>
  <c r="F79"/>
  <c r="F54"/>
  <c r="G55"/>
  <c r="I54"/>
  <c r="I55" s="1"/>
  <c r="I29"/>
  <c r="I79"/>
  <c r="J29"/>
  <c r="J30" s="1"/>
  <c r="D104"/>
  <c r="D38"/>
  <c r="J54"/>
  <c r="J55" s="1"/>
  <c r="D55"/>
  <c r="D63" s="1"/>
  <c r="G38" l="1"/>
  <c r="J38" s="1"/>
  <c r="G88"/>
  <c r="J88" s="1"/>
  <c r="H55"/>
  <c r="G37"/>
  <c r="J37" s="1"/>
  <c r="G87"/>
  <c r="J87" s="1"/>
  <c r="G62"/>
  <c r="J62" s="1"/>
  <c r="G63"/>
  <c r="J63" s="1"/>
  <c r="J104"/>
  <c r="J105" s="1"/>
  <c r="D105"/>
  <c r="D112"/>
  <c r="H29"/>
  <c r="I37"/>
  <c r="I104"/>
  <c r="I105" s="1"/>
  <c r="H105" s="1"/>
  <c r="I30"/>
  <c r="L54"/>
  <c r="E54"/>
  <c r="F62"/>
  <c r="F55"/>
  <c r="F104"/>
  <c r="E29"/>
  <c r="F37"/>
  <c r="L29"/>
  <c r="F30"/>
  <c r="E30" s="1"/>
  <c r="D113"/>
  <c r="I87"/>
  <c r="H79"/>
  <c r="I80"/>
  <c r="I62"/>
  <c r="H54"/>
  <c r="I63"/>
  <c r="E79"/>
  <c r="F87"/>
  <c r="L79"/>
  <c r="F80"/>
  <c r="I88" l="1"/>
  <c r="H88" s="1"/>
  <c r="H80"/>
  <c r="F38"/>
  <c r="F88"/>
  <c r="E80"/>
  <c r="F63"/>
  <c r="E63" s="1"/>
  <c r="E55"/>
  <c r="I38"/>
  <c r="H38" s="1"/>
  <c r="H30"/>
  <c r="H63"/>
  <c r="G113"/>
  <c r="J113" s="1"/>
  <c r="G112"/>
  <c r="G9" i="69" s="1"/>
  <c r="G12" s="1"/>
  <c r="D37"/>
  <c r="D40" s="1"/>
  <c r="D65"/>
  <c r="D68" s="1"/>
  <c r="D9"/>
  <c r="K79" i="68"/>
  <c r="L80"/>
  <c r="K80" s="1"/>
  <c r="H87"/>
  <c r="L87"/>
  <c r="K87" s="1"/>
  <c r="E87"/>
  <c r="H62"/>
  <c r="K29"/>
  <c r="L30"/>
  <c r="K30" s="1"/>
  <c r="E104"/>
  <c r="H37"/>
  <c r="I112"/>
  <c r="E38"/>
  <c r="E37"/>
  <c r="F112"/>
  <c r="L37"/>
  <c r="K37" s="1"/>
  <c r="L104"/>
  <c r="F105"/>
  <c r="E105" s="1"/>
  <c r="E62"/>
  <c r="L62"/>
  <c r="K62" s="1"/>
  <c r="K54"/>
  <c r="L55"/>
  <c r="K55" s="1"/>
  <c r="H104"/>
  <c r="L38" l="1"/>
  <c r="K38" s="1"/>
  <c r="L88"/>
  <c r="K88" s="1"/>
  <c r="L63"/>
  <c r="K63" s="1"/>
  <c r="F113"/>
  <c r="I113"/>
  <c r="E88"/>
  <c r="E113" s="1"/>
  <c r="H113"/>
  <c r="J112"/>
  <c r="G37" i="69"/>
  <c r="G40" s="1"/>
  <c r="G65"/>
  <c r="G68" s="1"/>
  <c r="J9"/>
  <c r="J12" s="1"/>
  <c r="D12"/>
  <c r="F37"/>
  <c r="F40" s="1"/>
  <c r="E40" s="1"/>
  <c r="I9"/>
  <c r="I12" s="1"/>
  <c r="H12" s="1"/>
  <c r="I37"/>
  <c r="I40" s="1"/>
  <c r="H40" s="1"/>
  <c r="F9"/>
  <c r="F12" s="1"/>
  <c r="D93"/>
  <c r="D96" s="1"/>
  <c r="L112" i="68"/>
  <c r="F65" i="69"/>
  <c r="E65" s="1"/>
  <c r="I65"/>
  <c r="H112" i="68"/>
  <c r="E112"/>
  <c r="K104"/>
  <c r="L105"/>
  <c r="K105" s="1"/>
  <c r="L113" l="1"/>
  <c r="K113" s="1"/>
  <c r="E12" i="69"/>
  <c r="H65"/>
  <c r="K112" i="68"/>
  <c r="E37" i="69"/>
  <c r="J37"/>
  <c r="J40" s="1"/>
  <c r="H37"/>
  <c r="G93"/>
  <c r="G96" s="1"/>
  <c r="J65"/>
  <c r="J68" s="1"/>
  <c r="H9"/>
  <c r="F68"/>
  <c r="E68" s="1"/>
  <c r="I68"/>
  <c r="H68" s="1"/>
  <c r="L37"/>
  <c r="L9"/>
  <c r="K9" s="1"/>
  <c r="F93"/>
  <c r="L65"/>
  <c r="E9"/>
  <c r="I93"/>
  <c r="L40"/>
  <c r="L12"/>
  <c r="K12" s="1"/>
  <c r="F96" l="1"/>
  <c r="E96" s="1"/>
  <c r="E93"/>
  <c r="K40"/>
  <c r="I96"/>
  <c r="H96" s="1"/>
  <c r="H93"/>
  <c r="K37"/>
  <c r="K65"/>
  <c r="J93"/>
  <c r="J96" s="1"/>
  <c r="L68"/>
  <c r="K68" s="1"/>
  <c r="L93"/>
  <c r="K93" l="1"/>
  <c r="L96"/>
  <c r="K96" s="1"/>
  <c r="E29" i="89" l="1"/>
  <c r="D76" i="67" l="1"/>
  <c r="J75"/>
  <c r="F75"/>
  <c r="D51" i="69"/>
  <c r="I75" i="67"/>
  <c r="G76"/>
  <c r="G51" i="69"/>
  <c r="G52" s="1"/>
  <c r="F76" i="67" l="1"/>
  <c r="L75"/>
  <c r="K75" s="1"/>
  <c r="F51" i="69"/>
  <c r="J76" i="67"/>
  <c r="I51" i="69"/>
  <c r="I76" i="67"/>
  <c r="H76" s="1"/>
  <c r="D52" i="69"/>
  <c r="J51"/>
  <c r="J52" s="1"/>
  <c r="H51" l="1"/>
  <c r="I52"/>
  <c r="H52" s="1"/>
  <c r="E51"/>
  <c r="L51"/>
  <c r="K51" s="1"/>
  <c r="F52"/>
  <c r="E76" i="67"/>
  <c r="L76"/>
  <c r="K76" s="1"/>
  <c r="E52" i="69" l="1"/>
  <c r="L52"/>
  <c r="K52" s="1"/>
  <c r="I48" i="67" l="1"/>
  <c r="G49"/>
  <c r="G23" i="69"/>
  <c r="D49" i="67" l="1"/>
  <c r="J49" s="1"/>
  <c r="F48"/>
  <c r="D23" i="69"/>
  <c r="J48" i="67"/>
  <c r="G24" i="69"/>
  <c r="I23"/>
  <c r="I49" i="67"/>
  <c r="H49" s="1"/>
  <c r="D24" i="69" l="1"/>
  <c r="J23"/>
  <c r="J24" s="1"/>
  <c r="H23"/>
  <c r="I24"/>
  <c r="F49" i="67"/>
  <c r="L48"/>
  <c r="K48" s="1"/>
  <c r="F23" i="69"/>
  <c r="F24" l="1"/>
  <c r="L23"/>
  <c r="K23" s="1"/>
  <c r="E23"/>
  <c r="E49" i="67"/>
  <c r="L49"/>
  <c r="K49" s="1"/>
  <c r="H24" i="69"/>
  <c r="L24" l="1"/>
  <c r="K24" s="1"/>
  <c r="E24"/>
  <c r="I152" i="67" l="1"/>
  <c r="I35" i="89" s="1"/>
  <c r="G35"/>
  <c r="F153" i="67"/>
  <c r="F36" i="89" s="1"/>
  <c r="D36"/>
  <c r="G169" i="67"/>
  <c r="I164"/>
  <c r="G47" i="89"/>
  <c r="F165" i="67"/>
  <c r="F48" i="89" s="1"/>
  <c r="D48"/>
  <c r="F155" i="67"/>
  <c r="F38" i="89" s="1"/>
  <c r="D38"/>
  <c r="F152" i="67"/>
  <c r="F35" i="89" s="1"/>
  <c r="D35"/>
  <c r="I153" i="67"/>
  <c r="I36" i="89" s="1"/>
  <c r="G36"/>
  <c r="D47"/>
  <c r="F164" i="67"/>
  <c r="D169"/>
  <c r="G48" i="89"/>
  <c r="I165" i="67"/>
  <c r="I48" i="89" s="1"/>
  <c r="I155" i="67"/>
  <c r="I38" i="89" s="1"/>
  <c r="G38"/>
  <c r="H48" l="1"/>
  <c r="D52"/>
  <c r="D16" s="1"/>
  <c r="H36"/>
  <c r="E35"/>
  <c r="E38"/>
  <c r="E48"/>
  <c r="F47"/>
  <c r="F169" i="67"/>
  <c r="E169" s="1"/>
  <c r="H38" i="89"/>
  <c r="G52"/>
  <c r="G16" s="1"/>
  <c r="E36"/>
  <c r="H35"/>
  <c r="I169" i="67"/>
  <c r="H169" s="1"/>
  <c r="I47" i="89"/>
  <c r="I52" l="1"/>
  <c r="H47"/>
  <c r="F52"/>
  <c r="F16" s="1"/>
  <c r="E47"/>
  <c r="E16" l="1"/>
  <c r="E52"/>
  <c r="H52"/>
  <c r="I16"/>
  <c r="H16" s="1"/>
  <c r="I183" i="67" l="1"/>
  <c r="J95" l="1"/>
  <c r="D72" i="69"/>
  <c r="D100" s="1"/>
  <c r="D122" i="67"/>
  <c r="E122"/>
  <c r="F95" l="1"/>
  <c r="F122" s="1"/>
  <c r="F72" i="69"/>
  <c r="G72"/>
  <c r="G122" i="67"/>
  <c r="H122"/>
  <c r="J122"/>
  <c r="J72" i="69" l="1"/>
  <c r="G100"/>
  <c r="J100" s="1"/>
  <c r="I95" i="67"/>
  <c r="F100" i="69"/>
  <c r="E72"/>
  <c r="E100" l="1"/>
  <c r="I122" i="67"/>
  <c r="L122" s="1"/>
  <c r="K122" s="1"/>
  <c r="I72" i="69"/>
  <c r="L95" i="67"/>
  <c r="K95" s="1"/>
  <c r="I100" i="69" l="1"/>
  <c r="H72"/>
  <c r="L72"/>
  <c r="K72" s="1"/>
  <c r="H100" l="1"/>
  <c r="L100"/>
  <c r="K100" s="1"/>
  <c r="G71" l="1"/>
  <c r="I94" i="67"/>
  <c r="J94" l="1"/>
  <c r="F94"/>
  <c r="D71" i="69"/>
  <c r="I71"/>
  <c r="H71" l="1"/>
  <c r="J71"/>
  <c r="F71"/>
  <c r="L94" i="67"/>
  <c r="K94" l="1"/>
  <c r="L71" i="69"/>
  <c r="K71" s="1"/>
  <c r="E71"/>
  <c r="F102" i="67" l="1"/>
  <c r="J102"/>
  <c r="D79" i="69"/>
  <c r="D129" i="67"/>
  <c r="G79" i="69"/>
  <c r="G107" s="1"/>
  <c r="I102" i="67"/>
  <c r="G129"/>
  <c r="J129" l="1"/>
  <c r="D107" i="69"/>
  <c r="J107" s="1"/>
  <c r="J79"/>
  <c r="L102" i="67"/>
  <c r="K102" s="1"/>
  <c r="F79" i="69"/>
  <c r="F129" i="67"/>
  <c r="I79" i="69"/>
  <c r="I129" i="67"/>
  <c r="L129" l="1"/>
  <c r="K129" s="1"/>
  <c r="I107" i="69"/>
  <c r="H107" s="1"/>
  <c r="H79"/>
  <c r="E79"/>
  <c r="L79"/>
  <c r="K79" s="1"/>
  <c r="F107"/>
  <c r="L107" l="1"/>
  <c r="K107" s="1"/>
  <c r="E107"/>
  <c r="D128" i="67" l="1"/>
  <c r="D103"/>
  <c r="F101"/>
  <c r="D78" i="69"/>
  <c r="F27" i="89" l="1"/>
  <c r="E27" s="1"/>
  <c r="F103" i="67"/>
  <c r="F128"/>
  <c r="F78" i="69"/>
  <c r="D80"/>
  <c r="D106"/>
  <c r="D108" s="1"/>
  <c r="D130" i="67"/>
  <c r="G78" i="69" l="1"/>
  <c r="G103" i="67"/>
  <c r="J103" s="1"/>
  <c r="G27" i="89"/>
  <c r="G128" i="67"/>
  <c r="I101"/>
  <c r="J101"/>
  <c r="E78" i="69"/>
  <c r="E106" s="1"/>
  <c r="F80"/>
  <c r="F106"/>
  <c r="E103" i="67"/>
  <c r="F130"/>
  <c r="E80" i="69" l="1"/>
  <c r="E130" i="67"/>
  <c r="F108" i="69"/>
  <c r="I78"/>
  <c r="I128" i="67"/>
  <c r="I103"/>
  <c r="I27" i="89"/>
  <c r="H27" s="1"/>
  <c r="L101" i="67"/>
  <c r="K101" s="1"/>
  <c r="G80" i="69"/>
  <c r="G106"/>
  <c r="J78"/>
  <c r="J80" s="1"/>
  <c r="G130" i="67"/>
  <c r="J130" s="1"/>
  <c r="J128"/>
  <c r="J106" i="69" l="1"/>
  <c r="J108" s="1"/>
  <c r="G108"/>
  <c r="H103" i="67"/>
  <c r="L103"/>
  <c r="K103" s="1"/>
  <c r="I106" i="69"/>
  <c r="H78"/>
  <c r="H106" s="1"/>
  <c r="I80"/>
  <c r="L78"/>
  <c r="K78" s="1"/>
  <c r="E108"/>
  <c r="I130" i="67"/>
  <c r="L128"/>
  <c r="K128" s="1"/>
  <c r="H130" l="1"/>
  <c r="L130"/>
  <c r="K130" s="1"/>
  <c r="H80" i="69"/>
  <c r="L80"/>
  <c r="K80" s="1"/>
  <c r="I108"/>
  <c r="L106"/>
  <c r="K106" s="1"/>
  <c r="H108" l="1"/>
  <c r="L108"/>
  <c r="K108" s="1"/>
  <c r="F177" i="67" l="1"/>
  <c r="D8" i="91"/>
  <c r="D11" s="1"/>
  <c r="D15" s="1"/>
  <c r="E68" i="94" s="1"/>
  <c r="E69" s="1"/>
  <c r="D180" i="67"/>
  <c r="F180" l="1"/>
  <c r="F8" i="91"/>
  <c r="E180" i="67"/>
  <c r="F11" i="91" l="1"/>
  <c r="E8"/>
  <c r="F15" l="1"/>
  <c r="E11"/>
  <c r="G68" i="94" l="1"/>
  <c r="E15" i="91"/>
  <c r="G69" i="94" l="1"/>
  <c r="F68"/>
  <c r="F69" l="1"/>
  <c r="F183" i="67" l="1"/>
  <c r="D23" i="91"/>
  <c r="D25" s="1"/>
  <c r="D29" s="1"/>
  <c r="E70" i="94" s="1"/>
  <c r="E71" s="1"/>
  <c r="E72" s="1"/>
  <c r="D185" i="67"/>
  <c r="F185" l="1"/>
  <c r="E185" s="1"/>
  <c r="F23" i="91"/>
  <c r="F25" l="1"/>
  <c r="E23"/>
  <c r="E25" l="1"/>
  <c r="F29"/>
  <c r="G70" i="94" l="1"/>
  <c r="E29" i="91"/>
  <c r="G71" i="94" l="1"/>
  <c r="F70"/>
  <c r="F71" l="1"/>
  <c r="G72"/>
  <c r="F72" l="1"/>
  <c r="G18" i="69" l="1"/>
  <c r="I43" i="67"/>
  <c r="I70"/>
  <c r="I46" i="69" s="1"/>
  <c r="G46"/>
  <c r="D18"/>
  <c r="J43" i="67"/>
  <c r="F43"/>
  <c r="J70"/>
  <c r="D46" i="69"/>
  <c r="F70" i="67"/>
  <c r="J46" i="69" l="1"/>
  <c r="H46"/>
  <c r="F46"/>
  <c r="L70" i="67"/>
  <c r="K70" s="1"/>
  <c r="F18" i="69"/>
  <c r="L43" i="67"/>
  <c r="K43" s="1"/>
  <c r="J18" i="69"/>
  <c r="I18"/>
  <c r="H18" l="1"/>
  <c r="E18"/>
  <c r="L18"/>
  <c r="K18" s="1"/>
  <c r="L46"/>
  <c r="K46" s="1"/>
  <c r="E46"/>
  <c r="G74" l="1"/>
  <c r="G102" s="1"/>
  <c r="I97" i="67"/>
  <c r="G124"/>
  <c r="D74" i="69"/>
  <c r="F97" i="67"/>
  <c r="J97"/>
  <c r="D124"/>
  <c r="J124" s="1"/>
  <c r="L97" l="1"/>
  <c r="K97" s="1"/>
  <c r="F74" i="69"/>
  <c r="F124" i="67"/>
  <c r="J74" i="69"/>
  <c r="D102"/>
  <c r="J102" s="1"/>
  <c r="I74"/>
  <c r="I124" i="67"/>
  <c r="H74" i="69" l="1"/>
  <c r="I102"/>
  <c r="H102" s="1"/>
  <c r="L124" i="67"/>
  <c r="K124" s="1"/>
  <c r="E74" i="69"/>
  <c r="L74"/>
  <c r="K74" s="1"/>
  <c r="F102"/>
  <c r="E102" l="1"/>
  <c r="L102"/>
  <c r="K102" s="1"/>
  <c r="G73" l="1"/>
  <c r="I96" i="67"/>
  <c r="G98"/>
  <c r="D73" i="69"/>
  <c r="D75" s="1"/>
  <c r="F96" i="67"/>
  <c r="J96"/>
  <c r="J98" s="1"/>
  <c r="D98"/>
  <c r="J73" i="69" l="1"/>
  <c r="J75" s="1"/>
  <c r="G75"/>
  <c r="F73"/>
  <c r="L96" i="67"/>
  <c r="F98"/>
  <c r="E98" s="1"/>
  <c r="I73" i="69"/>
  <c r="I98" i="67"/>
  <c r="H98" s="1"/>
  <c r="H73" i="69" l="1"/>
  <c r="I75"/>
  <c r="K96" i="67"/>
  <c r="L98"/>
  <c r="K98" s="1"/>
  <c r="E73" i="69"/>
  <c r="L73"/>
  <c r="K73" s="1"/>
  <c r="F75"/>
  <c r="H75" l="1"/>
  <c r="L75"/>
  <c r="K75" s="1"/>
  <c r="E75"/>
  <c r="I42" i="67" l="1"/>
  <c r="G17" i="69"/>
  <c r="I17" l="1"/>
  <c r="H17" l="1"/>
  <c r="I69" i="67"/>
  <c r="G45" i="69"/>
  <c r="G123" i="67"/>
  <c r="F42"/>
  <c r="J42"/>
  <c r="D17" i="69"/>
  <c r="D45" l="1"/>
  <c r="D101" s="1"/>
  <c r="F69" i="67"/>
  <c r="F123" s="1"/>
  <c r="J69"/>
  <c r="J17" i="69"/>
  <c r="J45"/>
  <c r="G101"/>
  <c r="G151" i="67"/>
  <c r="G160" s="1"/>
  <c r="G34" i="89"/>
  <c r="G43" s="1"/>
  <c r="G15" s="1"/>
  <c r="G28" s="1"/>
  <c r="G30" s="1"/>
  <c r="G14" s="1"/>
  <c r="G17" s="1"/>
  <c r="I45" i="69"/>
  <c r="I123" i="67"/>
  <c r="D123"/>
  <c r="L42"/>
  <c r="K42" s="1"/>
  <c r="F17" i="69"/>
  <c r="G21" i="89" l="1"/>
  <c r="G20"/>
  <c r="J101" i="69"/>
  <c r="E17"/>
  <c r="L17"/>
  <c r="K17" s="1"/>
  <c r="I151" i="67"/>
  <c r="I34" i="89"/>
  <c r="F151" i="67"/>
  <c r="F34" i="89"/>
  <c r="L123" i="67"/>
  <c r="D34" i="89"/>
  <c r="D43" s="1"/>
  <c r="D15" s="1"/>
  <c r="D28" s="1"/>
  <c r="D151" i="67"/>
  <c r="D160" s="1"/>
  <c r="J123"/>
  <c r="H45" i="69"/>
  <c r="I101"/>
  <c r="H101" s="1"/>
  <c r="F45"/>
  <c r="F101" s="1"/>
  <c r="L69" i="67"/>
  <c r="K69" s="1"/>
  <c r="G23" i="89" l="1"/>
  <c r="G54" i="69" s="1"/>
  <c r="D30" i="89"/>
  <c r="D14" s="1"/>
  <c r="D17" s="1"/>
  <c r="I43"/>
  <c r="H34"/>
  <c r="E101" i="69"/>
  <c r="L101"/>
  <c r="K101" s="1"/>
  <c r="L45"/>
  <c r="K45" s="1"/>
  <c r="E45"/>
  <c r="E151" i="67"/>
  <c r="F160"/>
  <c r="E160" s="1"/>
  <c r="I160"/>
  <c r="H160" s="1"/>
  <c r="H151"/>
  <c r="K123"/>
  <c r="F43" i="89"/>
  <c r="E34"/>
  <c r="G26" i="69" l="1"/>
  <c r="G82"/>
  <c r="G84" s="1"/>
  <c r="G32" i="92" s="1"/>
  <c r="D21" i="89"/>
  <c r="D20"/>
  <c r="F15"/>
  <c r="E43"/>
  <c r="I15"/>
  <c r="H43"/>
  <c r="G27" i="70" l="1"/>
  <c r="G28" s="1"/>
  <c r="G110" i="69"/>
  <c r="D23" i="89"/>
  <c r="D26" i="69" s="1"/>
  <c r="H15" i="89"/>
  <c r="I28"/>
  <c r="E15"/>
  <c r="F28"/>
  <c r="D82" i="69" l="1"/>
  <c r="D84" s="1"/>
  <c r="D54"/>
  <c r="J54" s="1"/>
  <c r="J82"/>
  <c r="H28" i="89"/>
  <c r="I30"/>
  <c r="J26" i="69"/>
  <c r="E28" i="89"/>
  <c r="F30"/>
  <c r="D110" i="69" l="1"/>
  <c r="J110" s="1"/>
  <c r="F14" i="89"/>
  <c r="E30"/>
  <c r="D27" i="70"/>
  <c r="D32" i="92"/>
  <c r="J32" s="1"/>
  <c r="J36" s="1"/>
  <c r="J84" i="69"/>
  <c r="E76" i="94" s="1"/>
  <c r="H30" i="89"/>
  <c r="I14"/>
  <c r="H14" l="1"/>
  <c r="I17"/>
  <c r="D28" i="70"/>
  <c r="J28" s="1"/>
  <c r="J27"/>
  <c r="E14" i="89"/>
  <c r="F17"/>
  <c r="I20" l="1"/>
  <c r="H17"/>
  <c r="I21"/>
  <c r="H21" s="1"/>
  <c r="F20"/>
  <c r="E17"/>
  <c r="F21"/>
  <c r="E21" s="1"/>
  <c r="E20" l="1"/>
  <c r="F23"/>
  <c r="I23"/>
  <c r="H20"/>
  <c r="E23" l="1"/>
  <c r="F26" i="69"/>
  <c r="F82"/>
  <c r="F54"/>
  <c r="I54"/>
  <c r="H54" s="1"/>
  <c r="I82"/>
  <c r="H23" i="89"/>
  <c r="I26" i="69"/>
  <c r="I110" l="1"/>
  <c r="H110" s="1"/>
  <c r="H26"/>
  <c r="H82"/>
  <c r="I84"/>
  <c r="E54"/>
  <c r="L54"/>
  <c r="K54" s="1"/>
  <c r="F110"/>
  <c r="E26"/>
  <c r="L26"/>
  <c r="K26" s="1"/>
  <c r="L82"/>
  <c r="K82" s="1"/>
  <c r="E82"/>
  <c r="F84"/>
  <c r="L110" l="1"/>
  <c r="K110" s="1"/>
  <c r="E110"/>
  <c r="F32" i="92"/>
  <c r="L84" i="69"/>
  <c r="E84"/>
  <c r="E27" i="70" s="1"/>
  <c r="F27"/>
  <c r="I32" i="92"/>
  <c r="H32" s="1"/>
  <c r="H84" i="69"/>
  <c r="H27" i="70" s="1"/>
  <c r="I27"/>
  <c r="I28" s="1"/>
  <c r="H28" s="1"/>
  <c r="K84" i="69" l="1"/>
  <c r="G76" i="94"/>
  <c r="F76" s="1"/>
  <c r="L32" i="92"/>
  <c r="E32"/>
  <c r="F28" i="70"/>
  <c r="L27"/>
  <c r="K27" s="1"/>
  <c r="L28" l="1"/>
  <c r="K28" s="1"/>
  <c r="E28"/>
  <c r="K32" i="92"/>
  <c r="L36"/>
  <c r="K36" s="1"/>
  <c r="I40" i="67" l="1"/>
  <c r="G15" i="69"/>
  <c r="G44" i="67"/>
  <c r="I15" i="69" l="1"/>
  <c r="I44" i="67"/>
  <c r="H44" s="1"/>
  <c r="J67"/>
  <c r="J71" s="1"/>
  <c r="F67"/>
  <c r="D43" i="69"/>
  <c r="D47" s="1"/>
  <c r="D56" s="1"/>
  <c r="D71" i="67"/>
  <c r="J40"/>
  <c r="J44" s="1"/>
  <c r="D15" i="69"/>
  <c r="F40" i="67"/>
  <c r="D121"/>
  <c r="D44"/>
  <c r="G19" i="69"/>
  <c r="G28" s="1"/>
  <c r="D125" i="67" l="1"/>
  <c r="J15" i="69"/>
  <c r="J19" s="1"/>
  <c r="D99"/>
  <c r="D103" s="1"/>
  <c r="D112" s="1"/>
  <c r="D19"/>
  <c r="D28" s="1"/>
  <c r="F43"/>
  <c r="F71" i="67"/>
  <c r="E71" s="1"/>
  <c r="H15" i="69"/>
  <c r="I19"/>
  <c r="G8" i="92"/>
  <c r="G13" i="70"/>
  <c r="L40" i="67"/>
  <c r="F15" i="69"/>
  <c r="F121" i="67"/>
  <c r="F44"/>
  <c r="E44" s="1"/>
  <c r="D20" i="92"/>
  <c r="G43" i="69"/>
  <c r="I67" i="67"/>
  <c r="G71"/>
  <c r="G121"/>
  <c r="G125" s="1"/>
  <c r="J43" i="69" l="1"/>
  <c r="J47" s="1"/>
  <c r="G47"/>
  <c r="G56" s="1"/>
  <c r="G99"/>
  <c r="I43"/>
  <c r="L43" s="1"/>
  <c r="K43" s="1"/>
  <c r="I71" i="67"/>
  <c r="H71" s="1"/>
  <c r="I121"/>
  <c r="I125" s="1"/>
  <c r="H125" s="1"/>
  <c r="E15" i="69"/>
  <c r="L15"/>
  <c r="K15" s="1"/>
  <c r="F99"/>
  <c r="F19"/>
  <c r="G14" i="70"/>
  <c r="G42" s="1"/>
  <c r="G41"/>
  <c r="H19" i="69"/>
  <c r="I28"/>
  <c r="D8" i="92"/>
  <c r="J28" i="69"/>
  <c r="E75" i="94" s="1"/>
  <c r="E77" s="1"/>
  <c r="E79" s="1"/>
  <c r="E86" s="1"/>
  <c r="E18" s="1"/>
  <c r="D13" i="70"/>
  <c r="L67" i="67"/>
  <c r="J121"/>
  <c r="J125" s="1"/>
  <c r="L121"/>
  <c r="F125"/>
  <c r="E125" s="1"/>
  <c r="K40"/>
  <c r="L44"/>
  <c r="K44" s="1"/>
  <c r="E43" i="69"/>
  <c r="F47"/>
  <c r="D41" i="70" l="1"/>
  <c r="J41" s="1"/>
  <c r="J13"/>
  <c r="D14"/>
  <c r="D44" i="92"/>
  <c r="J8"/>
  <c r="J12" s="1"/>
  <c r="E99" i="69"/>
  <c r="F103"/>
  <c r="J99"/>
  <c r="J103" s="1"/>
  <c r="G103"/>
  <c r="G112" s="1"/>
  <c r="J112" s="1"/>
  <c r="E47"/>
  <c r="F56"/>
  <c r="K121" i="67"/>
  <c r="L125"/>
  <c r="K125" s="1"/>
  <c r="K67"/>
  <c r="L71"/>
  <c r="K71" s="1"/>
  <c r="I13" i="70"/>
  <c r="I8" i="92"/>
  <c r="H28" i="69"/>
  <c r="L19"/>
  <c r="K19" s="1"/>
  <c r="E19"/>
  <c r="F28"/>
  <c r="H43"/>
  <c r="I47"/>
  <c r="I99"/>
  <c r="G20" i="92"/>
  <c r="J56" i="69"/>
  <c r="G44" i="92" l="1"/>
  <c r="J20"/>
  <c r="J24" s="1"/>
  <c r="H47" i="69"/>
  <c r="I56"/>
  <c r="L56" s="1"/>
  <c r="K56" s="1"/>
  <c r="F13" i="70"/>
  <c r="E28" i="69"/>
  <c r="F8" i="92"/>
  <c r="L28" i="69"/>
  <c r="H8" i="92"/>
  <c r="F20"/>
  <c r="E56" i="69"/>
  <c r="J14" i="70"/>
  <c r="D42"/>
  <c r="J42" s="1"/>
  <c r="L47" i="69"/>
  <c r="K47" s="1"/>
  <c r="H99"/>
  <c r="I103"/>
  <c r="L103" s="1"/>
  <c r="K103" s="1"/>
  <c r="I14" i="70"/>
  <c r="H13"/>
  <c r="I41"/>
  <c r="H41" s="1"/>
  <c r="E103" i="69"/>
  <c r="F112"/>
  <c r="L99"/>
  <c r="K99" s="1"/>
  <c r="J44" i="92"/>
  <c r="I42" i="70" l="1"/>
  <c r="H42" s="1"/>
  <c r="H14"/>
  <c r="E20" i="92"/>
  <c r="E8"/>
  <c r="L8"/>
  <c r="F44"/>
  <c r="L13" i="70"/>
  <c r="K13" s="1"/>
  <c r="F14"/>
  <c r="E13"/>
  <c r="F41"/>
  <c r="E112" i="69"/>
  <c r="H103"/>
  <c r="I112"/>
  <c r="H112" s="1"/>
  <c r="G75" i="94"/>
  <c r="K28" i="69"/>
  <c r="H56"/>
  <c r="I20" i="92"/>
  <c r="L112" i="69" l="1"/>
  <c r="K112" s="1"/>
  <c r="H20" i="92"/>
  <c r="I44"/>
  <c r="H44" s="1"/>
  <c r="E41" i="70"/>
  <c r="L41"/>
  <c r="K41" s="1"/>
  <c r="L14"/>
  <c r="K14" s="1"/>
  <c r="F42"/>
  <c r="E14"/>
  <c r="E44" i="92"/>
  <c r="L20"/>
  <c r="G77" i="94"/>
  <c r="F75"/>
  <c r="L12" i="92"/>
  <c r="K12" s="1"/>
  <c r="K8"/>
  <c r="G11" i="94"/>
  <c r="G12" s="1"/>
  <c r="E12"/>
  <c r="E13" s="1"/>
  <c r="E21" s="1"/>
  <c r="E22" s="1"/>
  <c r="G13" l="1"/>
  <c r="F12"/>
  <c r="F77"/>
  <c r="G79"/>
  <c r="L44" i="92"/>
  <c r="K44" s="1"/>
  <c r="L24"/>
  <c r="K24" s="1"/>
  <c r="K20"/>
  <c r="E42" i="70"/>
  <c r="L42"/>
  <c r="K42" s="1"/>
  <c r="F13" i="94" l="1"/>
  <c r="G86"/>
  <c r="F79"/>
  <c r="G18" l="1"/>
  <c r="F86"/>
  <c r="F18" l="1"/>
  <c r="G21"/>
  <c r="G22" l="1"/>
  <c r="F22" s="1"/>
  <c r="F21"/>
</calcChain>
</file>

<file path=xl/sharedStrings.xml><?xml version="1.0" encoding="utf-8"?>
<sst xmlns="http://schemas.openxmlformats.org/spreadsheetml/2006/main" count="1419" uniqueCount="243">
  <si>
    <t>Total</t>
  </si>
  <si>
    <t>Description</t>
  </si>
  <si>
    <t>Line</t>
  </si>
  <si>
    <t>No.</t>
  </si>
  <si>
    <t>(a)</t>
  </si>
  <si>
    <t>(b)</t>
  </si>
  <si>
    <t>(c)</t>
  </si>
  <si>
    <t>(d)</t>
  </si>
  <si>
    <t>(e)</t>
  </si>
  <si>
    <t>(f)</t>
  </si>
  <si>
    <t>Total Rate Base</t>
  </si>
  <si>
    <t>(g)</t>
  </si>
  <si>
    <t>Proposed</t>
  </si>
  <si>
    <t>Approved</t>
  </si>
  <si>
    <t xml:space="preserve">OPG </t>
  </si>
  <si>
    <t>(h)</t>
  </si>
  <si>
    <t>(i)</t>
  </si>
  <si>
    <t>Adjustment</t>
  </si>
  <si>
    <t>Forecast Production (TWh)</t>
  </si>
  <si>
    <t>n/a</t>
  </si>
  <si>
    <t>Cost of Capital</t>
  </si>
  <si>
    <t>Revenue Requirement ($M)</t>
  </si>
  <si>
    <t>Revenue Requirement</t>
  </si>
  <si>
    <t>OEB</t>
  </si>
  <si>
    <t>OPG Rate Base and Cost of Capital</t>
  </si>
  <si>
    <t>Nuclear Facilities</t>
  </si>
  <si>
    <t xml:space="preserve">Other Long-Term Debt Provision </t>
  </si>
  <si>
    <t>Worksheet</t>
  </si>
  <si>
    <t>Capital Structure</t>
  </si>
  <si>
    <t>Common Equity</t>
  </si>
  <si>
    <t>Debt</t>
  </si>
  <si>
    <t>Existing and Planned Long-Term Debt</t>
  </si>
  <si>
    <t>Short-term Debt</t>
  </si>
  <si>
    <t>Nuclear Fuel Inventory</t>
  </si>
  <si>
    <t>OM&amp;A</t>
  </si>
  <si>
    <t>Fuel and GRC</t>
  </si>
  <si>
    <t>Property Taxes</t>
  </si>
  <si>
    <t>Bruce Lease Revenues Net of Direct Costs</t>
  </si>
  <si>
    <t>Ancillary and Other Revenue</t>
  </si>
  <si>
    <r>
      <t>Rate Base</t>
    </r>
    <r>
      <rPr>
        <sz val="12"/>
        <rFont val="Arial"/>
        <family val="2"/>
      </rPr>
      <t xml:space="preserve"> ($M)</t>
    </r>
  </si>
  <si>
    <r>
      <t>Capitalization</t>
    </r>
    <r>
      <rPr>
        <sz val="12"/>
        <rFont val="Arial"/>
        <family val="2"/>
      </rPr>
      <t xml:space="preserve"> ($M)</t>
    </r>
  </si>
  <si>
    <t>Gross Plant at Cost</t>
  </si>
  <si>
    <t>Rate Base Financed by Capital Structure</t>
  </si>
  <si>
    <t>Total Debt</t>
  </si>
  <si>
    <t>Other Long-Term Debt Provision</t>
  </si>
  <si>
    <t>Cash Working Capital</t>
  </si>
  <si>
    <r>
      <t>Other Revenues</t>
    </r>
    <r>
      <rPr>
        <sz val="12"/>
        <rFont val="Arial"/>
        <family val="2"/>
      </rPr>
      <t xml:space="preserve"> ($M)</t>
    </r>
  </si>
  <si>
    <r>
      <t>Expenses</t>
    </r>
    <r>
      <rPr>
        <sz val="12"/>
        <rFont val="Arial"/>
        <family val="2"/>
      </rPr>
      <t xml:space="preserve"> ($M)</t>
    </r>
  </si>
  <si>
    <r>
      <t>Cost of Capital</t>
    </r>
    <r>
      <rPr>
        <sz val="12"/>
        <rFont val="Arial"/>
        <family val="2"/>
      </rPr>
      <t xml:space="preserve"> ($M)</t>
    </r>
  </si>
  <si>
    <r>
      <rPr>
        <b/>
        <sz val="12"/>
        <rFont val="Arial"/>
        <family val="2"/>
      </rPr>
      <t>Cost of Capital</t>
    </r>
    <r>
      <rPr>
        <sz val="12"/>
        <rFont val="Arial"/>
        <family val="2"/>
      </rPr>
      <t xml:space="preserve"> ($M)</t>
    </r>
  </si>
  <si>
    <t>Long-Term Debt</t>
  </si>
  <si>
    <t>ROE</t>
  </si>
  <si>
    <t>Bruce Lease Net Revenues</t>
  </si>
  <si>
    <r>
      <t xml:space="preserve">Other Revenues </t>
    </r>
    <r>
      <rPr>
        <sz val="12"/>
        <rFont val="Arial"/>
        <family val="2"/>
      </rPr>
      <t>($M)</t>
    </r>
  </si>
  <si>
    <r>
      <t>Revenue Requirement</t>
    </r>
    <r>
      <rPr>
        <sz val="12"/>
        <rFont val="Arial"/>
        <family val="2"/>
      </rPr>
      <t xml:space="preserve"> ($M)</t>
    </r>
  </si>
  <si>
    <t>OPG Revenue Requirement</t>
  </si>
  <si>
    <t>Ontario Power Generation</t>
  </si>
  <si>
    <t>Table of Contents</t>
  </si>
  <si>
    <t>Total Test Period</t>
  </si>
  <si>
    <t>Legend / Colour Scheme</t>
  </si>
  <si>
    <t>OPG</t>
  </si>
  <si>
    <t>Surplus Baseload Generation Variance</t>
  </si>
  <si>
    <t>Capacity Refurbishment Variance</t>
  </si>
  <si>
    <t>OPG Revenue Requirement Deficiency / (Sufficiency)</t>
  </si>
  <si>
    <r>
      <t>Forecast Production</t>
    </r>
    <r>
      <rPr>
        <sz val="12"/>
        <rFont val="Arial"/>
        <family val="2"/>
      </rPr>
      <t xml:space="preserve"> (TWh)</t>
    </r>
  </si>
  <si>
    <t>Nuclear Allocation Factor</t>
  </si>
  <si>
    <t>Previously Regulated Hydroelectric Facilities</t>
  </si>
  <si>
    <t>Newly Regulated Hydroelectric Facilities</t>
  </si>
  <si>
    <t>Newly Regulated Hydroelectric Allocation Factor</t>
  </si>
  <si>
    <t>Cost of Capital ($M)</t>
  </si>
  <si>
    <t>Previously Regulated Hydroelectric Allocation factor</t>
  </si>
  <si>
    <t>Accumulated Depreciation/Amortization</t>
  </si>
  <si>
    <t>Depreciation/Amortization</t>
  </si>
  <si>
    <t>Materials and Supplies</t>
  </si>
  <si>
    <t>Adjustment for Lesser of UNL/ARC</t>
  </si>
  <si>
    <t>Current Payment Rate ($/MWh)</t>
  </si>
  <si>
    <t>Revenue From Current Payment Rate ($M)</t>
  </si>
  <si>
    <t>Impact</t>
  </si>
  <si>
    <t>Income Taxes</t>
  </si>
  <si>
    <t>Applicable Tax Rates</t>
  </si>
  <si>
    <t>Total Taxable Income</t>
  </si>
  <si>
    <t>Total Income Taxes</t>
  </si>
  <si>
    <t>Total Tax Rate</t>
  </si>
  <si>
    <t>Earnings Before Tax</t>
  </si>
  <si>
    <t>Federal Rate</t>
  </si>
  <si>
    <t>Provincial Rate</t>
  </si>
  <si>
    <t>Provincial Manufacturing &amp; Processing Profits Deduction</t>
  </si>
  <si>
    <t>Previously Regulated Hydroelectric</t>
  </si>
  <si>
    <t>Nuclear</t>
  </si>
  <si>
    <t>GRC</t>
  </si>
  <si>
    <t>Fuel</t>
  </si>
  <si>
    <r>
      <rPr>
        <b/>
        <sz val="12"/>
        <rFont val="Arial"/>
        <family val="2"/>
      </rPr>
      <t>Forecast Production</t>
    </r>
    <r>
      <rPr>
        <sz val="12"/>
        <rFont val="Arial"/>
        <family val="2"/>
      </rPr>
      <t xml:space="preserve"> (TWh)</t>
    </r>
  </si>
  <si>
    <t>Federal Income Taxes</t>
  </si>
  <si>
    <t>Provincial Income Taxes</t>
  </si>
  <si>
    <t>Tax Credits (SR&amp;ED Investment)</t>
  </si>
  <si>
    <t>Requested After Tax ROE</t>
  </si>
  <si>
    <t>Total Earnings Before Tax</t>
  </si>
  <si>
    <t>Single Payments Amount Adjustment</t>
  </si>
  <si>
    <t>Adjustments: Additions</t>
  </si>
  <si>
    <t>Adjustments: Deductions</t>
  </si>
  <si>
    <t>Additions</t>
  </si>
  <si>
    <t>Depreciation and Amortization</t>
  </si>
  <si>
    <t>Nuclear Waste Management Expenses</t>
  </si>
  <si>
    <t>Receipts from Nuclear Segregated Funds</t>
  </si>
  <si>
    <t>Pension and OPEB/SPP Accrual</t>
  </si>
  <si>
    <t>Adjustment Related to Financing Cost for Nuclear Liabilities</t>
  </si>
  <si>
    <t>Taxable SR&amp;ED Investment Tax Credits of Prior Periods</t>
  </si>
  <si>
    <t>Other</t>
  </si>
  <si>
    <t>Regulatory Asset Amortization - Bruce Lease Net Revenues Variance</t>
  </si>
  <si>
    <t>Regulatory Liability Amortization - Income and Other Taxes Variance</t>
  </si>
  <si>
    <t>Total Additions</t>
  </si>
  <si>
    <t>Deductions</t>
  </si>
  <si>
    <t>CCA</t>
  </si>
  <si>
    <t>Cash Expenditures for Nuclear Waste &amp; Decommissioning</t>
  </si>
  <si>
    <t>Contributions to Nuclear Segregated Funds</t>
  </si>
  <si>
    <t>Pension Plan Contributions</t>
  </si>
  <si>
    <t>OPEB/SPP Payments</t>
  </si>
  <si>
    <t>Total Deductions</t>
  </si>
  <si>
    <t>OPG Regulatory Income Taxes</t>
  </si>
  <si>
    <t>Regulatory Income Taxes</t>
  </si>
  <si>
    <r>
      <t>Regulatory Income Tax</t>
    </r>
    <r>
      <rPr>
        <sz val="12"/>
        <color theme="1"/>
        <rFont val="Arial"/>
        <family val="2"/>
      </rPr>
      <t xml:space="preserve"> ($M)</t>
    </r>
  </si>
  <si>
    <t>Hydroelectric Incentive Mechanism Variance</t>
  </si>
  <si>
    <t>OPG Recovery of Deferral and Variance Accounts and Riders</t>
  </si>
  <si>
    <t>Recovery of Deferral and Variance Accounts and Riders</t>
  </si>
  <si>
    <t>Nuclear Development Variance</t>
  </si>
  <si>
    <t>2014 - 2015 Test Period</t>
  </si>
  <si>
    <t>Requested Payment Amounts</t>
  </si>
  <si>
    <t>Requested Payment Amount ($/MWh)</t>
  </si>
  <si>
    <t>Production &amp; Revenue</t>
  </si>
  <si>
    <t>July 1, 2014 - 2015 Test Period</t>
  </si>
  <si>
    <t>July 1, 2014 - December 31, 2014</t>
  </si>
  <si>
    <r>
      <t>Revenue Requirement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($M)</t>
    </r>
  </si>
  <si>
    <r>
      <t>Forecast Production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(TWh)</t>
    </r>
  </si>
  <si>
    <t>Short-Term Debt Interest Cost ($M)</t>
  </si>
  <si>
    <t>Short-Term Debt</t>
  </si>
  <si>
    <t>Previously Regulated Hydroelectric Rate Base ($M)</t>
  </si>
  <si>
    <t>Newly Regulated Hydroelectric Rate Base ($M)</t>
  </si>
  <si>
    <t>Nuclear Rate Base Financed by Capital Structure ($M)</t>
  </si>
  <si>
    <t>Rate Base and Cost of Capital</t>
  </si>
  <si>
    <r>
      <t>Taxable Income Adjustments</t>
    </r>
    <r>
      <rPr>
        <sz val="12"/>
        <rFont val="Arial"/>
        <family val="2"/>
      </rPr>
      <t xml:space="preserve"> ($M)</t>
    </r>
  </si>
  <si>
    <r>
      <t>Taxable Income</t>
    </r>
    <r>
      <rPr>
        <sz val="12"/>
        <rFont val="Arial"/>
        <family val="2"/>
      </rPr>
      <t xml:space="preserve"> ($M)</t>
    </r>
  </si>
  <si>
    <r>
      <t>Income Taxes</t>
    </r>
    <r>
      <rPr>
        <sz val="12"/>
        <rFont val="Arial"/>
        <family val="2"/>
      </rPr>
      <t xml:space="preserve"> ($M)</t>
    </r>
  </si>
  <si>
    <r>
      <t>Earnings Before Tax</t>
    </r>
    <r>
      <rPr>
        <sz val="12"/>
        <rFont val="Arial"/>
        <family val="2"/>
      </rPr>
      <t xml:space="preserve"> ($M)</t>
    </r>
  </si>
  <si>
    <r>
      <t>Adjustments</t>
    </r>
    <r>
      <rPr>
        <sz val="12"/>
        <rFont val="Arial"/>
        <family val="2"/>
      </rPr>
      <t xml:space="preserve"> ($M)</t>
    </r>
  </si>
  <si>
    <r>
      <t>Variance Accounts</t>
    </r>
    <r>
      <rPr>
        <sz val="12"/>
        <rFont val="Arial"/>
        <family val="2"/>
      </rPr>
      <t xml:space="preserve"> ($M)</t>
    </r>
  </si>
  <si>
    <t>Residential Consumers</t>
  </si>
  <si>
    <t>Total Generating Facilities</t>
  </si>
  <si>
    <t>Production-Weighted Average Rates</t>
  </si>
  <si>
    <r>
      <t>Payment Amounts</t>
    </r>
    <r>
      <rPr>
        <sz val="12"/>
        <rFont val="Arial"/>
        <family val="2"/>
      </rPr>
      <t xml:space="preserve"> ($MWh)</t>
    </r>
  </si>
  <si>
    <r>
      <t>Riders</t>
    </r>
    <r>
      <rPr>
        <sz val="12"/>
        <rFont val="Arial"/>
        <family val="2"/>
      </rPr>
      <t xml:space="preserve"> ($MWh)</t>
    </r>
  </si>
  <si>
    <r>
      <t>Total Annual Rates</t>
    </r>
    <r>
      <rPr>
        <sz val="12"/>
        <rFont val="Arial"/>
        <family val="2"/>
      </rPr>
      <t xml:space="preserve"> ($MWh)</t>
    </r>
  </si>
  <si>
    <r>
      <t>Production-Weighted Average Rates</t>
    </r>
    <r>
      <rPr>
        <sz val="12"/>
        <rFont val="Arial"/>
        <family val="2"/>
      </rPr>
      <t xml:space="preserve"> ($MWh)</t>
    </r>
  </si>
  <si>
    <t>Revenue Requiremenmt Deficiency / Sufficiency</t>
  </si>
  <si>
    <t>OPG Requested Payment Amounts</t>
  </si>
  <si>
    <t>OPG 2014-2015 Test Period Consumer Impact</t>
  </si>
  <si>
    <t>Test Period Consumer Impact</t>
  </si>
  <si>
    <t>Previously Regulated Hydroelectric &amp; Nuclear Facilities</t>
  </si>
  <si>
    <t>SR&amp;ED Investment</t>
  </si>
  <si>
    <r>
      <t>Tax Credits and Payment Adjustments</t>
    </r>
    <r>
      <rPr>
        <sz val="12"/>
        <rFont val="Arial"/>
        <family val="2"/>
      </rPr>
      <t xml:space="preserve"> ($M)</t>
    </r>
  </si>
  <si>
    <t>Capacity Refurbishment Variance - Capital Portion</t>
  </si>
  <si>
    <t>OEB Adjustment Input Sheet</t>
  </si>
  <si>
    <t>Existing and Planned Long-Term Debt Cost Rate</t>
  </si>
  <si>
    <t>Regulated Portion of Short-Term Debt Cost Rate</t>
  </si>
  <si>
    <t>Other Long-Term Debt Provision Cost Rate</t>
  </si>
  <si>
    <r>
      <t>Previously Regulated Hydroelectric Facilities</t>
    </r>
    <r>
      <rPr>
        <sz val="12"/>
        <rFont val="Arial"/>
        <family val="2"/>
      </rPr>
      <t xml:space="preserve"> ($M)</t>
    </r>
  </si>
  <si>
    <r>
      <t>Nuclear Facilities</t>
    </r>
    <r>
      <rPr>
        <sz val="12"/>
        <rFont val="Arial"/>
        <family val="2"/>
      </rPr>
      <t xml:space="preserve"> ($M)</t>
    </r>
  </si>
  <si>
    <t>Production and Demand</t>
  </si>
  <si>
    <t>Cover Page</t>
  </si>
  <si>
    <t>`</t>
  </si>
  <si>
    <r>
      <t>Total Production-Weighted Average Rate</t>
    </r>
    <r>
      <rPr>
        <sz val="12"/>
        <rFont val="Arial"/>
        <family val="2"/>
      </rPr>
      <t xml:space="preserve"> ($MWh)</t>
    </r>
  </si>
  <si>
    <t>Previously Regulated Hydroelectric Rider</t>
  </si>
  <si>
    <t>Nuclear Rider</t>
  </si>
  <si>
    <t>Nuclear Rider Revenue</t>
  </si>
  <si>
    <t>Previously Regulated Hydroelectric Rider Revenue</t>
  </si>
  <si>
    <t>Total Revenue</t>
  </si>
  <si>
    <r>
      <t>EB-2012-0002 2014 Approved Riders and Forecasted Revenue</t>
    </r>
    <r>
      <rPr>
        <sz val="12"/>
        <rFont val="Arial"/>
        <family val="2"/>
      </rPr>
      <t xml:space="preserve"> ($M)</t>
    </r>
  </si>
  <si>
    <t>Previously Regulated Hydroelectric Revenue</t>
  </si>
  <si>
    <t>Nuclear Revenue</t>
  </si>
  <si>
    <t>Current Rates</t>
  </si>
  <si>
    <t>Test Period Revenue</t>
  </si>
  <si>
    <t>EB-2010-0008 / EB-2012-0002</t>
  </si>
  <si>
    <t>Revenue Requirement Work Form</t>
  </si>
  <si>
    <r>
      <t xml:space="preserve">Revenue Requirement Deficiency (Sufficiency) </t>
    </r>
    <r>
      <rPr>
        <sz val="12"/>
        <rFont val="Arial"/>
        <family val="2"/>
      </rPr>
      <t>($M)</t>
    </r>
  </si>
  <si>
    <t>EB-2013-0321</t>
  </si>
  <si>
    <t>EB-2013-0321 Revenue Requirement Work Form</t>
  </si>
  <si>
    <t>Short-Term Debt Facility Cost ($M)</t>
  </si>
  <si>
    <t>Short-Term Debt Cost ($M)</t>
  </si>
  <si>
    <t>Common Equity Cost Rate ROE</t>
  </si>
  <si>
    <t>Adjustment for Lesser of UNL/ARC Cost Rate</t>
  </si>
  <si>
    <t>Short-Term Debt Principal</t>
  </si>
  <si>
    <t>Existing and Planned Long-Term Debt  Principal</t>
  </si>
  <si>
    <t>Amortization 2015</t>
  </si>
  <si>
    <t>Recovery Period (Months)</t>
  </si>
  <si>
    <t>Submitted September 27, 2013</t>
  </si>
  <si>
    <t>Automatically Generated Calculations</t>
  </si>
  <si>
    <t>OPG Proposed Amounts</t>
  </si>
  <si>
    <t>Adjustment Input Cells For OEB Use</t>
  </si>
  <si>
    <t>Projected Balance at December 31, 2013</t>
  </si>
  <si>
    <r>
      <rPr>
        <b/>
        <sz val="12"/>
        <rFont val="Arial"/>
        <family val="2"/>
      </rPr>
      <t>Forecast Production</t>
    </r>
    <r>
      <rPr>
        <b/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(TWh)</t>
    </r>
  </si>
  <si>
    <t>Newly Regulated Hydroelectric Facilities 18 month (July 2014 - December 2015) test period forcast production</t>
  </si>
  <si>
    <t>Amount represents 50% of 2014 revenue requirement</t>
  </si>
  <si>
    <r>
      <t>Forecast Production EB-2013-0321</t>
    </r>
    <r>
      <rPr>
        <sz val="12"/>
        <rFont val="Arial"/>
        <family val="2"/>
      </rPr>
      <t xml:space="preserve"> (TWh)</t>
    </r>
  </si>
  <si>
    <r>
      <t>EB-2013-0321 2015 Proposed Riders and Forecasted Revenue</t>
    </r>
    <r>
      <rPr>
        <sz val="12"/>
        <rFont val="Arial"/>
        <family val="2"/>
      </rPr>
      <t xml:space="preserve"> ($M)</t>
    </r>
  </si>
  <si>
    <r>
      <t>EB-2013-0321 2014-2015 Test Period Revenue Requirement</t>
    </r>
    <r>
      <rPr>
        <sz val="12"/>
        <rFont val="Arial"/>
        <family val="2"/>
      </rPr>
      <t xml:space="preserve"> ($M)</t>
    </r>
  </si>
  <si>
    <t>EB-2010-0008 / EB-2012-0002 Production-Weighted Average Rate ($/MWh) (line 23)</t>
  </si>
  <si>
    <t>EB-2013-0321 Production-Weighted Average Rate ($/MWh) (line 41)</t>
  </si>
  <si>
    <r>
      <t>Total Production-Weighted Average Rate</t>
    </r>
    <r>
      <rPr>
        <sz val="12"/>
        <rFont val="Arial"/>
        <family val="2"/>
      </rPr>
      <t xml:space="preserve"> ($/MWh) (line 37 / line 40)</t>
    </r>
  </si>
  <si>
    <r>
      <t>Total Test Period Revenue</t>
    </r>
    <r>
      <rPr>
        <sz val="12"/>
        <rFont val="Arial"/>
        <family val="2"/>
      </rPr>
      <t xml:space="preserve"> ($M) (line 28 + line 33 + line 36)</t>
    </r>
  </si>
  <si>
    <t>Total Previously Regulated Hydroelectric and Nuclear Generating Facilities</t>
  </si>
  <si>
    <t>OPG Proportion of Consumer Usage (line 2 / line 3)</t>
  </si>
  <si>
    <t>Typical Usage of OPG Generation (kWh/Month) (line 1 x line 4)</t>
  </si>
  <si>
    <r>
      <t xml:space="preserve">Percentage Change of Typical Bill </t>
    </r>
    <r>
      <rPr>
        <sz val="12"/>
        <rFont val="Arial"/>
        <family val="2"/>
      </rPr>
      <t>(line 9 / line 6)</t>
    </r>
  </si>
  <si>
    <r>
      <t>Total</t>
    </r>
    <r>
      <rPr>
        <sz val="12"/>
        <rFont val="Arial"/>
        <family val="2"/>
      </rPr>
      <t xml:space="preserve"> (line 20 + line 21)</t>
    </r>
  </si>
  <si>
    <r>
      <t>Rider</t>
    </r>
    <r>
      <rPr>
        <sz val="12"/>
        <rFont val="Arial"/>
        <family val="2"/>
      </rPr>
      <t xml:space="preserve"> ($/MWh) (line 4 / line 5)</t>
    </r>
  </si>
  <si>
    <r>
      <t>Rider</t>
    </r>
    <r>
      <rPr>
        <sz val="12"/>
        <rFont val="Arial"/>
        <family val="2"/>
      </rPr>
      <t xml:space="preserve"> ($/MWh) (line 9 / line 10)</t>
    </r>
  </si>
  <si>
    <r>
      <t xml:space="preserve">Requested Payment Amount ($/MWh) </t>
    </r>
    <r>
      <rPr>
        <sz val="12"/>
        <rFont val="Arial"/>
        <family val="2"/>
      </rPr>
      <t>(line 1 / line 2)</t>
    </r>
  </si>
  <si>
    <r>
      <t xml:space="preserve">Requested Payment Amount ($/MWh) </t>
    </r>
    <r>
      <rPr>
        <sz val="12"/>
        <rFont val="Arial"/>
        <family val="2"/>
      </rPr>
      <t>(line 4 / line 5)</t>
    </r>
  </si>
  <si>
    <r>
      <t xml:space="preserve">Requested Payment Amount ($/MWh) </t>
    </r>
    <r>
      <rPr>
        <sz val="12"/>
        <rFont val="Arial"/>
        <family val="2"/>
      </rPr>
      <t>(line 7 / line 8)</t>
    </r>
  </si>
  <si>
    <t>Based on IESO May 24, 2013 18 Month Outlook.  As the 18 Month Outlook did not provide a demand forecast for 2014 or 2015, OPG used</t>
  </si>
  <si>
    <t>the IESO Energy demand forecast for 2013 (141.2 TWh) and assumed the 2014 and 2015 forecasts to be equal to the 2013 forecast</t>
  </si>
  <si>
    <t>(141.2 TWh + 141.2 TWh = 282.4 TWh).</t>
  </si>
  <si>
    <r>
      <t>Typical Usage, including Line Losses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(kWh/Month)</t>
    </r>
  </si>
  <si>
    <r>
      <t>IESO Forecast Provincial Demand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>(TWh)</t>
    </r>
  </si>
  <si>
    <t>Average monthly consumption (800 kWh) and average monthly bill are based on the OEB "Bill Calculator" for</t>
  </si>
  <si>
    <t>estimating monthly electricity bills (using Tiered pricing).  Typical Consumption includes line losses.</t>
  </si>
  <si>
    <t>Typical Bill Impact is line 2 x increase (in $/MWh) in average OPG rates (payment amounts including riders) from</t>
  </si>
  <si>
    <t>Board Approved EB-2010-0008/EB-2012-0002 to proposed EB-2013-0321.  Average Board Approved rates are</t>
  </si>
  <si>
    <t>payment amounts for Prev. Reg. Hydro and Nuclear, respectively, from EB-2010-0008 Payment Amounts Order</t>
  </si>
  <si>
    <t>(Prev. Reg. Hydro from App. B, Table 1, line 3; Nuclear from App. C, Table 1, line 3) plus riders from EB-2012-0002</t>
  </si>
  <si>
    <t>Payment Amounts Order (Hydroelectric Rider 2013-A from pg. 4, para. 3; Nuclear Rider 2013-A from pg. 5, para. 6),</t>
  </si>
  <si>
    <t>prorated for respective Prev. Reg. Hydro and Nuclear production in 2014-15 Test Period (from Ex. E1-1-1 Table 1,</t>
  </si>
  <si>
    <t>line 3 (Prev. Reg. Hydro) and Ex. E2-1-1 Table 1, line 3 (Nuclear)).</t>
  </si>
  <si>
    <t>Average proposed rates are Test Period amounts for Prev. Reg. Hydro revenue requirement plus Nuclear revenue</t>
  </si>
  <si>
    <t>requirement (from Ex. I1-1-1 Table 1, line 24), plus Test Period amounts for Deferral &amp; Variance Account recovery</t>
  </si>
  <si>
    <t>(from Ex. I1-1-1 Table 1, line 25), plus Test Period revenue from Hydroelectric Rider 2014-A and Nuclear Rider</t>
  </si>
  <si>
    <t xml:space="preserve"> 2014-A, all divided by total Test Period Prev. Reg. Hydro and Nuclear production (from Ex. E1-1-1 Table 1, line 3</t>
  </si>
  <si>
    <t>(Prev. Reg. Hydro) and Ex. E2-1-1 Table 1, line 3 (Nuclear)).  Hydroelectric Rider 2014-A is $2.02/MWh from</t>
  </si>
  <si>
    <t>EB-2012-0002 Payment Amounts Order, pg. 5, para. 5; Nuclear Rider 2014-A is $4.18/MWh from EB-2012-0002</t>
  </si>
  <si>
    <t>Payment Amounts Order, pg. 5, para. 8.</t>
  </si>
  <si>
    <r>
      <t>Typical Bill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  <r>
      <rPr>
        <b/>
        <sz val="12"/>
        <color theme="1"/>
        <rFont val="Arial"/>
        <family val="2"/>
      </rPr>
      <t>($/Month)</t>
    </r>
  </si>
  <si>
    <r>
      <t>Typical Bill Impact</t>
    </r>
    <r>
      <rPr>
        <b/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($/Month)</t>
    </r>
  </si>
  <si>
    <t>Deferral and Variance Account Recovery 2015</t>
  </si>
  <si>
    <t>EB-2010-0008 / EB-2012-0002 &gt;&gt; EB-2013-0321</t>
  </si>
</sst>
</file>

<file path=xl/styles.xml><?xml version="1.0" encoding="utf-8"?>
<styleSheet xmlns="http://schemas.openxmlformats.org/spreadsheetml/2006/main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_-* #,##0.00_-;\-* #,##0.00_-;_-* &quot;-&quot;??_-;_-@_-"/>
    <numFmt numFmtId="167" formatCode="mmmm\-yy"/>
    <numFmt numFmtId="168" formatCode="0.000%"/>
    <numFmt numFmtId="169" formatCode="_-* #,##0_-;\-* #,##0_-;_-* &quot;-&quot;??_-;_-@_-"/>
    <numFmt numFmtId="170" formatCode="0_);\(0\)"/>
    <numFmt numFmtId="171" formatCode=".00%"/>
    <numFmt numFmtId="172" formatCode="&quot;$&quot;#,##0.0000_);\(&quot;$&quot;#,##0.0000\)"/>
    <numFmt numFmtId="173" formatCode="_(* #,##0.0_);_(* \(#,##0.0\);_(* &quot;-&quot;?_);_(@_)"/>
    <numFmt numFmtId="174" formatCode="[$-409]mmmm\ d\,\ yyyy;@"/>
    <numFmt numFmtId="175" formatCode="_(* #,##0.0000_);_(* \(#,##0.0000\);_(* &quot;-&quot;??_);_(@_)"/>
    <numFmt numFmtId="176" formatCode="mm/dd/yy;@"/>
    <numFmt numFmtId="177" formatCode="0.0000%"/>
    <numFmt numFmtId="178" formatCode="0.0000"/>
    <numFmt numFmtId="179" formatCode="_(* #,##0_);_(* \(#,##0\);_(* &quot;-&quot;??_);_(@_)"/>
    <numFmt numFmtId="180" formatCode="0.0%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0"/>
      <name val="Palatino"/>
      <family val="1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8"/>
      <color indexed="8"/>
      <name val="Arial"/>
      <family val="2"/>
    </font>
    <font>
      <sz val="16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8"/>
      <name val="Cambria"/>
      <family val="1"/>
    </font>
    <font>
      <sz val="9"/>
      <name val="Tahoma"/>
      <family val="2"/>
    </font>
    <font>
      <sz val="10"/>
      <name val="Comic Sans MS"/>
      <family val="4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b/>
      <u/>
      <sz val="14"/>
      <name val="Arial"/>
      <family val="2"/>
    </font>
    <font>
      <sz val="12"/>
      <color indexed="8"/>
      <name val="Arial"/>
      <family val="2"/>
    </font>
    <font>
      <b/>
      <sz val="28"/>
      <name val="Arial"/>
      <family val="2"/>
    </font>
    <font>
      <vertAlign val="superscript"/>
      <sz val="12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u/>
      <sz val="7.5"/>
      <color theme="10"/>
      <name val="Arial"/>
      <family val="2"/>
    </font>
    <font>
      <u/>
      <sz val="14"/>
      <color theme="10"/>
      <name val="Arial"/>
      <family val="2"/>
    </font>
    <font>
      <b/>
      <sz val="26"/>
      <name val="Arial"/>
      <family val="2"/>
    </font>
    <font>
      <b/>
      <i/>
      <sz val="10"/>
      <name val="Arial"/>
      <family val="2"/>
    </font>
    <font>
      <b/>
      <vertAlign val="superscript"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15"/>
      </patternFill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lightGrid">
        <fgColor rgb="FF92D050"/>
        <bgColor rgb="FF92D050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" fillId="0" borderId="0"/>
    <xf numFmtId="171" fontId="5" fillId="0" borderId="0"/>
    <xf numFmtId="167" fontId="5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38" fontId="15" fillId="2" borderId="0" applyNumberFormat="0" applyBorder="0" applyAlignment="0" applyProtection="0"/>
    <xf numFmtId="0" fontId="10" fillId="0" borderId="22" applyNumberFormat="0" applyAlignment="0" applyProtection="0">
      <alignment horizontal="left" vertical="center"/>
    </xf>
    <xf numFmtId="0" fontId="10" fillId="0" borderId="21">
      <alignment horizontal="left" vertical="center"/>
    </xf>
    <xf numFmtId="10" fontId="15" fillId="6" borderId="23" applyNumberFormat="0" applyBorder="0" applyAlignment="0" applyProtection="0"/>
    <xf numFmtId="172" fontId="16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4" fillId="7" borderId="24" applyNumberFormat="0" applyProtection="0">
      <alignment vertical="center"/>
    </xf>
    <xf numFmtId="4" fontId="17" fillId="3" borderId="24" applyNumberFormat="0" applyProtection="0">
      <alignment vertical="center"/>
    </xf>
    <xf numFmtId="4" fontId="14" fillId="3" borderId="24" applyNumberFormat="0" applyProtection="0">
      <alignment horizontal="left" vertical="center" indent="1"/>
    </xf>
    <xf numFmtId="0" fontId="14" fillId="3" borderId="24" applyNumberFormat="0" applyProtection="0">
      <alignment horizontal="left" vertical="top" indent="1"/>
    </xf>
    <xf numFmtId="4" fontId="14" fillId="8" borderId="0" applyNumberFormat="0" applyProtection="0">
      <alignment horizontal="left" vertical="center" indent="1"/>
    </xf>
    <xf numFmtId="4" fontId="18" fillId="9" borderId="24" applyNumberFormat="0" applyProtection="0">
      <alignment horizontal="right" vertical="center"/>
    </xf>
    <xf numFmtId="4" fontId="18" fillId="10" borderId="24" applyNumberFormat="0" applyProtection="0">
      <alignment horizontal="right" vertical="center"/>
    </xf>
    <xf numFmtId="4" fontId="18" fillId="11" borderId="24" applyNumberFormat="0" applyProtection="0">
      <alignment horizontal="right" vertical="center"/>
    </xf>
    <xf numFmtId="4" fontId="18" fillId="12" borderId="24" applyNumberFormat="0" applyProtection="0">
      <alignment horizontal="right" vertical="center"/>
    </xf>
    <xf numFmtId="4" fontId="18" fillId="13" borderId="24" applyNumberFormat="0" applyProtection="0">
      <alignment horizontal="right" vertical="center"/>
    </xf>
    <xf numFmtId="4" fontId="18" fillId="14" borderId="24" applyNumberFormat="0" applyProtection="0">
      <alignment horizontal="right" vertical="center"/>
    </xf>
    <xf numFmtId="4" fontId="18" fillId="15" borderId="24" applyNumberFormat="0" applyProtection="0">
      <alignment horizontal="right" vertical="center"/>
    </xf>
    <xf numFmtId="4" fontId="18" fillId="16" borderId="24" applyNumberFormat="0" applyProtection="0">
      <alignment horizontal="right" vertical="center"/>
    </xf>
    <xf numFmtId="4" fontId="18" fillId="17" borderId="24" applyNumberFormat="0" applyProtection="0">
      <alignment horizontal="right" vertical="center"/>
    </xf>
    <xf numFmtId="4" fontId="14" fillId="18" borderId="25" applyNumberFormat="0" applyProtection="0">
      <alignment horizontal="left" vertical="center" indent="1"/>
    </xf>
    <xf numFmtId="4" fontId="18" fillId="19" borderId="0" applyNumberFormat="0" applyProtection="0">
      <alignment horizontal="left" vertical="center" indent="1"/>
    </xf>
    <xf numFmtId="4" fontId="12" fillId="20" borderId="0" applyNumberFormat="0" applyProtection="0">
      <alignment horizontal="left" vertical="center" indent="1"/>
    </xf>
    <xf numFmtId="4" fontId="18" fillId="21" borderId="24" applyNumberFormat="0" applyProtection="0">
      <alignment horizontal="right" vertical="center"/>
    </xf>
    <xf numFmtId="4" fontId="18" fillId="19" borderId="0" applyNumberFormat="0" applyProtection="0">
      <alignment horizontal="left" vertical="center" indent="1"/>
    </xf>
    <xf numFmtId="4" fontId="18" fillId="8" borderId="0" applyNumberFormat="0" applyProtection="0">
      <alignment horizontal="left" vertical="center" indent="1"/>
    </xf>
    <xf numFmtId="0" fontId="5" fillId="20" borderId="24" applyNumberFormat="0" applyProtection="0">
      <alignment horizontal="left" vertical="center" indent="1"/>
    </xf>
    <xf numFmtId="0" fontId="5" fillId="20" borderId="24" applyNumberFormat="0" applyProtection="0">
      <alignment horizontal="left" vertical="top" indent="1"/>
    </xf>
    <xf numFmtId="0" fontId="5" fillId="8" borderId="24" applyNumberFormat="0" applyProtection="0">
      <alignment horizontal="left" vertical="center" indent="1"/>
    </xf>
    <xf numFmtId="0" fontId="5" fillId="8" borderId="24" applyNumberFormat="0" applyProtection="0">
      <alignment horizontal="left" vertical="top" indent="1"/>
    </xf>
    <xf numFmtId="0" fontId="5" fillId="22" borderId="24" applyNumberFormat="0" applyProtection="0">
      <alignment horizontal="left" vertical="center" indent="1"/>
    </xf>
    <xf numFmtId="0" fontId="5" fillId="22" borderId="24" applyNumberFormat="0" applyProtection="0">
      <alignment horizontal="left" vertical="top" indent="1"/>
    </xf>
    <xf numFmtId="0" fontId="5" fillId="23" borderId="24" applyNumberFormat="0" applyProtection="0">
      <alignment horizontal="left" vertical="center" indent="1"/>
    </xf>
    <xf numFmtId="0" fontId="5" fillId="23" borderId="24" applyNumberFormat="0" applyProtection="0">
      <alignment horizontal="left" vertical="top" indent="1"/>
    </xf>
    <xf numFmtId="4" fontId="18" fillId="6" borderId="24" applyNumberFormat="0" applyProtection="0">
      <alignment vertical="center"/>
    </xf>
    <xf numFmtId="4" fontId="19" fillId="6" borderId="24" applyNumberFormat="0" applyProtection="0">
      <alignment vertical="center"/>
    </xf>
    <xf numFmtId="4" fontId="18" fillId="6" borderId="24" applyNumberFormat="0" applyProtection="0">
      <alignment horizontal="left" vertical="center" indent="1"/>
    </xf>
    <xf numFmtId="0" fontId="18" fillId="6" borderId="24" applyNumberFormat="0" applyProtection="0">
      <alignment horizontal="left" vertical="top" indent="1"/>
    </xf>
    <xf numFmtId="4" fontId="18" fillId="19" borderId="24" applyNumberFormat="0" applyProtection="0">
      <alignment horizontal="right" vertical="center"/>
    </xf>
    <xf numFmtId="4" fontId="19" fillId="19" borderId="24" applyNumberFormat="0" applyProtection="0">
      <alignment horizontal="right" vertical="center"/>
    </xf>
    <xf numFmtId="4" fontId="20" fillId="24" borderId="23" applyNumberFormat="0" applyProtection="0">
      <alignment horizontal="center" vertical="center" wrapText="1"/>
    </xf>
    <xf numFmtId="0" fontId="18" fillId="8" borderId="24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19" borderId="24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6" fillId="0" borderId="0" applyFill="0">
      <alignment horizontal="center"/>
    </xf>
    <xf numFmtId="0" fontId="24" fillId="0" borderId="0" applyNumberFormat="0" applyFill="0" applyBorder="0" applyAlignment="0"/>
    <xf numFmtId="0" fontId="25" fillId="26" borderId="0" applyFont="0" applyAlignment="0">
      <alignment wrapText="1"/>
    </xf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1" fontId="4" fillId="0" borderId="0"/>
    <xf numFmtId="167" fontId="4" fillId="0" borderId="0"/>
    <xf numFmtId="0" fontId="4" fillId="0" borderId="0"/>
    <xf numFmtId="0" fontId="1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14" fillId="7" borderId="38" applyNumberFormat="0" applyProtection="0">
      <alignment vertical="center"/>
    </xf>
    <xf numFmtId="4" fontId="17" fillId="3" borderId="38" applyNumberFormat="0" applyProtection="0">
      <alignment vertical="center"/>
    </xf>
    <xf numFmtId="4" fontId="14" fillId="3" borderId="38" applyNumberFormat="0" applyProtection="0">
      <alignment horizontal="left" vertical="center" indent="1"/>
    </xf>
    <xf numFmtId="0" fontId="14" fillId="3" borderId="38" applyNumberFormat="0" applyProtection="0">
      <alignment horizontal="left" vertical="top" indent="1"/>
    </xf>
    <xf numFmtId="4" fontId="18" fillId="9" borderId="38" applyNumberFormat="0" applyProtection="0">
      <alignment horizontal="right" vertical="center"/>
    </xf>
    <xf numFmtId="4" fontId="18" fillId="10" borderId="38" applyNumberFormat="0" applyProtection="0">
      <alignment horizontal="right" vertical="center"/>
    </xf>
    <xf numFmtId="4" fontId="18" fillId="11" borderId="38" applyNumberFormat="0" applyProtection="0">
      <alignment horizontal="right" vertical="center"/>
    </xf>
    <xf numFmtId="4" fontId="18" fillId="12" borderId="38" applyNumberFormat="0" applyProtection="0">
      <alignment horizontal="right" vertical="center"/>
    </xf>
    <xf numFmtId="4" fontId="18" fillId="13" borderId="38" applyNumberFormat="0" applyProtection="0">
      <alignment horizontal="right" vertical="center"/>
    </xf>
    <xf numFmtId="4" fontId="18" fillId="14" borderId="38" applyNumberFormat="0" applyProtection="0">
      <alignment horizontal="right" vertical="center"/>
    </xf>
    <xf numFmtId="4" fontId="18" fillId="15" borderId="38" applyNumberFormat="0" applyProtection="0">
      <alignment horizontal="right" vertical="center"/>
    </xf>
    <xf numFmtId="4" fontId="18" fillId="16" borderId="38" applyNumberFormat="0" applyProtection="0">
      <alignment horizontal="right" vertical="center"/>
    </xf>
    <xf numFmtId="4" fontId="18" fillId="17" borderId="38" applyNumberFormat="0" applyProtection="0">
      <alignment horizontal="right" vertical="center"/>
    </xf>
    <xf numFmtId="4" fontId="18" fillId="21" borderId="38" applyNumberFormat="0" applyProtection="0">
      <alignment horizontal="right" vertical="center"/>
    </xf>
    <xf numFmtId="0" fontId="4" fillId="20" borderId="38" applyNumberFormat="0" applyProtection="0">
      <alignment horizontal="left" vertical="center" indent="1"/>
    </xf>
    <xf numFmtId="0" fontId="4" fillId="20" borderId="38" applyNumberFormat="0" applyProtection="0">
      <alignment horizontal="left" vertical="top" indent="1"/>
    </xf>
    <xf numFmtId="0" fontId="4" fillId="8" borderId="38" applyNumberFormat="0" applyProtection="0">
      <alignment horizontal="left" vertical="center" indent="1"/>
    </xf>
    <xf numFmtId="0" fontId="4" fillId="8" borderId="38" applyNumberFormat="0" applyProtection="0">
      <alignment horizontal="left" vertical="top" indent="1"/>
    </xf>
    <xf numFmtId="0" fontId="4" fillId="22" borderId="38" applyNumberFormat="0" applyProtection="0">
      <alignment horizontal="left" vertical="center" indent="1"/>
    </xf>
    <xf numFmtId="0" fontId="4" fillId="22" borderId="38" applyNumberFormat="0" applyProtection="0">
      <alignment horizontal="left" vertical="top" indent="1"/>
    </xf>
    <xf numFmtId="0" fontId="4" fillId="23" borderId="38" applyNumberFormat="0" applyProtection="0">
      <alignment horizontal="left" vertical="center" indent="1"/>
    </xf>
    <xf numFmtId="0" fontId="4" fillId="23" borderId="38" applyNumberFormat="0" applyProtection="0">
      <alignment horizontal="left" vertical="top" indent="1"/>
    </xf>
    <xf numFmtId="4" fontId="18" fillId="6" borderId="38" applyNumberFormat="0" applyProtection="0">
      <alignment vertical="center"/>
    </xf>
    <xf numFmtId="4" fontId="19" fillId="6" borderId="38" applyNumberFormat="0" applyProtection="0">
      <alignment vertical="center"/>
    </xf>
    <xf numFmtId="4" fontId="18" fillId="6" borderId="38" applyNumberFormat="0" applyProtection="0">
      <alignment horizontal="left" vertical="center" indent="1"/>
    </xf>
    <xf numFmtId="0" fontId="18" fillId="6" borderId="38" applyNumberFormat="0" applyProtection="0">
      <alignment horizontal="left" vertical="top" indent="1"/>
    </xf>
    <xf numFmtId="4" fontId="18" fillId="19" borderId="38" applyNumberFormat="0" applyProtection="0">
      <alignment horizontal="right" vertical="center"/>
    </xf>
    <xf numFmtId="4" fontId="19" fillId="19" borderId="38" applyNumberFormat="0" applyProtection="0">
      <alignment horizontal="right" vertical="center"/>
    </xf>
    <xf numFmtId="0" fontId="18" fillId="8" borderId="38" applyNumberFormat="0" applyProtection="0">
      <alignment horizontal="left" vertical="top" indent="1"/>
    </xf>
    <xf numFmtId="4" fontId="22" fillId="19" borderId="38" applyNumberFormat="0" applyProtection="0">
      <alignment horizontal="right" vertical="center"/>
    </xf>
    <xf numFmtId="0" fontId="1" fillId="0" borderId="0"/>
    <xf numFmtId="44" fontId="4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652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3" fontId="9" fillId="0" borderId="0" xfId="1" applyFont="1"/>
    <xf numFmtId="0" fontId="10" fillId="2" borderId="14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7" xfId="0" applyFont="1" applyFill="1" applyBorder="1"/>
    <xf numFmtId="0" fontId="10" fillId="0" borderId="0" xfId="0" applyFont="1" applyFill="1" applyBorder="1"/>
    <xf numFmtId="0" fontId="9" fillId="0" borderId="7" xfId="0" applyFont="1" applyBorder="1"/>
    <xf numFmtId="0" fontId="10" fillId="0" borderId="0" xfId="0" applyFont="1" applyBorder="1"/>
    <xf numFmtId="165" fontId="9" fillId="0" borderId="0" xfId="1" applyNumberFormat="1" applyFont="1" applyFill="1" applyBorder="1"/>
    <xf numFmtId="165" fontId="9" fillId="0" borderId="5" xfId="1" applyNumberFormat="1" applyFont="1" applyFill="1" applyBorder="1"/>
    <xf numFmtId="0" fontId="9" fillId="0" borderId="0" xfId="0" applyFont="1" applyBorder="1"/>
    <xf numFmtId="0" fontId="10" fillId="0" borderId="7" xfId="0" applyFont="1" applyBorder="1"/>
    <xf numFmtId="10" fontId="9" fillId="29" borderId="0" xfId="2" applyNumberFormat="1" applyFont="1" applyFill="1" applyBorder="1"/>
    <xf numFmtId="10" fontId="9" fillId="29" borderId="5" xfId="2" applyNumberFormat="1" applyFont="1" applyFill="1" applyBorder="1"/>
    <xf numFmtId="10" fontId="9" fillId="0" borderId="0" xfId="2" applyNumberFormat="1" applyFont="1" applyFill="1" applyBorder="1"/>
    <xf numFmtId="10" fontId="9" fillId="0" borderId="5" xfId="2" applyNumberFormat="1" applyFont="1" applyFill="1" applyBorder="1"/>
    <xf numFmtId="0" fontId="9" fillId="0" borderId="0" xfId="0" applyFont="1" applyFill="1" applyBorder="1"/>
    <xf numFmtId="43" fontId="9" fillId="0" borderId="0" xfId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165" fontId="27" fillId="0" borderId="5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/>
    <xf numFmtId="0" fontId="9" fillId="0" borderId="31" xfId="0" applyFont="1" applyBorder="1"/>
    <xf numFmtId="43" fontId="9" fillId="0" borderId="0" xfId="1" applyFont="1" applyBorder="1" applyAlignment="1"/>
    <xf numFmtId="0" fontId="9" fillId="0" borderId="5" xfId="0" applyFont="1" applyBorder="1"/>
    <xf numFmtId="165" fontId="9" fillId="0" borderId="0" xfId="0" applyNumberFormat="1" applyFont="1" applyFill="1" applyBorder="1"/>
    <xf numFmtId="173" fontId="9" fillId="0" borderId="0" xfId="0" applyNumberFormat="1" applyFont="1" applyFill="1" applyBorder="1"/>
    <xf numFmtId="10" fontId="9" fillId="28" borderId="7" xfId="2" applyNumberFormat="1" applyFont="1" applyFill="1" applyBorder="1"/>
    <xf numFmtId="10" fontId="9" fillId="0" borderId="0" xfId="2" applyNumberFormat="1" applyFont="1" applyFill="1"/>
    <xf numFmtId="10" fontId="9" fillId="28" borderId="9" xfId="2" applyNumberFormat="1" applyFont="1" applyFill="1" applyBorder="1"/>
    <xf numFmtId="10" fontId="9" fillId="29" borderId="4" xfId="2" applyNumberFormat="1" applyFont="1" applyFill="1" applyBorder="1"/>
    <xf numFmtId="165" fontId="27" fillId="0" borderId="7" xfId="1" applyNumberFormat="1" applyFont="1" applyFill="1" applyBorder="1" applyAlignment="1">
      <alignment horizontal="center"/>
    </xf>
    <xf numFmtId="165" fontId="9" fillId="0" borderId="0" xfId="1" applyNumberFormat="1" applyFont="1" applyFill="1"/>
    <xf numFmtId="165" fontId="9" fillId="0" borderId="0" xfId="1" applyNumberFormat="1" applyFont="1" applyFill="1" applyBorder="1" applyAlignment="1"/>
    <xf numFmtId="165" fontId="9" fillId="0" borderId="7" xfId="1" applyNumberFormat="1" applyFont="1" applyFill="1" applyBorder="1"/>
    <xf numFmtId="165" fontId="9" fillId="0" borderId="7" xfId="1" applyNumberFormat="1" applyFont="1" applyFill="1" applyBorder="1" applyAlignment="1">
      <alignment horizontal="right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/>
    <xf numFmtId="173" fontId="9" fillId="0" borderId="0" xfId="0" quotePrefix="1" applyNumberFormat="1" applyFont="1" applyFill="1" applyBorder="1"/>
    <xf numFmtId="0" fontId="26" fillId="0" borderId="0" xfId="0" applyFont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5" xfId="0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0" fontId="9" fillId="29" borderId="31" xfId="2" applyNumberFormat="1" applyFont="1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7" xfId="0" applyNumberFormat="1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0" fillId="0" borderId="5" xfId="0" applyFont="1" applyBorder="1"/>
    <xf numFmtId="0" fontId="10" fillId="0" borderId="4" xfId="0" applyFont="1" applyBorder="1"/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36" xfId="0" applyBorder="1"/>
    <xf numFmtId="0" fontId="0" fillId="0" borderId="15" xfId="0" applyBorder="1"/>
    <xf numFmtId="0" fontId="0" fillId="0" borderId="37" xfId="0" applyBorder="1"/>
    <xf numFmtId="0" fontId="6" fillId="0" borderId="0" xfId="0" applyFont="1" applyBorder="1"/>
    <xf numFmtId="0" fontId="6" fillId="0" borderId="6" xfId="0" applyFont="1" applyBorder="1"/>
    <xf numFmtId="164" fontId="10" fillId="0" borderId="0" xfId="0" applyNumberFormat="1" applyFont="1" applyFill="1" applyBorder="1" applyAlignment="1">
      <alignment horizontal="right" vertical="center"/>
    </xf>
    <xf numFmtId="10" fontId="10" fillId="28" borderId="31" xfId="2" applyNumberFormat="1" applyFont="1" applyFill="1" applyBorder="1"/>
    <xf numFmtId="10" fontId="10" fillId="29" borderId="4" xfId="2" applyNumberFormat="1" applyFont="1" applyFill="1" applyBorder="1"/>
    <xf numFmtId="10" fontId="10" fillId="28" borderId="9" xfId="2" applyNumberFormat="1" applyFont="1" applyFill="1" applyBorder="1"/>
    <xf numFmtId="43" fontId="9" fillId="0" borderId="0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9" fillId="0" borderId="7" xfId="1" applyFont="1" applyBorder="1" applyAlignment="1">
      <alignment horizontal="center"/>
    </xf>
    <xf numFmtId="43" fontId="9" fillId="0" borderId="14" xfId="1" applyFont="1" applyBorder="1" applyAlignment="1">
      <alignment horizontal="center"/>
    </xf>
    <xf numFmtId="43" fontId="9" fillId="0" borderId="30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0" fontId="7" fillId="0" borderId="5" xfId="0" applyFont="1" applyBorder="1"/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7" fillId="0" borderId="7" xfId="0" applyFont="1" applyFill="1" applyBorder="1"/>
    <xf numFmtId="0" fontId="7" fillId="0" borderId="0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65" fontId="7" fillId="0" borderId="0" xfId="1" applyNumberFormat="1" applyFont="1" applyFill="1" applyBorder="1"/>
    <xf numFmtId="165" fontId="7" fillId="0" borderId="5" xfId="1" applyNumberFormat="1" applyFont="1" applyFill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165" fontId="7" fillId="0" borderId="7" xfId="1" applyNumberFormat="1" applyFont="1" applyFill="1" applyBorder="1"/>
    <xf numFmtId="0" fontId="10" fillId="0" borderId="31" xfId="0" applyFont="1" applyBorder="1"/>
    <xf numFmtId="10" fontId="10" fillId="29" borderId="31" xfId="2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NumberFormat="1" applyFont="1" applyFill="1" applyBorder="1"/>
    <xf numFmtId="43" fontId="9" fillId="0" borderId="7" xfId="1" applyFont="1" applyFill="1" applyBorder="1" applyAlignment="1">
      <alignment horizontal="center" vertical="center"/>
    </xf>
    <xf numFmtId="43" fontId="9" fillId="0" borderId="5" xfId="1" applyFont="1" applyBorder="1"/>
    <xf numFmtId="10" fontId="9" fillId="0" borderId="7" xfId="2" applyNumberFormat="1" applyFont="1" applyFill="1" applyBorder="1"/>
    <xf numFmtId="164" fontId="9" fillId="0" borderId="0" xfId="0" applyNumberFormat="1" applyFont="1" applyBorder="1"/>
    <xf numFmtId="165" fontId="9" fillId="0" borderId="7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0" fontId="0" fillId="0" borderId="0" xfId="0" applyFill="1" applyBorder="1"/>
    <xf numFmtId="0" fontId="11" fillId="0" borderId="0" xfId="0" applyFont="1" applyBorder="1"/>
    <xf numFmtId="0" fontId="4" fillId="28" borderId="0" xfId="0" applyFont="1" applyFill="1" applyBorder="1"/>
    <xf numFmtId="0" fontId="4" fillId="29" borderId="0" xfId="0" applyFont="1" applyFill="1" applyBorder="1"/>
    <xf numFmtId="43" fontId="9" fillId="28" borderId="7" xfId="1" applyNumberFormat="1" applyFont="1" applyFill="1" applyBorder="1"/>
    <xf numFmtId="43" fontId="9" fillId="29" borderId="5" xfId="1" applyNumberFormat="1" applyFont="1" applyFill="1" applyBorder="1"/>
    <xf numFmtId="43" fontId="9" fillId="29" borderId="0" xfId="1" applyNumberFormat="1" applyFont="1" applyFill="1" applyBorder="1"/>
    <xf numFmtId="43" fontId="9" fillId="28" borderId="29" xfId="1" applyNumberFormat="1" applyFont="1" applyFill="1" applyBorder="1"/>
    <xf numFmtId="43" fontId="9" fillId="29" borderId="28" xfId="1" applyNumberFormat="1" applyFont="1" applyFill="1" applyBorder="1"/>
    <xf numFmtId="43" fontId="9" fillId="29" borderId="15" xfId="1" applyNumberFormat="1" applyFont="1" applyFill="1" applyBorder="1"/>
    <xf numFmtId="43" fontId="10" fillId="28" borderId="9" xfId="1" applyNumberFormat="1" applyFont="1" applyFill="1" applyBorder="1"/>
    <xf numFmtId="43" fontId="10" fillId="29" borderId="4" xfId="1" applyNumberFormat="1" applyFont="1" applyFill="1" applyBorder="1"/>
    <xf numFmtId="43" fontId="10" fillId="29" borderId="31" xfId="1" applyNumberFormat="1" applyFont="1" applyFill="1" applyBorder="1"/>
    <xf numFmtId="43" fontId="9" fillId="0" borderId="5" xfId="0" applyNumberFormat="1" applyFont="1" applyFill="1" applyBorder="1"/>
    <xf numFmtId="43" fontId="9" fillId="0" borderId="0" xfId="0" applyNumberFormat="1" applyFont="1" applyFill="1" applyBorder="1"/>
    <xf numFmtId="43" fontId="9" fillId="0" borderId="7" xfId="0" applyNumberFormat="1" applyFont="1" applyFill="1" applyBorder="1"/>
    <xf numFmtId="43" fontId="9" fillId="0" borderId="7" xfId="1" applyNumberFormat="1" applyFont="1" applyFill="1" applyBorder="1"/>
    <xf numFmtId="43" fontId="9" fillId="0" borderId="5" xfId="1" applyNumberFormat="1" applyFont="1" applyFill="1" applyBorder="1"/>
    <xf numFmtId="43" fontId="27" fillId="0" borderId="0" xfId="1" applyNumberFormat="1" applyFont="1" applyFill="1" applyBorder="1" applyAlignment="1"/>
    <xf numFmtId="43" fontId="9" fillId="28" borderId="9" xfId="1" applyNumberFormat="1" applyFont="1" applyFill="1" applyBorder="1"/>
    <xf numFmtId="43" fontId="9" fillId="29" borderId="4" xfId="1" applyNumberFormat="1" applyFont="1" applyFill="1" applyBorder="1"/>
    <xf numFmtId="39" fontId="7" fillId="0" borderId="0" xfId="0" applyNumberFormat="1" applyFont="1" applyFill="1" applyBorder="1" applyAlignment="1">
      <alignment horizontal="right" vertical="center"/>
    </xf>
    <xf numFmtId="39" fontId="10" fillId="2" borderId="7" xfId="0" applyNumberFormat="1" applyFont="1" applyFill="1" applyBorder="1" applyAlignment="1">
      <alignment horizontal="center" vertical="center"/>
    </xf>
    <xf numFmtId="39" fontId="10" fillId="2" borderId="2" xfId="0" applyNumberFormat="1" applyFont="1" applyFill="1" applyBorder="1" applyAlignment="1">
      <alignment horizontal="center" vertical="center"/>
    </xf>
    <xf numFmtId="39" fontId="10" fillId="2" borderId="5" xfId="0" applyNumberFormat="1" applyFont="1" applyFill="1" applyBorder="1" applyAlignment="1">
      <alignment horizontal="center" vertical="center"/>
    </xf>
    <xf numFmtId="39" fontId="10" fillId="2" borderId="0" xfId="0" applyNumberFormat="1" applyFont="1" applyFill="1" applyBorder="1" applyAlignment="1">
      <alignment horizontal="center" vertical="center"/>
    </xf>
    <xf numFmtId="39" fontId="10" fillId="2" borderId="9" xfId="0" applyNumberFormat="1" applyFont="1" applyFill="1" applyBorder="1" applyAlignment="1">
      <alignment horizontal="center" vertical="center"/>
    </xf>
    <xf numFmtId="39" fontId="10" fillId="2" borderId="1" xfId="0" applyNumberFormat="1" applyFont="1" applyFill="1" applyBorder="1" applyAlignment="1">
      <alignment horizontal="center" vertical="center"/>
    </xf>
    <xf numFmtId="39" fontId="10" fillId="2" borderId="4" xfId="0" applyNumberFormat="1" applyFont="1" applyFill="1" applyBorder="1" applyAlignment="1">
      <alignment horizontal="center" vertical="center"/>
    </xf>
    <xf numFmtId="39" fontId="10" fillId="2" borderId="31" xfId="0" applyNumberFormat="1" applyFont="1" applyFill="1" applyBorder="1" applyAlignment="1">
      <alignment horizontal="center" vertical="center"/>
    </xf>
    <xf numFmtId="39" fontId="9" fillId="0" borderId="14" xfId="0" applyNumberFormat="1" applyFont="1" applyFill="1" applyBorder="1" applyAlignment="1">
      <alignment horizontal="center" vertical="center"/>
    </xf>
    <xf numFmtId="39" fontId="9" fillId="0" borderId="30" xfId="0" applyNumberFormat="1" applyFont="1" applyFill="1" applyBorder="1" applyAlignment="1">
      <alignment horizontal="center" vertical="center"/>
    </xf>
    <xf numFmtId="39" fontId="9" fillId="0" borderId="3" xfId="0" applyNumberFormat="1" applyFont="1" applyFill="1" applyBorder="1" applyAlignment="1">
      <alignment horizontal="center" vertical="center"/>
    </xf>
    <xf numFmtId="39" fontId="9" fillId="0" borderId="7" xfId="0" applyNumberFormat="1" applyFont="1" applyFill="1" applyBorder="1" applyAlignment="1">
      <alignment horizontal="center" vertical="center"/>
    </xf>
    <xf numFmtId="39" fontId="9" fillId="0" borderId="0" xfId="0" applyNumberFormat="1" applyFont="1" applyFill="1" applyBorder="1" applyAlignment="1">
      <alignment horizontal="center" vertical="center"/>
    </xf>
    <xf numFmtId="39" fontId="9" fillId="0" borderId="5" xfId="0" applyNumberFormat="1" applyFont="1" applyFill="1" applyBorder="1" applyAlignment="1">
      <alignment horizontal="center" vertical="center"/>
    </xf>
    <xf numFmtId="39" fontId="7" fillId="28" borderId="29" xfId="0" applyNumberFormat="1" applyFont="1" applyFill="1" applyBorder="1" applyAlignment="1">
      <alignment horizontal="right" vertical="center"/>
    </xf>
    <xf numFmtId="39" fontId="7" fillId="29" borderId="28" xfId="0" applyNumberFormat="1" applyFont="1" applyFill="1" applyBorder="1" applyAlignment="1">
      <alignment horizontal="right" vertical="center"/>
    </xf>
    <xf numFmtId="43" fontId="7" fillId="0" borderId="0" xfId="1" applyNumberFormat="1" applyFont="1" applyFill="1" applyBorder="1"/>
    <xf numFmtId="43" fontId="7" fillId="0" borderId="5" xfId="1" applyNumberFormat="1" applyFont="1" applyFill="1" applyBorder="1"/>
    <xf numFmtId="10" fontId="7" fillId="28" borderId="7" xfId="2" applyNumberFormat="1" applyFont="1" applyFill="1" applyBorder="1"/>
    <xf numFmtId="10" fontId="7" fillId="29" borderId="0" xfId="2" applyNumberFormat="1" applyFont="1" applyFill="1" applyBorder="1"/>
    <xf numFmtId="10" fontId="7" fillId="29" borderId="5" xfId="2" applyNumberFormat="1" applyFont="1" applyFill="1" applyBorder="1"/>
    <xf numFmtId="0" fontId="10" fillId="0" borderId="7" xfId="0" applyFont="1" applyBorder="1" applyAlignment="1">
      <alignment vertical="center"/>
    </xf>
    <xf numFmtId="39" fontId="9" fillId="0" borderId="0" xfId="0" applyNumberFormat="1" applyFont="1"/>
    <xf numFmtId="0" fontId="9" fillId="0" borderId="7" xfId="0" applyFont="1" applyBorder="1" applyAlignment="1"/>
    <xf numFmtId="0" fontId="10" fillId="0" borderId="7" xfId="0" applyFont="1" applyBorder="1" applyAlignment="1"/>
    <xf numFmtId="0" fontId="7" fillId="0" borderId="0" xfId="0" applyFont="1" applyFill="1" applyBorder="1" applyAlignment="1">
      <alignment vertical="center" wrapText="1"/>
    </xf>
    <xf numFmtId="10" fontId="9" fillId="28" borderId="14" xfId="2" applyNumberFormat="1" applyFont="1" applyFill="1" applyBorder="1"/>
    <xf numFmtId="10" fontId="9" fillId="29" borderId="3" xfId="2" applyNumberFormat="1" applyFont="1" applyFill="1" applyBorder="1"/>
    <xf numFmtId="43" fontId="9" fillId="28" borderId="14" xfId="1" applyNumberFormat="1" applyFont="1" applyFill="1" applyBorder="1"/>
    <xf numFmtId="43" fontId="9" fillId="29" borderId="3" xfId="1" applyNumberFormat="1" applyFont="1" applyFill="1" applyBorder="1"/>
    <xf numFmtId="43" fontId="9" fillId="29" borderId="30" xfId="1" applyNumberFormat="1" applyFont="1" applyFill="1" applyBorder="1"/>
    <xf numFmtId="43" fontId="10" fillId="28" borderId="32" xfId="1" applyNumberFormat="1" applyFont="1" applyFill="1" applyBorder="1"/>
    <xf numFmtId="43" fontId="10" fillId="29" borderId="33" xfId="1" applyNumberFormat="1" applyFont="1" applyFill="1" applyBorder="1"/>
    <xf numFmtId="43" fontId="10" fillId="29" borderId="22" xfId="1" applyNumberFormat="1" applyFont="1" applyFill="1" applyBorder="1"/>
    <xf numFmtId="0" fontId="7" fillId="0" borderId="31" xfId="0" applyFont="1" applyBorder="1"/>
    <xf numFmtId="43" fontId="9" fillId="29" borderId="22" xfId="1" applyNumberFormat="1" applyFont="1" applyFill="1" applyBorder="1"/>
    <xf numFmtId="39" fontId="10" fillId="28" borderId="32" xfId="0" applyNumberFormat="1" applyFont="1" applyFill="1" applyBorder="1" applyAlignment="1">
      <alignment horizontal="right" vertical="center"/>
    </xf>
    <xf numFmtId="39" fontId="10" fillId="29" borderId="33" xfId="0" applyNumberFormat="1" applyFont="1" applyFill="1" applyBorder="1" applyAlignment="1">
      <alignment horizontal="right" vertical="center"/>
    </xf>
    <xf numFmtId="43" fontId="7" fillId="28" borderId="14" xfId="1" applyNumberFormat="1" applyFont="1" applyFill="1" applyBorder="1"/>
    <xf numFmtId="43" fontId="7" fillId="29" borderId="3" xfId="1" applyNumberFormat="1" applyFont="1" applyFill="1" applyBorder="1"/>
    <xf numFmtId="39" fontId="7" fillId="0" borderId="0" xfId="0" applyNumberFormat="1" applyFont="1"/>
    <xf numFmtId="10" fontId="9" fillId="0" borderId="0" xfId="2" applyNumberFormat="1" applyFont="1"/>
    <xf numFmtId="176" fontId="9" fillId="0" borderId="0" xfId="0" applyNumberFormat="1" applyFont="1"/>
    <xf numFmtId="0" fontId="10" fillId="2" borderId="3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10" fontId="7" fillId="0" borderId="0" xfId="1" applyNumberFormat="1" applyFont="1" applyFill="1" applyBorder="1"/>
    <xf numFmtId="10" fontId="7" fillId="0" borderId="0" xfId="2" applyNumberFormat="1" applyFont="1" applyFill="1" applyBorder="1"/>
    <xf numFmtId="10" fontId="7" fillId="29" borderId="5" xfId="1" applyNumberFormat="1" applyFont="1" applyFill="1" applyBorder="1"/>
    <xf numFmtId="10" fontId="7" fillId="29" borderId="3" xfId="1" applyNumberFormat="1" applyFont="1" applyFill="1" applyBorder="1"/>
    <xf numFmtId="43" fontId="7" fillId="0" borderId="30" xfId="1" applyNumberFormat="1" applyFont="1" applyFill="1" applyBorder="1" applyAlignment="1">
      <alignment horizontal="center"/>
    </xf>
    <xf numFmtId="43" fontId="7" fillId="0" borderId="0" xfId="1" applyNumberFormat="1" applyFont="1" applyFill="1" applyBorder="1" applyAlignment="1">
      <alignment horizontal="center"/>
    </xf>
    <xf numFmtId="39" fontId="7" fillId="0" borderId="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7" fillId="0" borderId="0" xfId="0" applyFont="1"/>
    <xf numFmtId="39" fontId="7" fillId="0" borderId="5" xfId="0" applyNumberFormat="1" applyFont="1" applyFill="1" applyBorder="1" applyAlignment="1">
      <alignment horizontal="right" vertical="center"/>
    </xf>
    <xf numFmtId="43" fontId="7" fillId="0" borderId="31" xfId="1" applyNumberFormat="1" applyFont="1" applyFill="1" applyBorder="1" applyAlignment="1">
      <alignment horizontal="center"/>
    </xf>
    <xf numFmtId="165" fontId="9" fillId="0" borderId="0" xfId="1" applyNumberFormat="1" applyFont="1" applyBorder="1"/>
    <xf numFmtId="0" fontId="10" fillId="0" borderId="10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/>
    <xf numFmtId="0" fontId="7" fillId="0" borderId="5" xfId="0" applyFont="1" applyBorder="1" applyAlignment="1" applyProtection="1"/>
    <xf numFmtId="0" fontId="7" fillId="0" borderId="5" xfId="0" applyFont="1" applyBorder="1" applyAlignment="1" applyProtection="1">
      <alignment wrapText="1"/>
    </xf>
    <xf numFmtId="0" fontId="10" fillId="0" borderId="5" xfId="0" applyFont="1" applyBorder="1" applyAlignment="1" applyProtection="1"/>
    <xf numFmtId="0" fontId="10" fillId="0" borderId="4" xfId="0" applyFont="1" applyBorder="1" applyAlignment="1" applyProtection="1"/>
    <xf numFmtId="39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 applyProtection="1"/>
    <xf numFmtId="0" fontId="28" fillId="0" borderId="0" xfId="0" applyFont="1" applyFill="1" applyBorder="1" applyAlignment="1">
      <alignment vertical="center"/>
    </xf>
    <xf numFmtId="10" fontId="9" fillId="28" borderId="29" xfId="2" applyNumberFormat="1" applyFont="1" applyFill="1" applyBorder="1"/>
    <xf numFmtId="10" fontId="9" fillId="28" borderId="0" xfId="2" applyNumberFormat="1" applyFont="1" applyFill="1" applyBorder="1"/>
    <xf numFmtId="10" fontId="9" fillId="28" borderId="15" xfId="2" applyNumberFormat="1" applyFont="1" applyFill="1" applyBorder="1"/>
    <xf numFmtId="10" fontId="9" fillId="29" borderId="28" xfId="2" applyNumberFormat="1" applyFont="1" applyFill="1" applyBorder="1"/>
    <xf numFmtId="0" fontId="38" fillId="0" borderId="5" xfId="0" applyFont="1" applyBorder="1" applyAlignment="1">
      <alignment horizontal="center"/>
    </xf>
    <xf numFmtId="0" fontId="0" fillId="0" borderId="5" xfId="0" applyFill="1" applyBorder="1"/>
    <xf numFmtId="0" fontId="0" fillId="0" borderId="7" xfId="0" applyFill="1" applyBorder="1"/>
    <xf numFmtId="0" fontId="7" fillId="0" borderId="9" xfId="0" applyFont="1" applyFill="1" applyBorder="1" applyAlignment="1">
      <alignment horizontal="center"/>
    </xf>
    <xf numFmtId="0" fontId="10" fillId="0" borderId="31" xfId="0" applyFont="1" applyFill="1" applyBorder="1"/>
    <xf numFmtId="0" fontId="34" fillId="0" borderId="0" xfId="0" applyFont="1" applyBorder="1" applyAlignment="1">
      <alignment vertical="center"/>
    </xf>
    <xf numFmtId="10" fontId="9" fillId="28" borderId="30" xfId="2" applyNumberFormat="1" applyFont="1" applyFill="1" applyBorder="1"/>
    <xf numFmtId="0" fontId="39" fillId="0" borderId="0" xfId="0" applyFont="1" applyFill="1" applyBorder="1"/>
    <xf numFmtId="0" fontId="40" fillId="0" borderId="0" xfId="0" applyFont="1"/>
    <xf numFmtId="0" fontId="4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43" fontId="7" fillId="0" borderId="7" xfId="1" applyNumberFormat="1" applyFont="1" applyFill="1" applyBorder="1"/>
    <xf numFmtId="43" fontId="7" fillId="28" borderId="9" xfId="1" applyNumberFormat="1" applyFont="1" applyFill="1" applyBorder="1"/>
    <xf numFmtId="43" fontId="7" fillId="29" borderId="4" xfId="1" applyNumberFormat="1" applyFont="1" applyFill="1" applyBorder="1"/>
    <xf numFmtId="43" fontId="7" fillId="29" borderId="31" xfId="1" applyNumberFormat="1" applyFont="1" applyFill="1" applyBorder="1" applyAlignment="1">
      <alignment horizontal="center"/>
    </xf>
    <xf numFmtId="43" fontId="7" fillId="29" borderId="30" xfId="1" applyNumberFormat="1" applyFont="1" applyFill="1" applyBorder="1" applyAlignment="1">
      <alignment horizontal="center"/>
    </xf>
    <xf numFmtId="164" fontId="39" fillId="0" borderId="7" xfId="0" applyNumberFormat="1" applyFont="1" applyBorder="1" applyAlignment="1">
      <alignment horizontal="right" vertical="center"/>
    </xf>
    <xf numFmtId="39" fontId="10" fillId="0" borderId="0" xfId="0" applyNumberFormat="1" applyFont="1" applyFill="1" applyBorder="1" applyAlignment="1">
      <alignment horizontal="right" vertical="center"/>
    </xf>
    <xf numFmtId="39" fontId="7" fillId="0" borderId="32" xfId="0" applyNumberFormat="1" applyFont="1" applyFill="1" applyBorder="1" applyAlignment="1">
      <alignment horizontal="center" vertical="center"/>
    </xf>
    <xf numFmtId="43" fontId="7" fillId="0" borderId="22" xfId="1" applyNumberFormat="1" applyFont="1" applyFill="1" applyBorder="1" applyAlignment="1">
      <alignment horizontal="center"/>
    </xf>
    <xf numFmtId="39" fontId="7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9" fontId="0" fillId="0" borderId="5" xfId="0" applyNumberFormat="1" applyBorder="1"/>
    <xf numFmtId="0" fontId="39" fillId="0" borderId="0" xfId="0" applyFont="1"/>
    <xf numFmtId="39" fontId="0" fillId="0" borderId="7" xfId="0" applyNumberFormat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Border="1" applyAlignment="1" applyProtection="1"/>
    <xf numFmtId="0" fontId="7" fillId="0" borderId="0" xfId="0" applyFont="1" applyBorder="1" applyAlignment="1" applyProtection="1"/>
    <xf numFmtId="10" fontId="7" fillId="0" borderId="5" xfId="2" applyNumberFormat="1" applyFont="1" applyFill="1" applyBorder="1"/>
    <xf numFmtId="0" fontId="10" fillId="0" borderId="31" xfId="0" applyFont="1" applyBorder="1" applyAlignment="1" applyProtection="1"/>
    <xf numFmtId="10" fontId="7" fillId="0" borderId="5" xfId="1" applyNumberFormat="1" applyFont="1" applyFill="1" applyBorder="1"/>
    <xf numFmtId="0" fontId="42" fillId="0" borderId="0" xfId="0" applyFont="1" applyAlignment="1">
      <alignment horizontal="left" vertical="center"/>
    </xf>
    <xf numFmtId="43" fontId="10" fillId="0" borderId="0" xfId="1" applyNumberFormat="1" applyFont="1" applyFill="1" applyBorder="1"/>
    <xf numFmtId="43" fontId="7" fillId="0" borderId="4" xfId="1" applyNumberFormat="1" applyFont="1" applyFill="1" applyBorder="1" applyAlignment="1">
      <alignment horizontal="center"/>
    </xf>
    <xf numFmtId="43" fontId="0" fillId="0" borderId="0" xfId="0" applyNumberFormat="1"/>
    <xf numFmtId="0" fontId="12" fillId="2" borderId="30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Border="1"/>
    <xf numFmtId="0" fontId="12" fillId="2" borderId="27" xfId="0" applyFont="1" applyFill="1" applyBorder="1" applyAlignment="1">
      <alignment vertical="center"/>
    </xf>
    <xf numFmtId="39" fontId="0" fillId="0" borderId="0" xfId="0" applyNumberFormat="1"/>
    <xf numFmtId="43" fontId="7" fillId="0" borderId="0" xfId="1" applyNumberFormat="1" applyFont="1" applyFill="1" applyBorder="1" applyAlignment="1">
      <alignment horizontal="right"/>
    </xf>
    <xf numFmtId="175" fontId="7" fillId="0" borderId="0" xfId="1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77" fontId="8" fillId="0" borderId="0" xfId="2" applyNumberFormat="1" applyFont="1" applyAlignment="1">
      <alignment horizontal="left" vertical="center"/>
    </xf>
    <xf numFmtId="43" fontId="7" fillId="0" borderId="9" xfId="1" applyNumberFormat="1" applyFont="1" applyFill="1" applyBorder="1" applyAlignment="1">
      <alignment horizontal="center"/>
    </xf>
    <xf numFmtId="39" fontId="0" fillId="0" borderId="0" xfId="0" applyNumberFormat="1" applyBorder="1"/>
    <xf numFmtId="43" fontId="7" fillId="0" borderId="7" xfId="1" applyNumberFormat="1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horizontal="center"/>
    </xf>
    <xf numFmtId="10" fontId="7" fillId="29" borderId="28" xfId="1" applyNumberFormat="1" applyFont="1" applyFill="1" applyBorder="1"/>
    <xf numFmtId="10" fontId="7" fillId="29" borderId="30" xfId="2" applyNumberFormat="1" applyFont="1" applyFill="1" applyBorder="1" applyAlignment="1">
      <alignment horizontal="center"/>
    </xf>
    <xf numFmtId="10" fontId="7" fillId="29" borderId="0" xfId="2" applyNumberFormat="1" applyFont="1" applyFill="1" applyBorder="1" applyAlignment="1">
      <alignment horizontal="center"/>
    </xf>
    <xf numFmtId="10" fontId="7" fillId="29" borderId="15" xfId="2" applyNumberFormat="1" applyFont="1" applyFill="1" applyBorder="1" applyAlignment="1">
      <alignment horizontal="center"/>
    </xf>
    <xf numFmtId="10" fontId="7" fillId="29" borderId="31" xfId="2" applyNumberFormat="1" applyFont="1" applyFill="1" applyBorder="1" applyAlignment="1">
      <alignment horizontal="center"/>
    </xf>
    <xf numFmtId="0" fontId="11" fillId="31" borderId="0" xfId="0" applyFont="1" applyFill="1" applyBorder="1"/>
    <xf numFmtId="39" fontId="39" fillId="0" borderId="7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/>
    <xf numFmtId="0" fontId="10" fillId="0" borderId="14" xfId="0" applyFont="1" applyFill="1" applyBorder="1"/>
    <xf numFmtId="0" fontId="10" fillId="0" borderId="3" xfId="0" applyFont="1" applyFill="1" applyBorder="1"/>
    <xf numFmtId="43" fontId="9" fillId="0" borderId="14" xfId="1" applyFont="1" applyFill="1" applyBorder="1" applyAlignment="1">
      <alignment horizontal="center" vertical="center"/>
    </xf>
    <xf numFmtId="43" fontId="9" fillId="0" borderId="30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0" fontId="46" fillId="0" borderId="0" xfId="144" applyFont="1" applyBorder="1" applyAlignment="1" applyProtection="1">
      <alignment horizontal="left"/>
    </xf>
    <xf numFmtId="0" fontId="46" fillId="0" borderId="15" xfId="144" applyFont="1" applyBorder="1" applyAlignment="1" applyProtection="1">
      <alignment horizontal="left"/>
    </xf>
    <xf numFmtId="43" fontId="10" fillId="28" borderId="14" xfId="1" applyNumberFormat="1" applyFont="1" applyFill="1" applyBorder="1"/>
    <xf numFmtId="43" fontId="10" fillId="29" borderId="30" xfId="1" applyNumberFormat="1" applyFont="1" applyFill="1" applyBorder="1"/>
    <xf numFmtId="43" fontId="10" fillId="29" borderId="3" xfId="1" applyNumberFormat="1" applyFont="1" applyFill="1" applyBorder="1"/>
    <xf numFmtId="43" fontId="9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1" xfId="0" applyBorder="1"/>
    <xf numFmtId="0" fontId="39" fillId="0" borderId="7" xfId="0" applyFont="1" applyFill="1" applyBorder="1" applyAlignment="1"/>
    <xf numFmtId="0" fontId="39" fillId="0" borderId="0" xfId="0" applyFont="1" applyFill="1" applyBorder="1" applyAlignment="1"/>
    <xf numFmtId="0" fontId="0" fillId="0" borderId="0" xfId="0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35" fillId="0" borderId="0" xfId="0" applyFont="1" applyBorder="1" applyAlignment="1" applyProtection="1">
      <alignment horizontal="left"/>
    </xf>
    <xf numFmtId="0" fontId="47" fillId="0" borderId="0" xfId="0" applyFont="1" applyBorder="1" applyAlignment="1" applyProtection="1">
      <alignment horizontal="left"/>
    </xf>
    <xf numFmtId="0" fontId="30" fillId="0" borderId="0" xfId="0" applyFont="1" applyBorder="1" applyAlignment="1" applyProtection="1"/>
    <xf numFmtId="0" fontId="30" fillId="0" borderId="0" xfId="0" applyFont="1" applyBorder="1" applyAlignment="1" applyProtection="1">
      <alignment horizontal="left"/>
    </xf>
    <xf numFmtId="0" fontId="0" fillId="0" borderId="36" xfId="0" applyBorder="1" applyProtection="1"/>
    <xf numFmtId="0" fontId="0" fillId="0" borderId="15" xfId="0" applyBorder="1" applyProtection="1"/>
    <xf numFmtId="0" fontId="0" fillId="0" borderId="37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6" fillId="0" borderId="8" xfId="0" applyFont="1" applyBorder="1" applyProtection="1"/>
    <xf numFmtId="0" fontId="6" fillId="0" borderId="0" xfId="0" applyFont="1" applyBorder="1" applyProtection="1"/>
    <xf numFmtId="0" fontId="6" fillId="0" borderId="6" xfId="0" applyFont="1" applyBorder="1" applyProtection="1"/>
    <xf numFmtId="0" fontId="4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8" fillId="0" borderId="15" xfId="0" applyFont="1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30" fillId="0" borderId="0" xfId="0" applyFont="1" applyBorder="1" applyProtection="1"/>
    <xf numFmtId="10" fontId="10" fillId="29" borderId="4" xfId="1" applyNumberFormat="1" applyFont="1" applyFill="1" applyBorder="1"/>
    <xf numFmtId="0" fontId="4" fillId="0" borderId="7" xfId="0" applyFont="1" applyBorder="1"/>
    <xf numFmtId="2" fontId="0" fillId="0" borderId="0" xfId="0" applyNumberFormat="1" applyBorder="1"/>
    <xf numFmtId="179" fontId="9" fillId="28" borderId="30" xfId="1" applyNumberFormat="1" applyFont="1" applyFill="1" applyBorder="1"/>
    <xf numFmtId="179" fontId="9" fillId="29" borderId="3" xfId="1" applyNumberFormat="1" applyFont="1" applyFill="1" applyBorder="1"/>
    <xf numFmtId="179" fontId="9" fillId="28" borderId="0" xfId="1" applyNumberFormat="1" applyFont="1" applyFill="1" applyBorder="1"/>
    <xf numFmtId="179" fontId="9" fillId="29" borderId="5" xfId="1" applyNumberFormat="1" applyFont="1" applyFill="1" applyBorder="1"/>
    <xf numFmtId="179" fontId="9" fillId="28" borderId="15" xfId="1" applyNumberFormat="1" applyFont="1" applyFill="1" applyBorder="1"/>
    <xf numFmtId="179" fontId="9" fillId="29" borderId="28" xfId="1" applyNumberFormat="1" applyFont="1" applyFill="1" applyBorder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45" xfId="0" applyBorder="1"/>
    <xf numFmtId="0" fontId="0" fillId="0" borderId="46" xfId="0" applyBorder="1"/>
    <xf numFmtId="0" fontId="0" fillId="0" borderId="47" xfId="0" applyBorder="1"/>
    <xf numFmtId="43" fontId="9" fillId="0" borderId="0" xfId="1" applyNumberFormat="1" applyFont="1" applyFill="1" applyBorder="1" applyAlignment="1"/>
    <xf numFmtId="0" fontId="10" fillId="0" borderId="0" xfId="0" applyFont="1" applyBorder="1" applyAlignment="1">
      <alignment vertical="center" wrapText="1"/>
    </xf>
    <xf numFmtId="165" fontId="7" fillId="28" borderId="14" xfId="1" applyNumberFormat="1" applyFont="1" applyFill="1" applyBorder="1" applyAlignment="1">
      <alignment horizontal="center"/>
    </xf>
    <xf numFmtId="165" fontId="7" fillId="29" borderId="3" xfId="1" applyNumberFormat="1" applyFont="1" applyFill="1" applyBorder="1" applyAlignment="1">
      <alignment horizontal="center"/>
    </xf>
    <xf numFmtId="165" fontId="7" fillId="28" borderId="7" xfId="1" applyNumberFormat="1" applyFont="1" applyFill="1" applyBorder="1" applyAlignment="1">
      <alignment horizontal="center"/>
    </xf>
    <xf numFmtId="165" fontId="7" fillId="29" borderId="5" xfId="1" applyNumberFormat="1" applyFont="1" applyFill="1" applyBorder="1" applyAlignment="1">
      <alignment horizontal="center"/>
    </xf>
    <xf numFmtId="165" fontId="7" fillId="28" borderId="29" xfId="1" applyNumberFormat="1" applyFont="1" applyFill="1" applyBorder="1" applyAlignment="1">
      <alignment horizontal="center"/>
    </xf>
    <xf numFmtId="165" fontId="7" fillId="29" borderId="28" xfId="1" applyNumberFormat="1" applyFont="1" applyFill="1" applyBorder="1" applyAlignment="1">
      <alignment horizontal="center"/>
    </xf>
    <xf numFmtId="165" fontId="7" fillId="28" borderId="9" xfId="1" applyNumberFormat="1" applyFont="1" applyFill="1" applyBorder="1" applyAlignment="1">
      <alignment horizontal="center"/>
    </xf>
    <xf numFmtId="165" fontId="7" fillId="29" borderId="31" xfId="1" applyNumberFormat="1" applyFont="1" applyFill="1" applyBorder="1" applyAlignment="1">
      <alignment horizontal="center"/>
    </xf>
    <xf numFmtId="165" fontId="7" fillId="29" borderId="4" xfId="1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/>
    </xf>
    <xf numFmtId="165" fontId="9" fillId="28" borderId="14" xfId="1" applyNumberFormat="1" applyFont="1" applyFill="1" applyBorder="1"/>
    <xf numFmtId="165" fontId="9" fillId="29" borderId="3" xfId="1" applyNumberFormat="1" applyFont="1" applyFill="1" applyBorder="1"/>
    <xf numFmtId="165" fontId="7" fillId="29" borderId="3" xfId="2" applyNumberFormat="1" applyFont="1" applyFill="1" applyBorder="1"/>
    <xf numFmtId="165" fontId="9" fillId="28" borderId="9" xfId="1" applyNumberFormat="1" applyFont="1" applyFill="1" applyBorder="1"/>
    <xf numFmtId="165" fontId="7" fillId="29" borderId="4" xfId="1" applyNumberFormat="1" applyFont="1" applyFill="1" applyBorder="1"/>
    <xf numFmtId="165" fontId="7" fillId="29" borderId="4" xfId="2" applyNumberFormat="1" applyFont="1" applyFill="1" applyBorder="1"/>
    <xf numFmtId="165" fontId="9" fillId="29" borderId="30" xfId="2" applyNumberFormat="1" applyFont="1" applyFill="1" applyBorder="1"/>
    <xf numFmtId="165" fontId="9" fillId="28" borderId="7" xfId="1" applyNumberFormat="1" applyFont="1" applyFill="1" applyBorder="1"/>
    <xf numFmtId="165" fontId="7" fillId="29" borderId="5" xfId="1" applyNumberFormat="1" applyFont="1" applyFill="1" applyBorder="1"/>
    <xf numFmtId="165" fontId="7" fillId="29" borderId="5" xfId="2" applyNumberFormat="1" applyFont="1" applyFill="1" applyBorder="1"/>
    <xf numFmtId="165" fontId="9" fillId="29" borderId="0" xfId="2" applyNumberFormat="1" applyFont="1" applyFill="1" applyBorder="1"/>
    <xf numFmtId="165" fontId="9" fillId="29" borderId="5" xfId="1" applyNumberFormat="1" applyFont="1" applyFill="1" applyBorder="1"/>
    <xf numFmtId="165" fontId="9" fillId="28" borderId="29" xfId="1" applyNumberFormat="1" applyFont="1" applyFill="1" applyBorder="1"/>
    <xf numFmtId="165" fontId="7" fillId="29" borderId="28" xfId="1" applyNumberFormat="1" applyFont="1" applyFill="1" applyBorder="1"/>
    <xf numFmtId="165" fontId="7" fillId="29" borderId="28" xfId="2" applyNumberFormat="1" applyFont="1" applyFill="1" applyBorder="1"/>
    <xf numFmtId="165" fontId="10" fillId="28" borderId="9" xfId="1" applyNumberFormat="1" applyFont="1" applyFill="1" applyBorder="1"/>
    <xf numFmtId="165" fontId="10" fillId="29" borderId="31" xfId="2" applyNumberFormat="1" applyFont="1" applyFill="1" applyBorder="1"/>
    <xf numFmtId="165" fontId="10" fillId="29" borderId="4" xfId="1" applyNumberFormat="1" applyFont="1" applyFill="1" applyBorder="1"/>
    <xf numFmtId="165" fontId="9" fillId="29" borderId="28" xfId="1" applyNumberFormat="1" applyFont="1" applyFill="1" applyBorder="1"/>
    <xf numFmtId="180" fontId="9" fillId="28" borderId="14" xfId="2" applyNumberFormat="1" applyFont="1" applyFill="1" applyBorder="1"/>
    <xf numFmtId="180" fontId="9" fillId="29" borderId="3" xfId="1" applyNumberFormat="1" applyFont="1" applyFill="1" applyBorder="1"/>
    <xf numFmtId="180" fontId="9" fillId="29" borderId="3" xfId="2" applyNumberFormat="1" applyFont="1" applyFill="1" applyBorder="1"/>
    <xf numFmtId="180" fontId="9" fillId="28" borderId="9" xfId="2" applyNumberFormat="1" applyFont="1" applyFill="1" applyBorder="1"/>
    <xf numFmtId="180" fontId="9" fillId="29" borderId="31" xfId="2" applyNumberFormat="1" applyFont="1" applyFill="1" applyBorder="1"/>
    <xf numFmtId="180" fontId="9" fillId="29" borderId="4" xfId="1" applyNumberFormat="1" applyFont="1" applyFill="1" applyBorder="1"/>
    <xf numFmtId="180" fontId="9" fillId="29" borderId="4" xfId="2" applyNumberFormat="1" applyFont="1" applyFill="1" applyBorder="1"/>
    <xf numFmtId="165" fontId="9" fillId="29" borderId="0" xfId="1" applyNumberFormat="1" applyFont="1" applyFill="1" applyBorder="1"/>
    <xf numFmtId="165" fontId="9" fillId="29" borderId="4" xfId="1" applyNumberFormat="1" applyFont="1" applyFill="1" applyBorder="1"/>
    <xf numFmtId="165" fontId="9" fillId="29" borderId="30" xfId="1" applyNumberFormat="1" applyFont="1" applyFill="1" applyBorder="1"/>
    <xf numFmtId="165" fontId="7" fillId="28" borderId="14" xfId="0" applyNumberFormat="1" applyFont="1" applyFill="1" applyBorder="1"/>
    <xf numFmtId="165" fontId="9" fillId="29" borderId="30" xfId="0" applyNumberFormat="1" applyFont="1" applyFill="1" applyBorder="1"/>
    <xf numFmtId="165" fontId="9" fillId="29" borderId="3" xfId="0" applyNumberFormat="1" applyFont="1" applyFill="1" applyBorder="1"/>
    <xf numFmtId="165" fontId="7" fillId="28" borderId="7" xfId="0" applyNumberFormat="1" applyFont="1" applyFill="1" applyBorder="1"/>
    <xf numFmtId="165" fontId="9" fillId="29" borderId="0" xfId="0" applyNumberFormat="1" applyFont="1" applyFill="1" applyBorder="1"/>
    <xf numFmtId="165" fontId="9" fillId="29" borderId="5" xfId="0" applyNumberFormat="1" applyFont="1" applyFill="1" applyBorder="1"/>
    <xf numFmtId="165" fontId="9" fillId="0" borderId="29" xfId="1" applyNumberFormat="1" applyFont="1" applyFill="1" applyBorder="1" applyAlignment="1">
      <alignment horizontal="center"/>
    </xf>
    <xf numFmtId="165" fontId="9" fillId="0" borderId="15" xfId="1" applyNumberFormat="1" applyFont="1" applyFill="1" applyBorder="1" applyAlignment="1">
      <alignment horizontal="center"/>
    </xf>
    <xf numFmtId="165" fontId="9" fillId="0" borderId="28" xfId="1" applyNumberFormat="1" applyFon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7" fillId="0" borderId="15" xfId="0" applyNumberFormat="1" applyFont="1" applyFill="1" applyBorder="1" applyAlignment="1">
      <alignment horizontal="center"/>
    </xf>
    <xf numFmtId="165" fontId="7" fillId="0" borderId="28" xfId="0" applyNumberFormat="1" applyFont="1" applyFill="1" applyBorder="1" applyAlignment="1">
      <alignment horizontal="center"/>
    </xf>
    <xf numFmtId="165" fontId="10" fillId="28" borderId="9" xfId="1" applyNumberFormat="1" applyFont="1" applyFill="1" applyBorder="1" applyAlignment="1">
      <alignment horizontal="right"/>
    </xf>
    <xf numFmtId="165" fontId="10" fillId="29" borderId="31" xfId="1" applyNumberFormat="1" applyFont="1" applyFill="1" applyBorder="1" applyAlignment="1">
      <alignment horizontal="right"/>
    </xf>
    <xf numFmtId="165" fontId="10" fillId="29" borderId="4" xfId="1" applyNumberFormat="1" applyFont="1" applyFill="1" applyBorder="1" applyAlignment="1">
      <alignment horizontal="right"/>
    </xf>
    <xf numFmtId="165" fontId="9" fillId="0" borderId="5" xfId="0" applyNumberFormat="1" applyFont="1" applyFill="1" applyBorder="1"/>
    <xf numFmtId="165" fontId="7" fillId="0" borderId="7" xfId="0" applyNumberFormat="1" applyFont="1" applyFill="1" applyBorder="1"/>
    <xf numFmtId="165" fontId="9" fillId="0" borderId="7" xfId="0" applyNumberFormat="1" applyFont="1" applyFill="1" applyBorder="1"/>
    <xf numFmtId="165" fontId="9" fillId="29" borderId="15" xfId="1" applyNumberFormat="1" applyFont="1" applyFill="1" applyBorder="1"/>
    <xf numFmtId="165" fontId="7" fillId="28" borderId="29" xfId="0" applyNumberFormat="1" applyFont="1" applyFill="1" applyBorder="1"/>
    <xf numFmtId="165" fontId="9" fillId="29" borderId="15" xfId="0" applyNumberFormat="1" applyFont="1" applyFill="1" applyBorder="1"/>
    <xf numFmtId="165" fontId="9" fillId="29" borderId="28" xfId="0" applyNumberFormat="1" applyFont="1" applyFill="1" applyBorder="1"/>
    <xf numFmtId="165" fontId="10" fillId="29" borderId="31" xfId="1" applyNumberFormat="1" applyFont="1" applyFill="1" applyBorder="1"/>
    <xf numFmtId="165" fontId="10" fillId="29" borderId="31" xfId="0" applyNumberFormat="1" applyFont="1" applyFill="1" applyBorder="1"/>
    <xf numFmtId="165" fontId="9" fillId="0" borderId="5" xfId="1" applyNumberFormat="1" applyFont="1" applyBorder="1"/>
    <xf numFmtId="165" fontId="9" fillId="0" borderId="7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165" fontId="9" fillId="0" borderId="5" xfId="1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165" fontId="9" fillId="28" borderId="17" xfId="1" applyNumberFormat="1" applyFont="1" applyFill="1" applyBorder="1"/>
    <xf numFmtId="165" fontId="9" fillId="29" borderId="13" xfId="1" applyNumberFormat="1" applyFont="1" applyFill="1" applyBorder="1"/>
    <xf numFmtId="165" fontId="9" fillId="29" borderId="12" xfId="1" applyNumberFormat="1" applyFont="1" applyFill="1" applyBorder="1"/>
    <xf numFmtId="165" fontId="7" fillId="28" borderId="17" xfId="0" applyNumberFormat="1" applyFont="1" applyFill="1" applyBorder="1"/>
    <xf numFmtId="165" fontId="9" fillId="29" borderId="12" xfId="0" applyNumberFormat="1" applyFont="1" applyFill="1" applyBorder="1"/>
    <xf numFmtId="165" fontId="9" fillId="29" borderId="13" xfId="0" applyNumberFormat="1" applyFont="1" applyFill="1" applyBorder="1"/>
    <xf numFmtId="165" fontId="10" fillId="28" borderId="9" xfId="0" applyNumberFormat="1" applyFont="1" applyFill="1" applyBorder="1"/>
    <xf numFmtId="165" fontId="10" fillId="29" borderId="4" xfId="0" applyNumberFormat="1" applyFont="1" applyFill="1" applyBorder="1"/>
    <xf numFmtId="165" fontId="10" fillId="28" borderId="32" xfId="1" applyNumberFormat="1" applyFont="1" applyFill="1" applyBorder="1"/>
    <xf numFmtId="165" fontId="10" fillId="29" borderId="33" xfId="1" applyNumberFormat="1" applyFont="1" applyFill="1" applyBorder="1"/>
    <xf numFmtId="165" fontId="10" fillId="29" borderId="22" xfId="1" applyNumberFormat="1" applyFont="1" applyFill="1" applyBorder="1"/>
    <xf numFmtId="165" fontId="10" fillId="28" borderId="32" xfId="0" applyNumberFormat="1" applyFont="1" applyFill="1" applyBorder="1"/>
    <xf numFmtId="165" fontId="10" fillId="29" borderId="22" xfId="0" applyNumberFormat="1" applyFont="1" applyFill="1" applyBorder="1"/>
    <xf numFmtId="165" fontId="10" fillId="29" borderId="33" xfId="0" applyNumberFormat="1" applyFont="1" applyFill="1" applyBorder="1"/>
    <xf numFmtId="165" fontId="10" fillId="0" borderId="0" xfId="1" applyNumberFormat="1" applyFont="1" applyFill="1" applyBorder="1"/>
    <xf numFmtId="165" fontId="10" fillId="0" borderId="0" xfId="0" applyNumberFormat="1" applyFont="1" applyFill="1" applyBorder="1"/>
    <xf numFmtId="165" fontId="9" fillId="0" borderId="29" xfId="1" applyNumberFormat="1" applyFont="1" applyFill="1" applyBorder="1" applyAlignment="1">
      <alignment horizontal="right"/>
    </xf>
    <xf numFmtId="165" fontId="9" fillId="0" borderId="15" xfId="1" applyNumberFormat="1" applyFont="1" applyFill="1" applyBorder="1" applyAlignment="1">
      <alignment horizontal="right"/>
    </xf>
    <xf numFmtId="165" fontId="9" fillId="0" borderId="28" xfId="1" applyNumberFormat="1" applyFont="1" applyBorder="1" applyAlignment="1">
      <alignment horizontal="right"/>
    </xf>
    <xf numFmtId="165" fontId="9" fillId="0" borderId="28" xfId="1" applyNumberFormat="1" applyFont="1" applyFill="1" applyBorder="1" applyAlignment="1">
      <alignment horizontal="right"/>
    </xf>
    <xf numFmtId="165" fontId="9" fillId="0" borderId="5" xfId="1" applyNumberFormat="1" applyFont="1" applyFill="1" applyBorder="1" applyAlignment="1">
      <alignment horizontal="right"/>
    </xf>
    <xf numFmtId="165" fontId="7" fillId="28" borderId="29" xfId="0" applyNumberFormat="1" applyFont="1" applyFill="1" applyBorder="1" applyAlignment="1">
      <alignment horizontal="center"/>
    </xf>
    <xf numFmtId="165" fontId="7" fillId="29" borderId="15" xfId="0" applyNumberFormat="1" applyFont="1" applyFill="1" applyBorder="1" applyAlignment="1">
      <alignment horizontal="center"/>
    </xf>
    <xf numFmtId="165" fontId="7" fillId="29" borderId="28" xfId="0" applyNumberFormat="1" applyFont="1" applyFill="1" applyBorder="1" applyAlignment="1">
      <alignment horizontal="center"/>
    </xf>
    <xf numFmtId="165" fontId="7" fillId="28" borderId="14" xfId="0" applyNumberFormat="1" applyFont="1" applyFill="1" applyBorder="1" applyAlignment="1">
      <alignment horizontal="center"/>
    </xf>
    <xf numFmtId="165" fontId="7" fillId="29" borderId="30" xfId="0" applyNumberFormat="1" applyFont="1" applyFill="1" applyBorder="1" applyAlignment="1">
      <alignment horizontal="center"/>
    </xf>
    <xf numFmtId="165" fontId="7" fillId="29" borderId="3" xfId="0" applyNumberFormat="1" applyFont="1" applyFill="1" applyBorder="1" applyAlignment="1">
      <alignment horizontal="center"/>
    </xf>
    <xf numFmtId="165" fontId="9" fillId="28" borderId="14" xfId="0" applyNumberFormat="1" applyFont="1" applyFill="1" applyBorder="1"/>
    <xf numFmtId="165" fontId="9" fillId="28" borderId="7" xfId="0" applyNumberFormat="1" applyFont="1" applyFill="1" applyBorder="1"/>
    <xf numFmtId="165" fontId="9" fillId="29" borderId="30" xfId="1" applyNumberFormat="1" applyFont="1" applyFill="1" applyBorder="1" applyAlignment="1"/>
    <xf numFmtId="165" fontId="9" fillId="0" borderId="28" xfId="1" applyNumberFormat="1" applyFont="1" applyFill="1" applyBorder="1" applyAlignment="1">
      <alignment horizontal="center"/>
    </xf>
    <xf numFmtId="165" fontId="10" fillId="28" borderId="9" xfId="1" applyNumberFormat="1" applyFont="1" applyFill="1" applyBorder="1" applyAlignment="1"/>
    <xf numFmtId="165" fontId="10" fillId="29" borderId="31" xfId="1" applyNumberFormat="1" applyFont="1" applyFill="1" applyBorder="1" applyAlignment="1"/>
    <xf numFmtId="165" fontId="27" fillId="0" borderId="0" xfId="1" applyNumberFormat="1" applyFont="1" applyFill="1" applyBorder="1" applyAlignment="1"/>
    <xf numFmtId="165" fontId="10" fillId="29" borderId="22" xfId="1" applyNumberFormat="1" applyFont="1" applyFill="1" applyBorder="1" applyAlignment="1"/>
    <xf numFmtId="165" fontId="9" fillId="29" borderId="0" xfId="1" applyNumberFormat="1" applyFont="1" applyFill="1" applyBorder="1" applyAlignment="1"/>
    <xf numFmtId="165" fontId="9" fillId="29" borderId="15" xfId="1" applyNumberFormat="1" applyFont="1" applyFill="1" applyBorder="1" applyAlignment="1"/>
    <xf numFmtId="165" fontId="9" fillId="0" borderId="32" xfId="1" applyNumberFormat="1" applyFont="1" applyFill="1" applyBorder="1" applyAlignment="1">
      <alignment horizontal="center"/>
    </xf>
    <xf numFmtId="165" fontId="9" fillId="0" borderId="22" xfId="1" applyNumberFormat="1" applyFont="1" applyFill="1" applyBorder="1" applyAlignment="1">
      <alignment horizontal="center"/>
    </xf>
    <xf numFmtId="165" fontId="9" fillId="0" borderId="33" xfId="1" applyNumberFormat="1" applyFont="1" applyFill="1" applyBorder="1" applyAlignment="1">
      <alignment horizontal="center"/>
    </xf>
    <xf numFmtId="165" fontId="10" fillId="30" borderId="33" xfId="1" applyNumberFormat="1" applyFont="1" applyFill="1" applyBorder="1"/>
    <xf numFmtId="165" fontId="9" fillId="29" borderId="31" xfId="1" applyNumberFormat="1" applyFont="1" applyFill="1" applyBorder="1"/>
    <xf numFmtId="165" fontId="9" fillId="29" borderId="31" xfId="1" applyNumberFormat="1" applyFont="1" applyFill="1" applyBorder="1" applyAlignment="1"/>
    <xf numFmtId="165" fontId="9" fillId="0" borderId="14" xfId="1" applyNumberFormat="1" applyFont="1" applyFill="1" applyBorder="1" applyAlignment="1">
      <alignment horizontal="right"/>
    </xf>
    <xf numFmtId="165" fontId="9" fillId="0" borderId="30" xfId="1" applyNumberFormat="1" applyFont="1" applyFill="1" applyBorder="1"/>
    <xf numFmtId="165" fontId="9" fillId="0" borderId="3" xfId="1" applyNumberFormat="1" applyFont="1" applyFill="1" applyBorder="1"/>
    <xf numFmtId="165" fontId="27" fillId="0" borderId="30" xfId="1" applyNumberFormat="1" applyFont="1" applyFill="1" applyBorder="1" applyAlignment="1"/>
    <xf numFmtId="165" fontId="9" fillId="28" borderId="29" xfId="1" applyNumberFormat="1" applyFont="1" applyFill="1" applyBorder="1" applyAlignment="1">
      <alignment horizontal="right"/>
    </xf>
    <xf numFmtId="165" fontId="9" fillId="0" borderId="9" xfId="1" applyNumberFormat="1" applyFont="1" applyFill="1" applyBorder="1" applyAlignment="1">
      <alignment horizontal="right"/>
    </xf>
    <xf numFmtId="165" fontId="9" fillId="0" borderId="31" xfId="0" applyNumberFormat="1" applyFont="1" applyFill="1" applyBorder="1"/>
    <xf numFmtId="165" fontId="9" fillId="0" borderId="4" xfId="1" applyNumberFormat="1" applyFont="1" applyFill="1" applyBorder="1"/>
    <xf numFmtId="165" fontId="9" fillId="0" borderId="4" xfId="0" applyNumberFormat="1" applyFont="1" applyFill="1" applyBorder="1"/>
    <xf numFmtId="165" fontId="27" fillId="0" borderId="31" xfId="1" applyNumberFormat="1" applyFont="1" applyFill="1" applyBorder="1" applyAlignment="1"/>
    <xf numFmtId="165" fontId="9" fillId="28" borderId="32" xfId="1" applyNumberFormat="1" applyFont="1" applyFill="1" applyBorder="1"/>
    <xf numFmtId="165" fontId="9" fillId="29" borderId="22" xfId="0" applyNumberFormat="1" applyFont="1" applyFill="1" applyBorder="1"/>
    <xf numFmtId="165" fontId="9" fillId="29" borderId="33" xfId="1" applyNumberFormat="1" applyFont="1" applyFill="1" applyBorder="1"/>
    <xf numFmtId="165" fontId="9" fillId="29" borderId="33" xfId="0" applyNumberFormat="1" applyFont="1" applyFill="1" applyBorder="1"/>
    <xf numFmtId="165" fontId="9" fillId="28" borderId="32" xfId="1" applyNumberFormat="1" applyFont="1" applyFill="1" applyBorder="1" applyAlignment="1">
      <alignment horizontal="center"/>
    </xf>
    <xf numFmtId="165" fontId="9" fillId="29" borderId="22" xfId="1" applyNumberFormat="1" applyFont="1" applyFill="1" applyBorder="1" applyAlignment="1">
      <alignment horizontal="center"/>
    </xf>
    <xf numFmtId="165" fontId="9" fillId="29" borderId="33" xfId="1" applyNumberFormat="1" applyFont="1" applyFill="1" applyBorder="1" applyAlignment="1">
      <alignment horizontal="center"/>
    </xf>
    <xf numFmtId="165" fontId="9" fillId="29" borderId="31" xfId="0" applyNumberFormat="1" applyFont="1" applyFill="1" applyBorder="1"/>
    <xf numFmtId="165" fontId="9" fillId="29" borderId="4" xfId="0" applyNumberFormat="1" applyFont="1" applyFill="1" applyBorder="1"/>
    <xf numFmtId="165" fontId="9" fillId="28" borderId="30" xfId="1" applyNumberFormat="1" applyFont="1" applyFill="1" applyBorder="1"/>
    <xf numFmtId="165" fontId="7" fillId="28" borderId="7" xfId="0" applyNumberFormat="1" applyFont="1" applyFill="1" applyBorder="1" applyAlignment="1">
      <alignment horizontal="right" vertical="center"/>
    </xf>
    <xf numFmtId="165" fontId="7" fillId="29" borderId="5" xfId="0" applyNumberFormat="1" applyFont="1" applyFill="1" applyBorder="1" applyAlignment="1">
      <alignment horizontal="right" vertical="center"/>
    </xf>
    <xf numFmtId="165" fontId="7" fillId="28" borderId="0" xfId="0" applyNumberFormat="1" applyFont="1" applyFill="1" applyBorder="1" applyAlignment="1">
      <alignment horizontal="right" vertical="center"/>
    </xf>
    <xf numFmtId="165" fontId="7" fillId="28" borderId="29" xfId="0" applyNumberFormat="1" applyFont="1" applyFill="1" applyBorder="1" applyAlignment="1">
      <alignment horizontal="right" vertical="center"/>
    </xf>
    <xf numFmtId="165" fontId="7" fillId="29" borderId="15" xfId="1" applyNumberFormat="1" applyFont="1" applyFill="1" applyBorder="1" applyAlignment="1">
      <alignment horizontal="center"/>
    </xf>
    <xf numFmtId="165" fontId="7" fillId="29" borderId="28" xfId="0" applyNumberFormat="1" applyFont="1" applyFill="1" applyBorder="1" applyAlignment="1">
      <alignment horizontal="right" vertical="center"/>
    </xf>
    <xf numFmtId="165" fontId="7" fillId="28" borderId="15" xfId="0" applyNumberFormat="1" applyFont="1" applyFill="1" applyBorder="1" applyAlignment="1">
      <alignment horizontal="right" vertical="center"/>
    </xf>
    <xf numFmtId="165" fontId="10" fillId="28" borderId="9" xfId="0" applyNumberFormat="1" applyFont="1" applyFill="1" applyBorder="1" applyAlignment="1">
      <alignment horizontal="right" vertical="center"/>
    </xf>
    <xf numFmtId="165" fontId="10" fillId="29" borderId="4" xfId="0" applyNumberFormat="1" applyFont="1" applyFill="1" applyBorder="1" applyAlignment="1">
      <alignment horizontal="right" vertical="center"/>
    </xf>
    <xf numFmtId="165" fontId="10" fillId="28" borderId="31" xfId="0" applyNumberFormat="1" applyFont="1" applyFill="1" applyBorder="1" applyAlignment="1">
      <alignment horizontal="right" vertical="center"/>
    </xf>
    <xf numFmtId="164" fontId="7" fillId="28" borderId="14" xfId="0" applyNumberFormat="1" applyFont="1" applyFill="1" applyBorder="1" applyAlignment="1">
      <alignment horizontal="right" vertical="center"/>
    </xf>
    <xf numFmtId="164" fontId="9" fillId="29" borderId="30" xfId="1" applyNumberFormat="1" applyFont="1" applyFill="1" applyBorder="1"/>
    <xf numFmtId="164" fontId="7" fillId="29" borderId="3" xfId="0" applyNumberFormat="1" applyFont="1" applyFill="1" applyBorder="1" applyAlignment="1">
      <alignment horizontal="right" vertical="center"/>
    </xf>
    <xf numFmtId="164" fontId="7" fillId="28" borderId="30" xfId="0" applyNumberFormat="1" applyFont="1" applyFill="1" applyBorder="1" applyAlignment="1">
      <alignment horizontal="right" vertical="center"/>
    </xf>
    <xf numFmtId="164" fontId="7" fillId="28" borderId="7" xfId="0" applyNumberFormat="1" applyFont="1" applyFill="1" applyBorder="1" applyAlignment="1">
      <alignment horizontal="right" vertical="center"/>
    </xf>
    <xf numFmtId="164" fontId="9" fillId="29" borderId="0" xfId="1" applyNumberFormat="1" applyFont="1" applyFill="1" applyBorder="1"/>
    <xf numFmtId="164" fontId="7" fillId="29" borderId="5" xfId="0" applyNumberFormat="1" applyFont="1" applyFill="1" applyBorder="1" applyAlignment="1">
      <alignment horizontal="right" vertical="center"/>
    </xf>
    <xf numFmtId="164" fontId="7" fillId="28" borderId="0" xfId="0" applyNumberFormat="1" applyFont="1" applyFill="1" applyBorder="1" applyAlignment="1">
      <alignment horizontal="right" vertical="center"/>
    </xf>
    <xf numFmtId="164" fontId="7" fillId="28" borderId="29" xfId="0" applyNumberFormat="1" applyFont="1" applyFill="1" applyBorder="1" applyAlignment="1">
      <alignment horizontal="right" vertical="center"/>
    </xf>
    <xf numFmtId="164" fontId="9" fillId="29" borderId="15" xfId="1" applyNumberFormat="1" applyFont="1" applyFill="1" applyBorder="1"/>
    <xf numFmtId="164" fontId="7" fillId="29" borderId="28" xfId="0" applyNumberFormat="1" applyFont="1" applyFill="1" applyBorder="1" applyAlignment="1">
      <alignment horizontal="right" vertical="center"/>
    </xf>
    <xf numFmtId="164" fontId="7" fillId="28" borderId="15" xfId="0" applyNumberFormat="1" applyFont="1" applyFill="1" applyBorder="1" applyAlignment="1">
      <alignment horizontal="right" vertical="center"/>
    </xf>
    <xf numFmtId="164" fontId="10" fillId="28" borderId="9" xfId="0" applyNumberFormat="1" applyFont="1" applyFill="1" applyBorder="1" applyAlignment="1">
      <alignment horizontal="right" vertical="center"/>
    </xf>
    <xf numFmtId="164" fontId="10" fillId="29" borderId="31" xfId="1" applyNumberFormat="1" applyFont="1" applyFill="1" applyBorder="1"/>
    <xf numFmtId="164" fontId="10" fillId="29" borderId="4" xfId="0" applyNumberFormat="1" applyFont="1" applyFill="1" applyBorder="1" applyAlignment="1">
      <alignment horizontal="right" vertical="center"/>
    </xf>
    <xf numFmtId="164" fontId="10" fillId="28" borderId="31" xfId="0" applyNumberFormat="1" applyFont="1" applyFill="1" applyBorder="1" applyAlignment="1">
      <alignment horizontal="right" vertical="center"/>
    </xf>
    <xf numFmtId="165" fontId="10" fillId="28" borderId="14" xfId="1" applyNumberFormat="1" applyFont="1" applyFill="1" applyBorder="1"/>
    <xf numFmtId="165" fontId="10" fillId="29" borderId="30" xfId="1" applyNumberFormat="1" applyFont="1" applyFill="1" applyBorder="1"/>
    <xf numFmtId="165" fontId="10" fillId="29" borderId="3" xfId="1" applyNumberFormat="1" applyFont="1" applyFill="1" applyBorder="1"/>
    <xf numFmtId="165" fontId="10" fillId="28" borderId="30" xfId="1" applyNumberFormat="1" applyFont="1" applyFill="1" applyBorder="1"/>
    <xf numFmtId="165" fontId="9" fillId="28" borderId="0" xfId="1" applyNumberFormat="1" applyFont="1" applyFill="1" applyBorder="1"/>
    <xf numFmtId="165" fontId="7" fillId="29" borderId="0" xfId="1" applyNumberFormat="1" applyFont="1" applyFill="1" applyBorder="1" applyAlignment="1">
      <alignment horizontal="center"/>
    </xf>
    <xf numFmtId="165" fontId="10" fillId="28" borderId="31" xfId="1" applyNumberFormat="1" applyFont="1" applyFill="1" applyBorder="1"/>
    <xf numFmtId="165" fontId="9" fillId="28" borderId="15" xfId="1" applyNumberFormat="1" applyFont="1" applyFill="1" applyBorder="1"/>
    <xf numFmtId="165" fontId="7" fillId="29" borderId="30" xfId="1" applyNumberFormat="1" applyFont="1" applyFill="1" applyBorder="1" applyAlignment="1">
      <alignment horizontal="center"/>
    </xf>
    <xf numFmtId="164" fontId="9" fillId="28" borderId="14" xfId="0" applyNumberFormat="1" applyFont="1" applyFill="1" applyBorder="1" applyAlignment="1">
      <alignment horizontal="right" vertical="center"/>
    </xf>
    <xf numFmtId="164" fontId="9" fillId="29" borderId="3" xfId="0" applyNumberFormat="1" applyFont="1" applyFill="1" applyBorder="1" applyAlignment="1">
      <alignment horizontal="right" vertical="center"/>
    </xf>
    <xf numFmtId="164" fontId="9" fillId="28" borderId="7" xfId="0" applyNumberFormat="1" applyFont="1" applyFill="1" applyBorder="1" applyAlignment="1">
      <alignment horizontal="right" vertical="center"/>
    </xf>
    <xf numFmtId="164" fontId="9" fillId="29" borderId="5" xfId="0" applyNumberFormat="1" applyFont="1" applyFill="1" applyBorder="1" applyAlignment="1">
      <alignment horizontal="right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164" fontId="9" fillId="29" borderId="31" xfId="1" applyNumberFormat="1" applyFont="1" applyFill="1" applyBorder="1"/>
    <xf numFmtId="164" fontId="9" fillId="28" borderId="40" xfId="0" applyNumberFormat="1" applyFont="1" applyFill="1" applyBorder="1" applyAlignment="1">
      <alignment horizontal="right" vertical="center"/>
    </xf>
    <xf numFmtId="164" fontId="9" fillId="29" borderId="41" xfId="0" applyNumberFormat="1" applyFont="1" applyFill="1" applyBorder="1" applyAlignment="1">
      <alignment horizontal="right" vertical="center"/>
    </xf>
    <xf numFmtId="164" fontId="9" fillId="29" borderId="3" xfId="0" quotePrefix="1" applyNumberFormat="1" applyFont="1" applyFill="1" applyBorder="1" applyAlignment="1">
      <alignment horizontal="right" vertical="center"/>
    </xf>
    <xf numFmtId="164" fontId="9" fillId="28" borderId="29" xfId="0" applyNumberFormat="1" applyFont="1" applyFill="1" applyBorder="1" applyAlignment="1">
      <alignment horizontal="right" vertical="center"/>
    </xf>
    <xf numFmtId="164" fontId="9" fillId="29" borderId="28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9" fillId="28" borderId="17" xfId="0" applyNumberFormat="1" applyFont="1" applyFill="1" applyBorder="1" applyAlignment="1">
      <alignment horizontal="right" vertical="center"/>
    </xf>
    <xf numFmtId="164" fontId="9" fillId="29" borderId="12" xfId="1" applyNumberFormat="1" applyFont="1" applyFill="1" applyBorder="1"/>
    <xf numFmtId="164" fontId="9" fillId="29" borderId="13" xfId="0" applyNumberFormat="1" applyFont="1" applyFill="1" applyBorder="1" applyAlignment="1">
      <alignment horizontal="right" vertical="center"/>
    </xf>
    <xf numFmtId="164" fontId="10" fillId="28" borderId="32" xfId="0" applyNumberFormat="1" applyFont="1" applyFill="1" applyBorder="1" applyAlignment="1">
      <alignment horizontal="right" vertical="center"/>
    </xf>
    <xf numFmtId="164" fontId="9" fillId="29" borderId="22" xfId="1" applyNumberFormat="1" applyFont="1" applyFill="1" applyBorder="1"/>
    <xf numFmtId="164" fontId="10" fillId="29" borderId="33" xfId="0" applyNumberFormat="1" applyFont="1" applyFill="1" applyBorder="1" applyAlignment="1">
      <alignment horizontal="right" vertical="center"/>
    </xf>
    <xf numFmtId="164" fontId="10" fillId="28" borderId="40" xfId="0" applyNumberFormat="1" applyFont="1" applyFill="1" applyBorder="1" applyAlignment="1">
      <alignment horizontal="right" vertical="center"/>
    </xf>
    <xf numFmtId="164" fontId="10" fillId="29" borderId="41" xfId="0" applyNumberFormat="1" applyFont="1" applyFill="1" applyBorder="1" applyAlignment="1">
      <alignment horizontal="right" vertical="center"/>
    </xf>
    <xf numFmtId="164" fontId="9" fillId="0" borderId="14" xfId="0" applyNumberFormat="1" applyFont="1" applyFill="1" applyBorder="1" applyAlignment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center"/>
    </xf>
    <xf numFmtId="164" fontId="39" fillId="0" borderId="7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5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164" fontId="7" fillId="28" borderId="17" xfId="0" applyNumberFormat="1" applyFont="1" applyFill="1" applyBorder="1" applyAlignment="1">
      <alignment horizontal="right" vertical="center"/>
    </xf>
    <xf numFmtId="164" fontId="7" fillId="29" borderId="12" xfId="1" applyNumberFormat="1" applyFont="1" applyFill="1" applyBorder="1"/>
    <xf numFmtId="164" fontId="7" fillId="29" borderId="13" xfId="0" applyNumberFormat="1" applyFont="1" applyFill="1" applyBorder="1" applyAlignment="1">
      <alignment horizontal="right" vertical="center"/>
    </xf>
    <xf numFmtId="164" fontId="7" fillId="28" borderId="32" xfId="0" applyNumberFormat="1" applyFont="1" applyFill="1" applyBorder="1" applyAlignment="1">
      <alignment horizontal="right" vertical="center"/>
    </xf>
    <xf numFmtId="164" fontId="7" fillId="29" borderId="22" xfId="1" applyNumberFormat="1" applyFont="1" applyFill="1" applyBorder="1"/>
    <xf numFmtId="164" fontId="7" fillId="29" borderId="33" xfId="0" applyNumberFormat="1" applyFont="1" applyFill="1" applyBorder="1" applyAlignment="1">
      <alignment horizontal="right" vertical="center"/>
    </xf>
    <xf numFmtId="165" fontId="7" fillId="28" borderId="14" xfId="1" applyNumberFormat="1" applyFont="1" applyFill="1" applyBorder="1"/>
    <xf numFmtId="165" fontId="7" fillId="0" borderId="30" xfId="1" applyNumberFormat="1" applyFont="1" applyFill="1" applyBorder="1" applyAlignment="1">
      <alignment horizontal="center"/>
    </xf>
    <xf numFmtId="165" fontId="7" fillId="29" borderId="3" xfId="1" applyNumberFormat="1" applyFont="1" applyFill="1" applyBorder="1"/>
    <xf numFmtId="165" fontId="7" fillId="28" borderId="7" xfId="1" applyNumberFormat="1" applyFont="1" applyFill="1" applyBorder="1"/>
    <xf numFmtId="165" fontId="7" fillId="29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/>
    </xf>
    <xf numFmtId="180" fontId="10" fillId="28" borderId="9" xfId="2" applyNumberFormat="1" applyFont="1" applyFill="1" applyBorder="1"/>
    <xf numFmtId="180" fontId="10" fillId="29" borderId="31" xfId="2" applyNumberFormat="1" applyFont="1" applyFill="1" applyBorder="1"/>
    <xf numFmtId="180" fontId="10" fillId="29" borderId="4" xfId="2" applyNumberFormat="1" applyFont="1" applyFill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180" fontId="9" fillId="32" borderId="30" xfId="2" applyNumberFormat="1" applyFont="1" applyFill="1" applyBorder="1" applyProtection="1">
      <protection locked="0"/>
    </xf>
    <xf numFmtId="165" fontId="9" fillId="32" borderId="30" xfId="1" applyNumberFormat="1" applyFont="1" applyFill="1" applyBorder="1" applyProtection="1">
      <protection locked="0"/>
    </xf>
    <xf numFmtId="165" fontId="9" fillId="32" borderId="0" xfId="1" applyNumberFormat="1" applyFont="1" applyFill="1" applyBorder="1" applyProtection="1">
      <protection locked="0"/>
    </xf>
    <xf numFmtId="10" fontId="9" fillId="32" borderId="0" xfId="2" applyNumberFormat="1" applyFont="1" applyFill="1" applyBorder="1" applyProtection="1">
      <protection locked="0"/>
    </xf>
    <xf numFmtId="10" fontId="9" fillId="32" borderId="31" xfId="2" applyNumberFormat="1" applyFont="1" applyFill="1" applyBorder="1" applyProtection="1">
      <protection locked="0"/>
    </xf>
    <xf numFmtId="165" fontId="9" fillId="32" borderId="31" xfId="1" applyNumberFormat="1" applyFont="1" applyFill="1" applyBorder="1" applyProtection="1">
      <protection locked="0"/>
    </xf>
    <xf numFmtId="165" fontId="9" fillId="32" borderId="15" xfId="1" applyNumberFormat="1" applyFont="1" applyFill="1" applyBorder="1" applyProtection="1">
      <protection locked="0"/>
    </xf>
    <xf numFmtId="165" fontId="9" fillId="32" borderId="12" xfId="1" applyNumberFormat="1" applyFont="1" applyFill="1" applyBorder="1" applyProtection="1">
      <protection locked="0"/>
    </xf>
    <xf numFmtId="165" fontId="10" fillId="32" borderId="22" xfId="1" applyNumberFormat="1" applyFont="1" applyFill="1" applyBorder="1" applyProtection="1">
      <protection locked="0"/>
    </xf>
    <xf numFmtId="10" fontId="9" fillId="32" borderId="30" xfId="2" applyNumberFormat="1" applyFont="1" applyFill="1" applyBorder="1" applyProtection="1">
      <protection locked="0"/>
    </xf>
    <xf numFmtId="10" fontId="9" fillId="32" borderId="15" xfId="2" applyNumberFormat="1" applyFont="1" applyFill="1" applyBorder="1" applyProtection="1">
      <protection locked="0"/>
    </xf>
    <xf numFmtId="165" fontId="9" fillId="32" borderId="30" xfId="2" applyNumberFormat="1" applyFont="1" applyFill="1" applyBorder="1" applyProtection="1">
      <protection locked="0"/>
    </xf>
    <xf numFmtId="165" fontId="7" fillId="32" borderId="30" xfId="1" applyNumberFormat="1" applyFont="1" applyFill="1" applyBorder="1" applyAlignment="1" applyProtection="1">
      <alignment horizontal="center"/>
      <protection locked="0"/>
    </xf>
    <xf numFmtId="165" fontId="7" fillId="32" borderId="0" xfId="1" applyNumberFormat="1" applyFont="1" applyFill="1" applyBorder="1" applyAlignment="1" applyProtection="1">
      <alignment horizontal="center"/>
      <protection locked="0"/>
    </xf>
    <xf numFmtId="165" fontId="7" fillId="32" borderId="15" xfId="1" applyNumberFormat="1" applyFont="1" applyFill="1" applyBorder="1" applyAlignment="1" applyProtection="1">
      <alignment horizontal="center"/>
      <protection locked="0"/>
    </xf>
    <xf numFmtId="179" fontId="9" fillId="32" borderId="30" xfId="1" applyNumberFormat="1" applyFont="1" applyFill="1" applyBorder="1" applyProtection="1">
      <protection locked="0"/>
    </xf>
    <xf numFmtId="179" fontId="9" fillId="32" borderId="0" xfId="1" applyNumberFormat="1" applyFont="1" applyFill="1" applyBorder="1" applyProtection="1">
      <protection locked="0"/>
    </xf>
    <xf numFmtId="179" fontId="9" fillId="32" borderId="15" xfId="1" applyNumberFormat="1" applyFont="1" applyFill="1" applyBorder="1" applyProtection="1">
      <protection locked="0"/>
    </xf>
    <xf numFmtId="174" fontId="30" fillId="0" borderId="0" xfId="0" applyNumberFormat="1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1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0" fontId="32" fillId="0" borderId="6" xfId="0" applyFont="1" applyBorder="1" applyAlignment="1" applyProtection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1" fillId="0" borderId="0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43" fontId="10" fillId="27" borderId="32" xfId="1" applyFont="1" applyFill="1" applyBorder="1" applyAlignment="1">
      <alignment horizontal="center" vertical="center"/>
    </xf>
    <xf numFmtId="43" fontId="10" fillId="27" borderId="22" xfId="1" applyFont="1" applyFill="1" applyBorder="1" applyAlignment="1">
      <alignment horizontal="center" vertical="center"/>
    </xf>
    <xf numFmtId="43" fontId="10" fillId="27" borderId="33" xfId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9" fontId="10" fillId="2" borderId="35" xfId="0" applyNumberFormat="1" applyFont="1" applyFill="1" applyBorder="1" applyAlignment="1">
      <alignment horizontal="center" vertical="center"/>
    </xf>
    <xf numFmtId="39" fontId="10" fillId="2" borderId="19" xfId="0" applyNumberFormat="1" applyFont="1" applyFill="1" applyBorder="1" applyAlignment="1">
      <alignment horizontal="center" vertical="center"/>
    </xf>
    <xf numFmtId="39" fontId="10" fillId="2" borderId="20" xfId="0" applyNumberFormat="1" applyFont="1" applyFill="1" applyBorder="1" applyAlignment="1">
      <alignment horizontal="center" vertical="center"/>
    </xf>
    <xf numFmtId="39" fontId="10" fillId="27" borderId="32" xfId="1" applyNumberFormat="1" applyFont="1" applyFill="1" applyBorder="1" applyAlignment="1">
      <alignment horizontal="center" vertical="center"/>
    </xf>
    <xf numFmtId="39" fontId="10" fillId="27" borderId="22" xfId="1" applyNumberFormat="1" applyFont="1" applyFill="1" applyBorder="1" applyAlignment="1">
      <alignment horizontal="center" vertical="center"/>
    </xf>
    <xf numFmtId="39" fontId="10" fillId="27" borderId="33" xfId="1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43" fillId="2" borderId="3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4" fillId="2" borderId="17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</cellXfs>
  <cellStyles count="145">
    <cellStyle name="Comma" xfId="1" builtinId="3"/>
    <cellStyle name="Comma 10" xfId="10"/>
    <cellStyle name="Comma 11" xfId="11"/>
    <cellStyle name="Comma 12" xfId="12"/>
    <cellStyle name="Comma 13" xfId="13"/>
    <cellStyle name="Comma 13 2" xfId="95"/>
    <cellStyle name="Comma 14" xfId="14"/>
    <cellStyle name="Comma 14 2" xfId="15"/>
    <cellStyle name="Comma 14 2 2" xfId="97"/>
    <cellStyle name="Comma 14 3" xfId="96"/>
    <cellStyle name="Comma 15" xfId="86"/>
    <cellStyle name="Comma 2" xfId="4"/>
    <cellStyle name="Comma 2 2" xfId="16"/>
    <cellStyle name="Comma 2 2 2" xfId="98"/>
    <cellStyle name="Comma 2 3" xfId="89"/>
    <cellStyle name="Comma 2_3. ARO Balance 2010-2014 CGAAP - BP Submission January 15 2010" xfId="17"/>
    <cellStyle name="Comma 3" xfId="6"/>
    <cellStyle name="Comma 3 2" xfId="9"/>
    <cellStyle name="Comma 3 2 2" xfId="94"/>
    <cellStyle name="Comma 3 3" xfId="91"/>
    <cellStyle name="Comma 4" xfId="18"/>
    <cellStyle name="Comma 4 2" xfId="99"/>
    <cellStyle name="Comma 5" xfId="19"/>
    <cellStyle name="Comma 5 2" xfId="100"/>
    <cellStyle name="Comma 6" xfId="20"/>
    <cellStyle name="Comma 6 2" xfId="101"/>
    <cellStyle name="Comma 7" xfId="21"/>
    <cellStyle name="Comma 7 2" xfId="102"/>
    <cellStyle name="Comma 8" xfId="22"/>
    <cellStyle name="Comma 8 2" xfId="103"/>
    <cellStyle name="Comma 9" xfId="23"/>
    <cellStyle name="comma zerodec" xfId="24"/>
    <cellStyle name="comma zerodec 2" xfId="104"/>
    <cellStyle name="Currency 2" xfId="142"/>
    <cellStyle name="Currency1" xfId="25"/>
    <cellStyle name="Currency1 2" xfId="105"/>
    <cellStyle name="Dollar (zero dec)" xfId="26"/>
    <cellStyle name="Dollar (zero dec) 2" xfId="106"/>
    <cellStyle name="Emphasis 1" xfId="27"/>
    <cellStyle name="Emphasis 2" xfId="28"/>
    <cellStyle name="Emphasis 3" xfId="29"/>
    <cellStyle name="Grey" xfId="30"/>
    <cellStyle name="Header1" xfId="31"/>
    <cellStyle name="Header2" xfId="32"/>
    <cellStyle name="Hyperlink" xfId="144" builtinId="8"/>
    <cellStyle name="Input [yellow]" xfId="33"/>
    <cellStyle name="Normal" xfId="0" builtinId="0"/>
    <cellStyle name="Normal - Style1" xfId="34"/>
    <cellStyle name="Normal 10" xfId="141"/>
    <cellStyle name="Normal 11" xfId="143"/>
    <cellStyle name="Normal 2" xfId="3"/>
    <cellStyle name="Normal 2 2" xfId="8"/>
    <cellStyle name="Normal 2 2 2" xfId="93"/>
    <cellStyle name="Normal 2 3" xfId="88"/>
    <cellStyle name="Normal 3" xfId="5"/>
    <cellStyle name="Normal 3 2" xfId="90"/>
    <cellStyle name="Normal 4" xfId="35"/>
    <cellStyle name="Normal 5" xfId="36"/>
    <cellStyle name="Normal 6" xfId="37"/>
    <cellStyle name="Normal 6 2" xfId="107"/>
    <cellStyle name="Normal 7" xfId="38"/>
    <cellStyle name="Normal 7 2" xfId="108"/>
    <cellStyle name="Normal 8" xfId="85"/>
    <cellStyle name="Normal 9" xfId="84"/>
    <cellStyle name="Percent" xfId="2" builtinId="5"/>
    <cellStyle name="Percent [2]" xfId="39"/>
    <cellStyle name="Percent [2] 2" xfId="109"/>
    <cellStyle name="Percent 2" xfId="7"/>
    <cellStyle name="Percent 2 2" xfId="40"/>
    <cellStyle name="Percent 2 2 2" xfId="110"/>
    <cellStyle name="Percent 2 3" xfId="92"/>
    <cellStyle name="Percent 3" xfId="41"/>
    <cellStyle name="Percent 4" xfId="87"/>
    <cellStyle name="SAPBEXaggData" xfId="42"/>
    <cellStyle name="SAPBEXaggData 2" xfId="111"/>
    <cellStyle name="SAPBEXaggDataEmph" xfId="43"/>
    <cellStyle name="SAPBEXaggDataEmph 2" xfId="112"/>
    <cellStyle name="SAPBEXaggItem" xfId="44"/>
    <cellStyle name="SAPBEXaggItem 2" xfId="113"/>
    <cellStyle name="SAPBEXaggItemX" xfId="45"/>
    <cellStyle name="SAPBEXaggItemX 2" xfId="114"/>
    <cellStyle name="SAPBEXchaText" xfId="46"/>
    <cellStyle name="SAPBEXexcBad7" xfId="47"/>
    <cellStyle name="SAPBEXexcBad7 2" xfId="115"/>
    <cellStyle name="SAPBEXexcBad8" xfId="48"/>
    <cellStyle name="SAPBEXexcBad8 2" xfId="116"/>
    <cellStyle name="SAPBEXexcBad9" xfId="49"/>
    <cellStyle name="SAPBEXexcBad9 2" xfId="117"/>
    <cellStyle name="SAPBEXexcCritical4" xfId="50"/>
    <cellStyle name="SAPBEXexcCritical4 2" xfId="118"/>
    <cellStyle name="SAPBEXexcCritical5" xfId="51"/>
    <cellStyle name="SAPBEXexcCritical5 2" xfId="119"/>
    <cellStyle name="SAPBEXexcCritical6" xfId="52"/>
    <cellStyle name="SAPBEXexcCritical6 2" xfId="120"/>
    <cellStyle name="SAPBEXexcGood1" xfId="53"/>
    <cellStyle name="SAPBEXexcGood1 2" xfId="121"/>
    <cellStyle name="SAPBEXexcGood2" xfId="54"/>
    <cellStyle name="SAPBEXexcGood2 2" xfId="122"/>
    <cellStyle name="SAPBEXexcGood3" xfId="55"/>
    <cellStyle name="SAPBEXexcGood3 2" xfId="123"/>
    <cellStyle name="SAPBEXfilterDrill" xfId="56"/>
    <cellStyle name="SAPBEXfilterItem" xfId="57"/>
    <cellStyle name="SAPBEXfilterText" xfId="58"/>
    <cellStyle name="SAPBEXformats" xfId="59"/>
    <cellStyle name="SAPBEXformats 2" xfId="124"/>
    <cellStyle name="SAPBEXheaderItem" xfId="60"/>
    <cellStyle name="SAPBEXheaderText" xfId="61"/>
    <cellStyle name="SAPBEXHLevel0" xfId="62"/>
    <cellStyle name="SAPBEXHLevel0 2" xfId="125"/>
    <cellStyle name="SAPBEXHLevel0X" xfId="63"/>
    <cellStyle name="SAPBEXHLevel0X 2" xfId="126"/>
    <cellStyle name="SAPBEXHLevel1" xfId="64"/>
    <cellStyle name="SAPBEXHLevel1 2" xfId="127"/>
    <cellStyle name="SAPBEXHLevel1X" xfId="65"/>
    <cellStyle name="SAPBEXHLevel1X 2" xfId="128"/>
    <cellStyle name="SAPBEXHLevel2" xfId="66"/>
    <cellStyle name="SAPBEXHLevel2 2" xfId="129"/>
    <cellStyle name="SAPBEXHLevel2X" xfId="67"/>
    <cellStyle name="SAPBEXHLevel2X 2" xfId="130"/>
    <cellStyle name="SAPBEXHLevel3" xfId="68"/>
    <cellStyle name="SAPBEXHLevel3 2" xfId="131"/>
    <cellStyle name="SAPBEXHLevel3X" xfId="69"/>
    <cellStyle name="SAPBEXHLevel3X 2" xfId="132"/>
    <cellStyle name="SAPBEXresData" xfId="70"/>
    <cellStyle name="SAPBEXresData 2" xfId="133"/>
    <cellStyle name="SAPBEXresDataEmph" xfId="71"/>
    <cellStyle name="SAPBEXresDataEmph 2" xfId="134"/>
    <cellStyle name="SAPBEXresItem" xfId="72"/>
    <cellStyle name="SAPBEXresItem 2" xfId="135"/>
    <cellStyle name="SAPBEXresItemX" xfId="73"/>
    <cellStyle name="SAPBEXresItemX 2" xfId="136"/>
    <cellStyle name="SAPBEXstdData" xfId="74"/>
    <cellStyle name="SAPBEXstdData 2" xfId="137"/>
    <cellStyle name="SAPBEXstdDataEmph" xfId="75"/>
    <cellStyle name="SAPBEXstdDataEmph 2" xfId="138"/>
    <cellStyle name="SAPBEXstdItem" xfId="76"/>
    <cellStyle name="SAPBEXstdItemX" xfId="77"/>
    <cellStyle name="SAPBEXstdItemX 2" xfId="139"/>
    <cellStyle name="SAPBEXtitle" xfId="78"/>
    <cellStyle name="SAPBEXundefined" xfId="79"/>
    <cellStyle name="SAPBEXundefined 2" xfId="140"/>
    <cellStyle name="Sheet Title" xfId="80"/>
    <cellStyle name="Style 1" xfId="81"/>
    <cellStyle name="Tahoma" xfId="82"/>
    <cellStyle name="Task_Header" xfId="83"/>
  </cellStyles>
  <dxfs count="0"/>
  <tableStyles count="0" defaultTableStyle="TableStyleMedium9" defaultPivotStyle="PivotStyleLight16"/>
  <colors>
    <mruColors>
      <color rgb="FF99CCFF"/>
      <color rgb="FFFFFF99"/>
      <color rgb="FFFFCCFF"/>
      <color rgb="FFCCECFF"/>
      <color rgb="FFC0C0C0"/>
      <color rgb="FFCCFF66"/>
      <color rgb="FFCCFFCC"/>
      <color rgb="FFFF99CC"/>
      <color rgb="FFFFFFCC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-PLAN-DEPT\Coal%20%20Req'ts\Business%20Plan\2003%20requirements\BP%20R6\Temp\Fossil%20Fuel%20Consumption-Deliveries-Inventories%20-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-PLAN-DEPT\Coal%20%20Req'ts\Business%20Plan\Coal%20requirements%202002%20-%202007\P7%20Sept%2011\Initial%20Workbo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CB\2002-6%20Business%20Plan\Utensil_2002_VTestJune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EP_Support\EP_BUSINT\EP_BP2000\Submissions\Electricity%20Production_B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CB\Financial%20Forecasts\2002%20Reporting%20Base\OPGOperatingBu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Program&amp;Plan\William\RA99\Budget\BUDENG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G\Liability%20Management\2010%20NWMD\Reports\NWMD%20Report\Number%20Inputs%20Backup\A2%20npmv1.29_2007_nwmd2010_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33286\Local%20Settings\Temporary%20Internet%20Files\OLK38\AGC%20model%20output%20-%20final%20jan26,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ergy%20forecast\1998\Mar98\RIVMONT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WMD\2005%20Model%20Scenarios\npmv1.27_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7_O%20N%20F%20A\Implementation\Pmt%20Cert\Final\Projected%20Seg%20Fund%20Balance%20Jul%2024%20ONF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fi04p-d01\206693$\cf\Income%20Tax\Business%20Plan\2006\OCMT\Nuclear%20Depn%20Forecast%20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\OLKD8E\Revenue%20Analysis_2007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ILW%20Deep%20Repository%20(PMMM%20Study)/Cost%20Estimate/Final%20Est%20Report/L&amp;ILW%20WBS%20Rev%20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e%20Compare\PBC%20Compare\ZN_July_06_Sch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360493\Local%20Settings\Temporary%20Internet%20Files\OLK8CA\Fuelex\Fuelex%20BP%20M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3_MnthEnd_Accrua_wi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1127_RMPL_mnthl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630_RM&amp;PL_MnthEn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F\CB\2002-6%20Business%20Plan\Utensil_2002_VTestJune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F/CB/2002-6%20Business%20Plan/Utensil_2002_VTestJune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working%20spreadsheet/20020513_T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acorpfp201\common$\CF\AA\AM\FA_TAX\2004\Dec\Tax%20Report%20Continuity%20Schedul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\Content.Outlook\P6JNOV9O\ROE%20update%20Nov%2030_10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PLACE\2007ONFA\2007%20ONFA%20Models\npmv1.29_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-2006BusinessPlan\Budget%20%202002\Revenue-ContMar-CommLosses\EP_Support\EP_BUSINT\2000%20EP%20Budget\2000%20Budget%20Template%20-%20EP%20Support.dec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\Consolidated%20Rpt\Month%20End\Archive%20Compare\PBC%20Compare\ZN_Jan_05_Sch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2003_ProprietarySpot\Apr8\BP\EC_2003\Presentation\Monthly_Summary_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2000OPG_YTDQTR4_Final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VENUE\Consolidated%20Rpt\Month%20End\200703_MnthEnd_Accru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02_MnthEnd_Accru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PC\Business%20Plan\BusPlan_TOPS_Original\Summary_Public8_9909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AR_NUG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YE_19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ld%20computer\LenjoseJ\windows\TEMP\BB98-4FINALFeb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212_MnthEnd_Accrual%20_R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\Consolidated%20Rpt\Month%20End\200607_MnthEnd_Accru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venue/Consolidated%20Report/Month%20End/20020729_RM&amp;P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keview"/>
      <sheetName val="Lambton 1&amp;2"/>
      <sheetName val="Lambton 3&amp;4"/>
      <sheetName val="Nanticoke"/>
      <sheetName val="Lennox"/>
      <sheetName val="Northwest"/>
      <sheetName val="Energy Summary"/>
      <sheetName val="Consumption"/>
      <sheetName val="Deliveries"/>
      <sheetName val="Inventories"/>
      <sheetName val="Summary-Plants"/>
      <sheetName val="Summary-Total"/>
      <sheetName val="Emission Rates 20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ambton"/>
      <sheetName val="Nanticoke"/>
      <sheetName val="Northwest"/>
      <sheetName val="Lennox"/>
      <sheetName val="Total FBU"/>
      <sheetName val="Other Summaries"/>
      <sheetName val="Initial Workbook"/>
    </sheetNames>
    <sheetDataSet>
      <sheetData sheetId="0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Lambton</v>
          </cell>
          <cell r="B5" t="str">
            <v>Energy</v>
          </cell>
          <cell r="D5" t="str">
            <v>GWh</v>
          </cell>
          <cell r="F5">
            <v>459.68599999999998</v>
          </cell>
          <cell r="G5">
            <v>400</v>
          </cell>
          <cell r="H5">
            <v>304.24400000000003</v>
          </cell>
          <cell r="I5">
            <v>236.83699999999999</v>
          </cell>
          <cell r="J5">
            <v>345.4468</v>
          </cell>
          <cell r="K5">
            <v>473.40769999999998</v>
          </cell>
          <cell r="L5">
            <v>501.04559999999998</v>
          </cell>
          <cell r="M5">
            <v>512.34670000000006</v>
          </cell>
          <cell r="N5">
            <v>522.99170000000004</v>
          </cell>
          <cell r="O5">
            <v>556.00869999999998</v>
          </cell>
          <cell r="P5">
            <v>540.08789999999999</v>
          </cell>
          <cell r="Q5">
            <v>581.27030000000002</v>
          </cell>
          <cell r="R5">
            <v>5433.3724000000002</v>
          </cell>
        </row>
        <row r="6">
          <cell r="A6" t="str">
            <v xml:space="preserve">  Units 1&amp;2</v>
          </cell>
          <cell r="B6" t="str">
            <v xml:space="preserve">ByProducts </v>
          </cell>
        </row>
        <row r="7">
          <cell r="D7" t="str">
            <v>SO2   (Mg)</v>
          </cell>
          <cell r="F7">
            <v>2495.6999999999998</v>
          </cell>
          <cell r="G7">
            <v>2128.1</v>
          </cell>
          <cell r="H7">
            <v>1984.1738606955582</v>
          </cell>
          <cell r="I7">
            <v>1343.8980338339577</v>
          </cell>
          <cell r="J7">
            <v>1945.988186378456</v>
          </cell>
          <cell r="K7">
            <v>2642.0417876462079</v>
          </cell>
          <cell r="L7">
            <v>2790.457758426021</v>
          </cell>
          <cell r="M7">
            <v>2851.0035670875832</v>
          </cell>
          <cell r="N7">
            <v>2908.3479980202992</v>
          </cell>
          <cell r="O7">
            <v>3084.2542346731025</v>
          </cell>
          <cell r="P7">
            <v>2999.2018682303683</v>
          </cell>
          <cell r="Q7">
            <v>3217.8170363173867</v>
          </cell>
          <cell r="R7">
            <v>30390.98433130894</v>
          </cell>
        </row>
        <row r="8">
          <cell r="D8" t="str">
            <v>NOx   (Mg)</v>
          </cell>
          <cell r="F8">
            <v>430.1</v>
          </cell>
          <cell r="G8">
            <v>360</v>
          </cell>
          <cell r="H8">
            <v>309.58344447374401</v>
          </cell>
          <cell r="I8">
            <v>245.319831801801</v>
          </cell>
          <cell r="J8">
            <v>347.65210376820505</v>
          </cell>
          <cell r="K8">
            <v>460.01334553637247</v>
          </cell>
          <cell r="L8">
            <v>483.11650612129341</v>
          </cell>
          <cell r="M8">
            <v>492.44410278875887</v>
          </cell>
          <cell r="N8">
            <v>501.16686374913087</v>
          </cell>
          <cell r="O8">
            <v>527.8310922170881</v>
          </cell>
          <cell r="P8">
            <v>515.04736133414281</v>
          </cell>
          <cell r="Q8">
            <v>547.83316118957362</v>
          </cell>
          <cell r="R8">
            <v>5220.1078129801099</v>
          </cell>
        </row>
        <row r="9">
          <cell r="D9" t="str">
            <v>Total AGE   (Mg)</v>
          </cell>
          <cell r="F9">
            <v>2925.8</v>
          </cell>
          <cell r="G9">
            <v>2488.1</v>
          </cell>
          <cell r="H9">
            <v>2293.7573051693021</v>
          </cell>
          <cell r="I9">
            <v>1589.2178656357587</v>
          </cell>
          <cell r="J9">
            <v>2293.6402901466608</v>
          </cell>
          <cell r="K9">
            <v>3102.0551331825804</v>
          </cell>
          <cell r="L9">
            <v>3273.5742645473142</v>
          </cell>
          <cell r="M9">
            <v>3343.4476698763419</v>
          </cell>
          <cell r="N9">
            <v>3409.5148617694299</v>
          </cell>
          <cell r="O9">
            <v>3612.0853268901906</v>
          </cell>
          <cell r="P9">
            <v>3514.2492295645111</v>
          </cell>
          <cell r="Q9">
            <v>3765.6501975069605</v>
          </cell>
          <cell r="R9">
            <v>35611.092144289047</v>
          </cell>
        </row>
        <row r="10">
          <cell r="D10" t="str">
            <v>CO2  (Gg)</v>
          </cell>
          <cell r="F10">
            <v>411.18322027585617</v>
          </cell>
          <cell r="G10">
            <v>359.21145532045256</v>
          </cell>
          <cell r="H10">
            <v>307.21890848047923</v>
          </cell>
          <cell r="I10">
            <v>227.91278703430822</v>
          </cell>
          <cell r="J10">
            <v>330.10213959784318</v>
          </cell>
          <cell r="K10">
            <v>448.09139025850521</v>
          </cell>
          <cell r="L10">
            <v>473.218861780265</v>
          </cell>
          <cell r="M10">
            <v>483.48649703370353</v>
          </cell>
          <cell r="N10">
            <v>493.36086591161592</v>
          </cell>
          <cell r="O10">
            <v>523.17176142906442</v>
          </cell>
          <cell r="P10">
            <v>508.63239328165429</v>
          </cell>
          <cell r="Q10">
            <v>545.66400273546708</v>
          </cell>
          <cell r="R10">
            <v>5111.2542831392147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239.55346404970609</v>
          </cell>
          <cell r="I11">
            <v>180.80849644428022</v>
          </cell>
          <cell r="J11">
            <v>261.78401175661816</v>
          </cell>
          <cell r="K11">
            <v>355.45177794763327</v>
          </cell>
          <cell r="L11">
            <v>375.43552670804894</v>
          </cell>
          <cell r="M11">
            <v>383.58152122245673</v>
          </cell>
          <cell r="N11">
            <v>391.24113687188947</v>
          </cell>
          <cell r="O11">
            <v>414.9155028876857</v>
          </cell>
          <cell r="P11">
            <v>403.51540142279657</v>
          </cell>
          <cell r="Q11">
            <v>432.94414679745989</v>
          </cell>
          <cell r="R11">
            <v>3439.2309861085751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16.086854981363413</v>
          </cell>
          <cell r="G13">
            <v>14.043401112892067</v>
          </cell>
          <cell r="H13">
            <v>11.738119738435591</v>
          </cell>
          <cell r="I13">
            <v>8.8596163257697214</v>
          </cell>
          <cell r="J13">
            <v>12.827416576074279</v>
          </cell>
          <cell r="K13">
            <v>17.417137119434013</v>
          </cell>
          <cell r="L13">
            <v>18.396340808694379</v>
          </cell>
          <cell r="M13">
            <v>18.795494539900361</v>
          </cell>
          <cell r="N13">
            <v>19.170815706722564</v>
          </cell>
          <cell r="O13">
            <v>20.330859641496581</v>
          </cell>
          <cell r="P13">
            <v>19.772254669717015</v>
          </cell>
          <cell r="Q13">
            <v>21.214263193075521</v>
          </cell>
          <cell r="R13">
            <v>198.65257441357551</v>
          </cell>
        </row>
        <row r="14">
          <cell r="C14" t="str">
            <v xml:space="preserve">     Bottom Ash Production</v>
          </cell>
          <cell r="F14">
            <v>2.821581770982486</v>
          </cell>
          <cell r="G14">
            <v>2.4631666431155401</v>
          </cell>
          <cell r="H14">
            <v>2.0588278266913638</v>
          </cell>
          <cell r="I14">
            <v>1.5539477387998439</v>
          </cell>
          <cell r="J14">
            <v>2.2498869307754674</v>
          </cell>
          <cell r="K14">
            <v>3.0549089089091992</v>
          </cell>
          <cell r="L14">
            <v>3.2266580346952329</v>
          </cell>
          <cell r="M14">
            <v>3.2966682941956251</v>
          </cell>
          <cell r="N14">
            <v>3.3624983998188971</v>
          </cell>
          <cell r="O14">
            <v>3.5659663134470798</v>
          </cell>
          <cell r="P14">
            <v>3.4679888276439592</v>
          </cell>
          <cell r="Q14">
            <v>3.7209124082831422</v>
          </cell>
          <cell r="R14">
            <v>34.843012097357835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MSC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D17" t="str">
            <v>HiQ LSC</v>
          </cell>
          <cell r="F17">
            <v>28.222468533000004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28.222468533000004</v>
          </cell>
        </row>
        <row r="18">
          <cell r="C18">
            <v>12573.542209480798</v>
          </cell>
          <cell r="D18" t="str">
            <v>Port Mix LSC</v>
          </cell>
          <cell r="F18">
            <v>98.205989301000017</v>
          </cell>
          <cell r="G18">
            <v>122.557141602</v>
          </cell>
          <cell r="H18">
            <v>117.56808201600001</v>
          </cell>
          <cell r="I18">
            <v>75.256722153298</v>
          </cell>
          <cell r="J18">
            <v>108.96062422052592</v>
          </cell>
          <cell r="K18">
            <v>147.94733775215263</v>
          </cell>
          <cell r="L18">
            <v>156.26504105492512</v>
          </cell>
          <cell r="M18">
            <v>159.65559436347493</v>
          </cell>
          <cell r="N18">
            <v>162.84370542056817</v>
          </cell>
          <cell r="O18">
            <v>172.69752988370846</v>
          </cell>
          <cell r="P18">
            <v>167.95254120599469</v>
          </cell>
          <cell r="Q18">
            <v>180.20147285210069</v>
          </cell>
          <cell r="R18">
            <v>1670.1117818257487</v>
          </cell>
        </row>
        <row r="19">
          <cell r="D19" t="str">
            <v>WCB</v>
          </cell>
          <cell r="F19">
            <v>61.117633395000006</v>
          </cell>
          <cell r="G19">
            <v>36.612157553999999</v>
          </cell>
          <cell r="H19">
            <v>16.012169585999999</v>
          </cell>
          <cell r="I19">
            <v>25.085574051099332</v>
          </cell>
          <cell r="J19">
            <v>36.320208073508638</v>
          </cell>
          <cell r="K19">
            <v>49.315779250717547</v>
          </cell>
          <cell r="L19">
            <v>52.088347018308376</v>
          </cell>
          <cell r="M19">
            <v>53.218531454491647</v>
          </cell>
          <cell r="N19">
            <v>54.281235140189388</v>
          </cell>
          <cell r="O19">
            <v>57.565843294569483</v>
          </cell>
          <cell r="P19">
            <v>55.984180401998231</v>
          </cell>
          <cell r="Q19">
            <v>60.067157617366895</v>
          </cell>
          <cell r="R19">
            <v>557.66881683724955</v>
          </cell>
        </row>
        <row r="20">
          <cell r="D20" t="str">
            <v>PRB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 t="str">
            <v>*Fuel Conv Factor (MWh/ton)</v>
          </cell>
          <cell r="F21">
            <v>2.5582245393776253</v>
          </cell>
          <cell r="G21">
            <v>2.5973178307876541</v>
          </cell>
          <cell r="H21">
            <v>2.3167842693026435</v>
          </cell>
          <cell r="I21">
            <v>2.4465649551791238</v>
          </cell>
          <cell r="J21">
            <v>2.4647001368265067</v>
          </cell>
          <cell r="K21">
            <v>2.4876006442590848</v>
          </cell>
          <cell r="L21">
            <v>2.4926879833019639</v>
          </cell>
          <cell r="M21">
            <v>2.4947802664381045</v>
          </cell>
          <cell r="N21">
            <v>2.4967572427849092</v>
          </cell>
          <cell r="O21">
            <v>2.5029257082061878</v>
          </cell>
          <cell r="P21">
            <v>2.4999444930146555</v>
          </cell>
          <cell r="Q21">
            <v>2.507681030520879</v>
          </cell>
          <cell r="R21">
            <v>2.4945397562960356</v>
          </cell>
        </row>
        <row r="22">
          <cell r="C22" t="str">
            <v>($ 000's)</v>
          </cell>
          <cell r="D22" t="str">
            <v>MSC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HiQ LSC</v>
          </cell>
          <cell r="F23">
            <v>1800.0039999999999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1800.0039999999999</v>
          </cell>
        </row>
        <row r="24">
          <cell r="D24" t="str">
            <v>Port Mix LSC</v>
          </cell>
          <cell r="F24">
            <v>6603.951</v>
          </cell>
          <cell r="G24">
            <v>8029.4269999999997</v>
          </cell>
          <cell r="H24">
            <v>7721.8159999999998</v>
          </cell>
          <cell r="I24">
            <v>4942.0093369375018</v>
          </cell>
          <cell r="J24">
            <v>7494.2289872427218</v>
          </cell>
          <cell r="K24">
            <v>10401.654216578034</v>
          </cell>
          <cell r="L24">
            <v>11179.771427442471</v>
          </cell>
          <cell r="M24">
            <v>11553.096654898272</v>
          </cell>
          <cell r="N24">
            <v>11883.049776803653</v>
          </cell>
          <cell r="O24">
            <v>12656.858488851938</v>
          </cell>
          <cell r="P24">
            <v>12344.48672185213</v>
          </cell>
          <cell r="Q24">
            <v>13257.566905504611</v>
          </cell>
          <cell r="R24">
            <v>118067.91651611133</v>
          </cell>
        </row>
        <row r="25">
          <cell r="D25" t="str">
            <v>WCB</v>
          </cell>
          <cell r="F25">
            <v>3604.1080000000002</v>
          </cell>
          <cell r="G25">
            <v>2159.1239999999998</v>
          </cell>
          <cell r="H25">
            <v>932.69600000000003</v>
          </cell>
          <cell r="I25">
            <v>1383.1163048690628</v>
          </cell>
          <cell r="J25">
            <v>2039.1641483283688</v>
          </cell>
          <cell r="K25">
            <v>2809.4509528470335</v>
          </cell>
          <cell r="L25">
            <v>3027.9539390522391</v>
          </cell>
          <cell r="M25">
            <v>3125.9318392591313</v>
          </cell>
          <cell r="N25">
            <v>3199.7318978298017</v>
          </cell>
          <cell r="O25">
            <v>3410.5063727156926</v>
          </cell>
          <cell r="P25">
            <v>3324.9000988764742</v>
          </cell>
          <cell r="Q25">
            <v>3571.3390823330792</v>
          </cell>
          <cell r="R25">
            <v>32588.022636110883</v>
          </cell>
        </row>
        <row r="26">
          <cell r="D26" t="str">
            <v>PRB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D27" t="str">
            <v>*Unit Cost ($/ton)</v>
          </cell>
          <cell r="F27">
            <v>66.826750079385732</v>
          </cell>
          <cell r="G27">
            <v>66.157262955473456</v>
          </cell>
          <cell r="H27">
            <v>65.903147671247282</v>
          </cell>
          <cell r="I27">
            <v>65.339582634253958</v>
          </cell>
          <cell r="J27">
            <v>68.019027432481479</v>
          </cell>
          <cell r="K27">
            <v>69.419981404688443</v>
          </cell>
          <cell r="L27">
            <v>70.683040208547595</v>
          </cell>
          <cell r="M27">
            <v>71.476893708316126</v>
          </cell>
          <cell r="N27">
            <v>72.005051681479031</v>
          </cell>
          <cell r="O27">
            <v>72.328761357774397</v>
          </cell>
          <cell r="P27">
            <v>72.530040557096171</v>
          </cell>
          <cell r="Q27">
            <v>72.602244274513609</v>
          </cell>
          <cell r="R27">
            <v>69.994725794393673</v>
          </cell>
        </row>
        <row r="28">
          <cell r="D28" t="str">
            <v>Ignition Support</v>
          </cell>
          <cell r="F28">
            <v>41.567</v>
          </cell>
          <cell r="G28">
            <v>54.564</v>
          </cell>
          <cell r="H28">
            <v>37.049999999999997</v>
          </cell>
          <cell r="I28">
            <v>71.437714990663309</v>
          </cell>
          <cell r="J28">
            <v>78.06271658097711</v>
          </cell>
          <cell r="K28">
            <v>83.213571596717287</v>
          </cell>
          <cell r="L28">
            <v>84.439566083351281</v>
          </cell>
          <cell r="M28">
            <v>84.795690950452325</v>
          </cell>
          <cell r="N28">
            <v>86.100133838826082</v>
          </cell>
          <cell r="O28">
            <v>87.744821635321216</v>
          </cell>
          <cell r="P28">
            <v>87.928352096000253</v>
          </cell>
          <cell r="Q28">
            <v>89.459575700772035</v>
          </cell>
          <cell r="R28">
            <v>886.36314347308087</v>
          </cell>
        </row>
        <row r="29">
          <cell r="B29" t="str">
            <v>Total Consumption Costs ($K)</v>
          </cell>
          <cell r="F29">
            <v>12049.63</v>
          </cell>
          <cell r="G29">
            <v>10243.115</v>
          </cell>
          <cell r="H29">
            <v>8691.5619999999999</v>
          </cell>
          <cell r="I29">
            <v>6396.5633567972272</v>
          </cell>
          <cell r="J29">
            <v>9611.4558521520667</v>
          </cell>
          <cell r="K29">
            <v>13294.318741021785</v>
          </cell>
          <cell r="L29">
            <v>14292.16493257806</v>
          </cell>
          <cell r="M29">
            <v>14763.824185107855</v>
          </cell>
          <cell r="N29">
            <v>15168.881808472281</v>
          </cell>
          <cell r="O29">
            <v>16155.109683202951</v>
          </cell>
          <cell r="P29">
            <v>15757.315172824605</v>
          </cell>
          <cell r="Q29">
            <v>16918.365563538464</v>
          </cell>
          <cell r="R29">
            <v>153342.30629569531</v>
          </cell>
        </row>
        <row r="30">
          <cell r="D30" t="str">
            <v>FUEC ($/MWh)</v>
          </cell>
          <cell r="F30">
            <v>26.212740870942337</v>
          </cell>
          <cell r="G30">
            <v>25.607787500000001</v>
          </cell>
          <cell r="H30">
            <v>28.567735107348046</v>
          </cell>
          <cell r="I30">
            <v>27.008294129706201</v>
          </cell>
          <cell r="J30">
            <v>27.823259188251466</v>
          </cell>
          <cell r="K30">
            <v>28.082176823532414</v>
          </cell>
          <cell r="L30">
            <v>28.524679056313559</v>
          </cell>
          <cell r="M30">
            <v>28.816081347079727</v>
          </cell>
          <cell r="N30">
            <v>29.004058398005704</v>
          </cell>
          <cell r="O30">
            <v>29.055498022248486</v>
          </cell>
          <cell r="P30">
            <v>29.175464165785986</v>
          </cell>
          <cell r="Q30">
            <v>29.105848971706386</v>
          </cell>
          <cell r="R30">
            <v>28.222307437586149</v>
          </cell>
        </row>
        <row r="31">
          <cell r="B31" t="str">
            <v>Deliveries</v>
          </cell>
        </row>
        <row r="32">
          <cell r="C32" t="str">
            <v>(ktons)</v>
          </cell>
          <cell r="D32" t="str">
            <v>MSC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HiQ LSC</v>
          </cell>
          <cell r="F33">
            <v>28.222468533000004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9.9999972746900312E-9</v>
          </cell>
          <cell r="R33">
            <v>28.222468543000002</v>
          </cell>
        </row>
        <row r="34">
          <cell r="D34" t="str">
            <v>Port Mix LSC</v>
          </cell>
          <cell r="F34">
            <v>168.30745734600001</v>
          </cell>
          <cell r="G34">
            <v>0</v>
          </cell>
          <cell r="H34">
            <v>0</v>
          </cell>
          <cell r="I34">
            <v>174</v>
          </cell>
          <cell r="J34">
            <v>145</v>
          </cell>
          <cell r="K34">
            <v>174</v>
          </cell>
          <cell r="L34">
            <v>174</v>
          </cell>
          <cell r="M34">
            <v>203</v>
          </cell>
          <cell r="N34">
            <v>203</v>
          </cell>
          <cell r="O34">
            <v>203</v>
          </cell>
          <cell r="P34">
            <v>203</v>
          </cell>
          <cell r="Q34">
            <v>115.99979860165004</v>
          </cell>
          <cell r="R34">
            <v>1763.30725594765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29</v>
          </cell>
          <cell r="J35">
            <v>29</v>
          </cell>
          <cell r="K35">
            <v>58</v>
          </cell>
          <cell r="L35">
            <v>58</v>
          </cell>
          <cell r="M35">
            <v>29</v>
          </cell>
          <cell r="N35">
            <v>58</v>
          </cell>
          <cell r="O35">
            <v>58</v>
          </cell>
          <cell r="P35">
            <v>52</v>
          </cell>
          <cell r="Q35">
            <v>29</v>
          </cell>
          <cell r="R35">
            <v>400</v>
          </cell>
        </row>
        <row r="36">
          <cell r="D36" t="str">
            <v>PRB</v>
          </cell>
          <cell r="F36">
            <v>-5.5115549999999996E-3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-5.5115549999999996E-3</v>
          </cell>
        </row>
        <row r="37">
          <cell r="C37" t="str">
            <v>($ 000's)</v>
          </cell>
          <cell r="D37" t="str">
            <v>MSC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HiQ LSC</v>
          </cell>
          <cell r="F38">
            <v>1800.152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7.0749982960272897E-7</v>
          </cell>
          <cell r="R38">
            <v>1800.1520007074998</v>
          </cell>
        </row>
        <row r="39">
          <cell r="D39" t="str">
            <v>Port Mix LSC</v>
          </cell>
          <cell r="F39">
            <v>10611.369000000001</v>
          </cell>
          <cell r="G39">
            <v>87.772999999999996</v>
          </cell>
          <cell r="H39">
            <v>-4.617</v>
          </cell>
          <cell r="I39">
            <v>13036.571312847405</v>
          </cell>
          <cell r="J39">
            <v>10818.61611714528</v>
          </cell>
          <cell r="K39">
            <v>12950.58858912349</v>
          </cell>
          <cell r="L39">
            <v>12937.919113459036</v>
          </cell>
          <cell r="M39">
            <v>15080.198699377812</v>
          </cell>
          <cell r="N39">
            <v>15029.249546920919</v>
          </cell>
          <cell r="O39">
            <v>15027.55757577097</v>
          </cell>
          <cell r="P39">
            <v>14973.423524635633</v>
          </cell>
          <cell r="Q39">
            <v>8514.7947387015338</v>
          </cell>
          <cell r="R39">
            <v>129063.44421798208</v>
          </cell>
        </row>
        <row r="40">
          <cell r="D40" t="str">
            <v>WCB</v>
          </cell>
          <cell r="F40">
            <v>0</v>
          </cell>
          <cell r="G40">
            <v>-100.19799999999999</v>
          </cell>
          <cell r="H40">
            <v>-381.27</v>
          </cell>
          <cell r="I40">
            <v>1726.3297041062822</v>
          </cell>
          <cell r="J40">
            <v>1726.329704106282</v>
          </cell>
          <cell r="K40">
            <v>3452.6594082125639</v>
          </cell>
          <cell r="L40">
            <v>3452.6594082125644</v>
          </cell>
          <cell r="M40">
            <v>1726.329704106282</v>
          </cell>
          <cell r="N40">
            <v>3452.6594082125639</v>
          </cell>
          <cell r="O40">
            <v>3452.6594082125639</v>
          </cell>
          <cell r="P40">
            <v>3095.4877452940232</v>
          </cell>
          <cell r="Q40">
            <v>1726.3297041062824</v>
          </cell>
          <cell r="R40">
            <v>23329.976194569408</v>
          </cell>
        </row>
        <row r="41">
          <cell r="D41" t="str">
            <v>PRB</v>
          </cell>
          <cell r="F41">
            <v>-0.22900000000000001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-0.22900000000000001</v>
          </cell>
        </row>
        <row r="42">
          <cell r="C42" t="str">
            <v xml:space="preserve"> ($/ton)</v>
          </cell>
          <cell r="D42" t="str">
            <v>MSC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D43" t="str">
            <v>HiQ LSC</v>
          </cell>
          <cell r="F43">
            <v>63.784356704840185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70.750002241841543</v>
          </cell>
          <cell r="R43">
            <v>63.784356707308305</v>
          </cell>
        </row>
        <row r="44">
          <cell r="D44" t="str">
            <v>Port Mix LSC</v>
          </cell>
          <cell r="F44">
            <v>63.047527229798</v>
          </cell>
          <cell r="G44">
            <v>0</v>
          </cell>
          <cell r="H44">
            <v>0</v>
          </cell>
          <cell r="I44">
            <v>74.922823637054051</v>
          </cell>
          <cell r="J44">
            <v>74.611145635484689</v>
          </cell>
          <cell r="K44">
            <v>74.428670052433858</v>
          </cell>
          <cell r="L44">
            <v>74.355856973902505</v>
          </cell>
          <cell r="M44">
            <v>74.286693100383303</v>
          </cell>
          <cell r="N44">
            <v>74.035712053797624</v>
          </cell>
          <cell r="O44">
            <v>74.027377220546654</v>
          </cell>
          <cell r="P44">
            <v>73.760707017909525</v>
          </cell>
          <cell r="Q44">
            <v>73.403530362512328</v>
          </cell>
          <cell r="R44">
            <v>73.193961961337152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59.528610486423531</v>
          </cell>
          <cell r="J45">
            <v>59.528610486423524</v>
          </cell>
          <cell r="K45">
            <v>59.528610486423524</v>
          </cell>
          <cell r="L45">
            <v>59.528610486423531</v>
          </cell>
          <cell r="M45">
            <v>59.528610486423524</v>
          </cell>
          <cell r="N45">
            <v>59.528610486423524</v>
          </cell>
          <cell r="O45">
            <v>59.528610486423524</v>
          </cell>
          <cell r="P45">
            <v>59.528610486423524</v>
          </cell>
          <cell r="Q45">
            <v>59.528610486423524</v>
          </cell>
          <cell r="R45">
            <v>58.324940486423529</v>
          </cell>
        </row>
        <row r="46">
          <cell r="D46" t="str">
            <v>PRB</v>
          </cell>
          <cell r="F46">
            <v>41.549072811574952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41.549072811574952</v>
          </cell>
        </row>
        <row r="47">
          <cell r="B47" t="str">
            <v>Month End Inventories</v>
          </cell>
        </row>
        <row r="48">
          <cell r="C48" t="str">
            <v>(ktons)</v>
          </cell>
          <cell r="D48" t="str">
            <v>MSC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D49" t="str">
            <v>HiQ LSC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9.9999972746900312E-9</v>
          </cell>
          <cell r="R49">
            <v>9.9999972746900312E-9</v>
          </cell>
        </row>
        <row r="50">
          <cell r="D50" t="str">
            <v>Port Mix LSC</v>
          </cell>
          <cell r="F50">
            <v>659.04529143599996</v>
          </cell>
          <cell r="G50">
            <v>536.48814983400007</v>
          </cell>
          <cell r="H50">
            <v>418.918965507</v>
          </cell>
          <cell r="I50">
            <v>517.66224335370191</v>
          </cell>
          <cell r="J50">
            <v>553.701619133176</v>
          </cell>
          <cell r="K50">
            <v>579.75428138102336</v>
          </cell>
          <cell r="L50">
            <v>597.4892403260983</v>
          </cell>
          <cell r="M50">
            <v>640.83364596262334</v>
          </cell>
          <cell r="N50">
            <v>680.98994054205514</v>
          </cell>
          <cell r="O50">
            <v>711.29241065834663</v>
          </cell>
          <cell r="P50">
            <v>746.33986945235188</v>
          </cell>
          <cell r="Q50">
            <v>682.13819520190123</v>
          </cell>
          <cell r="R50">
            <v>682.13819520190123</v>
          </cell>
        </row>
        <row r="51">
          <cell r="D51" t="str">
            <v>WCB</v>
          </cell>
          <cell r="F51">
            <v>175.07013533100002</v>
          </cell>
          <cell r="G51">
            <v>138.457977777</v>
          </cell>
          <cell r="H51">
            <v>122.44470588</v>
          </cell>
          <cell r="I51">
            <v>126.35913182890066</v>
          </cell>
          <cell r="J51">
            <v>119.03892375539201</v>
          </cell>
          <cell r="K51">
            <v>127.72314450467445</v>
          </cell>
          <cell r="L51">
            <v>133.63479748636607</v>
          </cell>
          <cell r="M51">
            <v>109.41626603187441</v>
          </cell>
          <cell r="N51">
            <v>113.13503089168503</v>
          </cell>
          <cell r="O51">
            <v>113.56918759711556</v>
          </cell>
          <cell r="P51">
            <v>109.58500719511733</v>
          </cell>
          <cell r="Q51">
            <v>78.517849577750439</v>
          </cell>
          <cell r="R51">
            <v>78.517849577750439</v>
          </cell>
        </row>
        <row r="52">
          <cell r="D52" t="str">
            <v>PRB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 t="str">
            <v>($ 000's)</v>
          </cell>
          <cell r="D53" t="str">
            <v>MSC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HiQ LSC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7.0749982960272897E-7</v>
          </cell>
          <cell r="R54">
            <v>7.0749982960272897E-7</v>
          </cell>
        </row>
        <row r="55">
          <cell r="D55" t="str">
            <v>Port Mix LSC</v>
          </cell>
          <cell r="F55">
            <v>43177.942000000003</v>
          </cell>
          <cell r="G55">
            <v>35236.286999999997</v>
          </cell>
          <cell r="H55">
            <v>27509.853999999999</v>
          </cell>
          <cell r="I55">
            <v>35604.415975909906</v>
          </cell>
          <cell r="J55">
            <v>38928.803105812462</v>
          </cell>
          <cell r="K55">
            <v>41477.737478357922</v>
          </cell>
          <cell r="L55">
            <v>43235.885164374486</v>
          </cell>
          <cell r="M55">
            <v>46762.987208854029</v>
          </cell>
          <cell r="N55">
            <v>49909.186978971295</v>
          </cell>
          <cell r="O55">
            <v>52279.886065890329</v>
          </cell>
          <cell r="P55">
            <v>54908.822868673822</v>
          </cell>
          <cell r="Q55">
            <v>50166.05070187075</v>
          </cell>
          <cell r="R55">
            <v>50166.05070187075</v>
          </cell>
        </row>
        <row r="56">
          <cell r="D56" t="str">
            <v>WCB</v>
          </cell>
          <cell r="F56">
            <v>10324.39</v>
          </cell>
          <cell r="G56">
            <v>8065.0680000000002</v>
          </cell>
          <cell r="H56">
            <v>6751.1019999999999</v>
          </cell>
          <cell r="I56">
            <v>7094.315399237219</v>
          </cell>
          <cell r="J56">
            <v>6781.4809550151313</v>
          </cell>
          <cell r="K56">
            <v>7424.6894103806626</v>
          </cell>
          <cell r="L56">
            <v>7849.3948795409888</v>
          </cell>
          <cell r="M56">
            <v>6449.792744388139</v>
          </cell>
          <cell r="N56">
            <v>6702.7202547709012</v>
          </cell>
          <cell r="O56">
            <v>6744.873290267773</v>
          </cell>
          <cell r="P56">
            <v>6515.4609366853219</v>
          </cell>
          <cell r="Q56">
            <v>4670.4515584585261</v>
          </cell>
          <cell r="R56">
            <v>4670.4515584585261</v>
          </cell>
        </row>
        <row r="57">
          <cell r="D57" t="str">
            <v>PRB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C58" t="str">
            <v xml:space="preserve"> ($/ton)</v>
          </cell>
          <cell r="D58" t="str">
            <v>MSC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D59" t="str">
            <v>HiQ LSC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70.750002241841543</v>
          </cell>
          <cell r="R59">
            <v>70.750002241841543</v>
          </cell>
        </row>
        <row r="60">
          <cell r="D60" t="str">
            <v>Port Mix LSC</v>
          </cell>
          <cell r="F60">
            <v>65.515894827075059</v>
          </cell>
          <cell r="G60">
            <v>65.679525281038906</v>
          </cell>
          <cell r="H60">
            <v>65.668676438905024</v>
          </cell>
          <cell r="I60">
            <v>68.779240582130996</v>
          </cell>
          <cell r="J60">
            <v>70.306464277196426</v>
          </cell>
          <cell r="K60">
            <v>71.543650147014816</v>
          </cell>
          <cell r="L60">
            <v>72.362617175795762</v>
          </cell>
          <cell r="M60">
            <v>72.972116092015369</v>
          </cell>
          <cell r="N60">
            <v>73.289169204532627</v>
          </cell>
          <cell r="O60">
            <v>73.499850810304508</v>
          </cell>
          <cell r="P60">
            <v>73.570802145361384</v>
          </cell>
          <cell r="Q60">
            <v>73.5423570395768</v>
          </cell>
          <cell r="R60">
            <v>73.5423570395768</v>
          </cell>
        </row>
        <row r="61">
          <cell r="D61" t="str">
            <v>WCB</v>
          </cell>
          <cell r="F61">
            <v>58.972879528995485</v>
          </cell>
          <cell r="G61">
            <v>58.249211273254147</v>
          </cell>
          <cell r="H61">
            <v>55.135924019584081</v>
          </cell>
          <cell r="I61">
            <v>56.144065700320191</v>
          </cell>
          <cell r="J61">
            <v>56.968601034650703</v>
          </cell>
          <cell r="K61">
            <v>58.131119768265116</v>
          </cell>
          <cell r="L61">
            <v>58.737656861730301</v>
          </cell>
          <cell r="M61">
            <v>58.947293471970873</v>
          </cell>
          <cell r="N61">
            <v>59.245312454884598</v>
          </cell>
          <cell r="O61">
            <v>59.389993298138904</v>
          </cell>
          <cell r="P61">
            <v>59.455769575161604</v>
          </cell>
          <cell r="Q61">
            <v>59.482672839043076</v>
          </cell>
          <cell r="R61">
            <v>59.482672839043076</v>
          </cell>
        </row>
        <row r="62">
          <cell r="D62" t="str">
            <v>PRB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4">
          <cell r="A64" t="str">
            <v>I:\Fuelsdiv\Planning &amp; Reporting\FRCST-02\Revision\May01-02\Monthly.123</v>
          </cell>
          <cell r="R64" t="str">
            <v>* Port Mix Basis</v>
          </cell>
        </row>
        <row r="66">
          <cell r="J66" t="str">
            <v>FBU FUEL FORECAST</v>
          </cell>
        </row>
        <row r="67">
          <cell r="A67" t="str">
            <v xml:space="preserve"> May Update (P5)</v>
          </cell>
        </row>
        <row r="68">
          <cell r="F68">
            <v>2002</v>
          </cell>
        </row>
        <row r="69">
          <cell r="F69" t="str">
            <v xml:space="preserve">   Jan    </v>
          </cell>
          <cell r="G69" t="str">
            <v xml:space="preserve">Feb    </v>
          </cell>
          <cell r="H69" t="str">
            <v xml:space="preserve">    Mar    </v>
          </cell>
          <cell r="I69" t="str">
            <v xml:space="preserve">    Apr    </v>
          </cell>
          <cell r="J69" t="str">
            <v xml:space="preserve">    May    </v>
          </cell>
          <cell r="K69" t="str">
            <v xml:space="preserve">    Jun    </v>
          </cell>
          <cell r="L69" t="str">
            <v xml:space="preserve">    Jul    </v>
          </cell>
          <cell r="M69" t="str">
            <v xml:space="preserve">    Aug    </v>
          </cell>
          <cell r="N69" t="str">
            <v xml:space="preserve">    Sep    </v>
          </cell>
          <cell r="O69" t="str">
            <v xml:space="preserve">    Oct    </v>
          </cell>
          <cell r="P69" t="str">
            <v xml:space="preserve">    Nov    </v>
          </cell>
          <cell r="Q69" t="str">
            <v xml:space="preserve">    Dec    </v>
          </cell>
          <cell r="R69" t="str">
            <v xml:space="preserve">  TOTAL</v>
          </cell>
        </row>
        <row r="70">
          <cell r="A70" t="str">
            <v>Lambton</v>
          </cell>
          <cell r="B70" t="str">
            <v>Energy</v>
          </cell>
          <cell r="D70" t="str">
            <v>GWh</v>
          </cell>
          <cell r="F70">
            <v>523</v>
          </cell>
          <cell r="G70">
            <v>553.19899999999996</v>
          </cell>
          <cell r="H70">
            <v>666.73900000000003</v>
          </cell>
          <cell r="I70">
            <v>642.99900000000002</v>
          </cell>
          <cell r="J70">
            <v>378.80930000000001</v>
          </cell>
          <cell r="K70">
            <v>475.57080000000002</v>
          </cell>
          <cell r="L70">
            <v>596.22270000000003</v>
          </cell>
          <cell r="M70">
            <v>592.10140000000001</v>
          </cell>
          <cell r="N70">
            <v>307.83600000000001</v>
          </cell>
          <cell r="O70">
            <v>327.19729999999998</v>
          </cell>
          <cell r="P70">
            <v>536.97789999999998</v>
          </cell>
          <cell r="Q70">
            <v>682.24490000000003</v>
          </cell>
          <cell r="R70">
            <v>6282.8972999999996</v>
          </cell>
        </row>
        <row r="71">
          <cell r="A71" t="str">
            <v xml:space="preserve">  Units 3&amp;4</v>
          </cell>
          <cell r="B71" t="str">
            <v xml:space="preserve">ByProducts </v>
          </cell>
        </row>
        <row r="72">
          <cell r="D72" t="str">
            <v>SO2   (Mg)</v>
          </cell>
          <cell r="F72">
            <v>469.3</v>
          </cell>
          <cell r="G72">
            <v>607.5</v>
          </cell>
          <cell r="H72">
            <v>734.86738455301702</v>
          </cell>
          <cell r="I72">
            <v>714.47655521002446</v>
          </cell>
          <cell r="J72">
            <v>426.44558332417142</v>
          </cell>
          <cell r="K72">
            <v>532.34556224687731</v>
          </cell>
          <cell r="L72">
            <v>663.65627419700706</v>
          </cell>
          <cell r="M72">
            <v>665.87022952751113</v>
          </cell>
          <cell r="N72">
            <v>359.08513402377162</v>
          </cell>
          <cell r="O72">
            <v>381.13031623681331</v>
          </cell>
          <cell r="P72">
            <v>618.14471429503988</v>
          </cell>
          <cell r="Q72">
            <v>780.67156584254246</v>
          </cell>
          <cell r="R72">
            <v>6953.4933194567757</v>
          </cell>
        </row>
        <row r="73">
          <cell r="D73" t="str">
            <v>NOx   (Mg)</v>
          </cell>
          <cell r="F73">
            <v>590.6</v>
          </cell>
          <cell r="G73">
            <v>639.20000000000005</v>
          </cell>
          <cell r="H73">
            <v>722.54883966066723</v>
          </cell>
          <cell r="I73">
            <v>699.14077105039803</v>
          </cell>
          <cell r="J73">
            <v>427.0883168999261</v>
          </cell>
          <cell r="K73">
            <v>529.1908875254145</v>
          </cell>
          <cell r="L73">
            <v>652.51737139781562</v>
          </cell>
          <cell r="M73">
            <v>648.37767448703335</v>
          </cell>
          <cell r="N73">
            <v>350.38879078502515</v>
          </cell>
          <cell r="O73">
            <v>371.46400274013644</v>
          </cell>
          <cell r="P73">
            <v>358.35025028530981</v>
          </cell>
          <cell r="Q73">
            <v>451.29713807329745</v>
          </cell>
          <cell r="R73">
            <v>6440.164042905024</v>
          </cell>
        </row>
        <row r="74">
          <cell r="D74" t="str">
            <v>Total AGE   (Mg)</v>
          </cell>
          <cell r="F74">
            <v>1059.9000000000001</v>
          </cell>
          <cell r="G74">
            <v>1246.7</v>
          </cell>
          <cell r="H74">
            <v>1457.4162242136842</v>
          </cell>
          <cell r="I74">
            <v>1413.6173262604225</v>
          </cell>
          <cell r="J74">
            <v>853.53390022409758</v>
          </cell>
          <cell r="K74">
            <v>1061.5364497722917</v>
          </cell>
          <cell r="L74">
            <v>1316.1736455948226</v>
          </cell>
          <cell r="M74">
            <v>1314.2479040145445</v>
          </cell>
          <cell r="N74">
            <v>709.47392480879671</v>
          </cell>
          <cell r="O74">
            <v>752.59431897694981</v>
          </cell>
          <cell r="P74">
            <v>976.49496458034969</v>
          </cell>
          <cell r="Q74">
            <v>1231.9687039158398</v>
          </cell>
          <cell r="R74">
            <v>13393.657362361799</v>
          </cell>
        </row>
        <row r="75">
          <cell r="D75" t="str">
            <v>CO2  (Gg)</v>
          </cell>
          <cell r="F75">
            <v>467.81677972414383</v>
          </cell>
          <cell r="G75">
            <v>496.7885446795475</v>
          </cell>
          <cell r="H75">
            <v>601.58192659803774</v>
          </cell>
          <cell r="I75">
            <v>584.83170394526701</v>
          </cell>
          <cell r="J75">
            <v>348.99695866718702</v>
          </cell>
          <cell r="K75">
            <v>435.73139732663122</v>
          </cell>
          <cell r="L75">
            <v>543.25174768978445</v>
          </cell>
          <cell r="M75">
            <v>540.92253281623243</v>
          </cell>
          <cell r="N75">
            <v>287.08186200846581</v>
          </cell>
          <cell r="O75">
            <v>304.71940862003197</v>
          </cell>
          <cell r="P75">
            <v>494.29623036228793</v>
          </cell>
          <cell r="Q75">
            <v>624.29713622811641</v>
          </cell>
          <cell r="R75">
            <v>5730.3162286657334</v>
          </cell>
        </row>
        <row r="76">
          <cell r="D76" t="str">
            <v>Gypsum   (Gg)</v>
          </cell>
          <cell r="F76">
            <v>20.826710042348171</v>
          </cell>
          <cell r="G76">
            <v>22.652296984571191</v>
          </cell>
          <cell r="H76">
            <v>26.244542572205614</v>
          </cell>
          <cell r="I76">
            <v>25.517325203863848</v>
          </cell>
          <cell r="J76">
            <v>15.23329563187375</v>
          </cell>
          <cell r="K76">
            <v>19.019902064978304</v>
          </cell>
          <cell r="L76">
            <v>23.710136758186426</v>
          </cell>
          <cell r="M76">
            <v>23.789406510567044</v>
          </cell>
          <cell r="N76">
            <v>12.833314937271671</v>
          </cell>
          <cell r="O76">
            <v>13.62151744845735</v>
          </cell>
          <cell r="P76">
            <v>22.085533213985261</v>
          </cell>
          <cell r="Q76">
            <v>27.890436876517914</v>
          </cell>
          <cell r="R76">
            <v>253.42441824482654</v>
          </cell>
        </row>
        <row r="77">
          <cell r="D77" t="str">
            <v>Particulate  (Mg)</v>
          </cell>
          <cell r="F77">
            <v>0</v>
          </cell>
          <cell r="G77">
            <v>0</v>
          </cell>
          <cell r="H77">
            <v>323.50082386363664</v>
          </cell>
          <cell r="I77">
            <v>314.43574820465375</v>
          </cell>
          <cell r="J77">
            <v>187.57068895324494</v>
          </cell>
          <cell r="K77">
            <v>234.25398227358562</v>
          </cell>
          <cell r="L77">
            <v>292.09894675886454</v>
          </cell>
          <cell r="M77">
            <v>285.4611775004002</v>
          </cell>
          <cell r="N77">
            <v>145.46578852653263</v>
          </cell>
          <cell r="O77">
            <v>154.415754934549</v>
          </cell>
          <cell r="P77">
            <v>250.56418334381328</v>
          </cell>
          <cell r="Q77">
            <v>316.50049887788248</v>
          </cell>
          <cell r="R77">
            <v>2504.2675932371631</v>
          </cell>
        </row>
        <row r="78">
          <cell r="B78" t="str">
            <v>Ash Summary (Gg)</v>
          </cell>
        </row>
        <row r="79">
          <cell r="C79" t="str">
            <v xml:space="preserve">     Total Fly Ash Production </v>
          </cell>
          <cell r="F79">
            <v>12.576998437499999</v>
          </cell>
          <cell r="G79">
            <v>13.675848494318181</v>
          </cell>
          <cell r="H79">
            <v>15.851540369318178</v>
          </cell>
          <cell r="I79">
            <v>15.407351662028022</v>
          </cell>
          <cell r="J79">
            <v>9.1909637587089925</v>
          </cell>
          <cell r="K79">
            <v>11.478445131405683</v>
          </cell>
          <cell r="L79">
            <v>14.31284839118435</v>
          </cell>
          <cell r="M79">
            <v>13.987597697519597</v>
          </cell>
          <cell r="N79">
            <v>7.1278236378000948</v>
          </cell>
          <cell r="O79">
            <v>7.566371991792896</v>
          </cell>
          <cell r="P79">
            <v>12.277644983846843</v>
          </cell>
          <cell r="Q79">
            <v>15.508524445016233</v>
          </cell>
          <cell r="R79">
            <v>148.96195900043907</v>
          </cell>
        </row>
        <row r="80">
          <cell r="C80" t="str">
            <v xml:space="preserve">     Bottom Ash Production</v>
          </cell>
          <cell r="F80">
            <v>2.2194703125000004</v>
          </cell>
          <cell r="G80">
            <v>2.4133850284090914</v>
          </cell>
          <cell r="H80">
            <v>2.7973306534090914</v>
          </cell>
          <cell r="I80">
            <v>2.7189444109461225</v>
          </cell>
          <cell r="J80">
            <v>1.6219347809486457</v>
          </cell>
          <cell r="K80">
            <v>2.0256079643657094</v>
          </cell>
          <cell r="L80">
            <v>2.5257967749148857</v>
          </cell>
          <cell r="M80">
            <v>2.4683995936799294</v>
          </cell>
          <cell r="N80">
            <v>1.2578512302000169</v>
          </cell>
          <cell r="O80">
            <v>1.3352421161987467</v>
          </cell>
          <cell r="P80">
            <v>2.1666432324435605</v>
          </cell>
          <cell r="Q80">
            <v>2.7367984314734524</v>
          </cell>
          <cell r="R80">
            <v>26.287404529489251</v>
          </cell>
        </row>
        <row r="81">
          <cell r="B81" t="str">
            <v>Consumption</v>
          </cell>
        </row>
        <row r="82">
          <cell r="C82" t="str">
            <v>(ktons)</v>
          </cell>
          <cell r="D82" t="str">
            <v>HSC</v>
          </cell>
          <cell r="F82">
            <v>195.27990520500001</v>
          </cell>
          <cell r="G82">
            <v>212.34147486300003</v>
          </cell>
          <cell r="H82">
            <v>246.12289776900002</v>
          </cell>
          <cell r="I82">
            <v>239.2260909447165</v>
          </cell>
          <cell r="J82">
            <v>142.70579267878537</v>
          </cell>
          <cell r="K82">
            <v>178.22294312117714</v>
          </cell>
          <cell r="L82">
            <v>222.23201274401978</v>
          </cell>
          <cell r="M82">
            <v>216.94579156920426</v>
          </cell>
          <cell r="N82">
            <v>110.28496787377166</v>
          </cell>
          <cell r="O82">
            <v>117.07038984671469</v>
          </cell>
          <cell r="P82">
            <v>189.96537392261132</v>
          </cell>
          <cell r="Q82">
            <v>239.95502794399889</v>
          </cell>
          <cell r="R82">
            <v>2310.3526684819999</v>
          </cell>
        </row>
        <row r="83">
          <cell r="D83" t="str">
            <v>Pet coke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3.5420265542441367</v>
          </cell>
          <cell r="N83">
            <v>5.8044719933564037</v>
          </cell>
          <cell r="O83">
            <v>6.1615994656165638</v>
          </cell>
          <cell r="P83">
            <v>9.9981775748742816</v>
          </cell>
          <cell r="Q83">
            <v>12.629211997052575</v>
          </cell>
          <cell r="R83">
            <v>38.135487585143963</v>
          </cell>
        </row>
        <row r="84">
          <cell r="C84" t="str">
            <v>Fuel Conv Factor (MWh/ton)</v>
          </cell>
          <cell r="F84">
            <v>2.6782069535058795</v>
          </cell>
          <cell r="G84">
            <v>2.6052329172005457</v>
          </cell>
          <cell r="H84">
            <v>2.708967780095664</v>
          </cell>
          <cell r="I84">
            <v>2.6878297323705911</v>
          </cell>
          <cell r="J84">
            <v>2.6544773893843048</v>
          </cell>
          <cell r="K84">
            <v>2.6684039196718374</v>
          </cell>
          <cell r="L84">
            <v>2.6828839492479655</v>
          </cell>
          <cell r="M84">
            <v>2.6824321926743449</v>
          </cell>
          <cell r="N84">
            <v>2.6425667144286265</v>
          </cell>
          <cell r="O84">
            <v>2.6459736860218177</v>
          </cell>
          <cell r="P84">
            <v>2.6761154137638972</v>
          </cell>
          <cell r="Q84">
            <v>2.6917412971815389</v>
          </cell>
          <cell r="R84">
            <v>2.6722902727527198</v>
          </cell>
        </row>
        <row r="85">
          <cell r="C85" t="str">
            <v>($ 000's)</v>
          </cell>
          <cell r="D85" t="str">
            <v>HSC</v>
          </cell>
          <cell r="F85">
            <v>11134.664000000001</v>
          </cell>
          <cell r="G85">
            <v>12252.73</v>
          </cell>
          <cell r="H85">
            <v>14264.883</v>
          </cell>
          <cell r="I85">
            <v>14069.135070900018</v>
          </cell>
          <cell r="J85">
            <v>9607.1827438218297</v>
          </cell>
          <cell r="K85">
            <v>12007.178002508266</v>
          </cell>
          <cell r="L85">
            <v>14975.051706757564</v>
          </cell>
          <cell r="M85">
            <v>14618.199480339847</v>
          </cell>
          <cell r="N85">
            <v>7430.1383169417823</v>
          </cell>
          <cell r="O85">
            <v>7886.2493195677971</v>
          </cell>
          <cell r="P85">
            <v>12795.255571623749</v>
          </cell>
          <cell r="Q85">
            <v>16129.413953479396</v>
          </cell>
          <cell r="R85">
            <v>147170.08116594024</v>
          </cell>
        </row>
        <row r="86">
          <cell r="D86" t="str">
            <v>Pet coke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140.89998434833979</v>
          </cell>
          <cell r="N86">
            <v>230.89889375174994</v>
          </cell>
          <cell r="O86">
            <v>245.10523988755884</v>
          </cell>
          <cell r="P86">
            <v>397.72233274866909</v>
          </cell>
          <cell r="Q86">
            <v>502.38352125971187</v>
          </cell>
          <cell r="R86">
            <v>1517.0099719960294</v>
          </cell>
        </row>
        <row r="87">
          <cell r="D87" t="str">
            <v>Unit Cost ($/ton)</v>
          </cell>
          <cell r="F87">
            <v>57.018995315012603</v>
          </cell>
          <cell r="G87">
            <v>57.702952321986565</v>
          </cell>
          <cell r="H87">
            <v>57.958374167154425</v>
          </cell>
          <cell r="I87">
            <v>58.81103944532245</v>
          </cell>
          <cell r="J87">
            <v>67.321603163275327</v>
          </cell>
          <cell r="K87">
            <v>67.371673883448096</v>
          </cell>
          <cell r="L87">
            <v>67.384763886410596</v>
          </cell>
          <cell r="M87">
            <v>66.864026227538531</v>
          </cell>
          <cell r="N87">
            <v>65.764894070147278</v>
          </cell>
          <cell r="O87">
            <v>65.756502868551792</v>
          </cell>
          <cell r="P87">
            <v>65.749319521972041</v>
          </cell>
          <cell r="Q87">
            <v>65.619392844292264</v>
          </cell>
          <cell r="R87">
            <v>63.240738843814015</v>
          </cell>
        </row>
        <row r="88">
          <cell r="D88" t="str">
            <v xml:space="preserve">Ignition Support </v>
          </cell>
          <cell r="F88">
            <v>70.034000000000006</v>
          </cell>
          <cell r="G88">
            <v>26.666</v>
          </cell>
          <cell r="H88">
            <v>19.460999999999999</v>
          </cell>
          <cell r="I88">
            <v>40.044845862812501</v>
          </cell>
          <cell r="J88">
            <v>62.218030828763006</v>
          </cell>
          <cell r="K88">
            <v>51.822621143400113</v>
          </cell>
          <cell r="L88">
            <v>43.295236590051537</v>
          </cell>
          <cell r="M88">
            <v>43.872723070250487</v>
          </cell>
          <cell r="N88">
            <v>74.909673770599895</v>
          </cell>
          <cell r="O88">
            <v>71.82834293194874</v>
          </cell>
          <cell r="P88">
            <v>48.397338713030869</v>
          </cell>
          <cell r="Q88">
            <v>39.993576917059265</v>
          </cell>
          <cell r="R88">
            <v>592.54338982791637</v>
          </cell>
        </row>
        <row r="89">
          <cell r="B89" t="str">
            <v>Total Consumption Costs ($K)</v>
          </cell>
          <cell r="F89">
            <v>11204.698</v>
          </cell>
          <cell r="G89">
            <v>12279.396000000001</v>
          </cell>
          <cell r="H89">
            <v>14284.343999999999</v>
          </cell>
          <cell r="I89">
            <v>14109.179916762831</v>
          </cell>
          <cell r="J89">
            <v>9669.4007746505922</v>
          </cell>
          <cell r="K89">
            <v>12059.000623651666</v>
          </cell>
          <cell r="L89">
            <v>15018.346943347615</v>
          </cell>
          <cell r="M89">
            <v>14802.972187758436</v>
          </cell>
          <cell r="N89">
            <v>7735.9468844641315</v>
          </cell>
          <cell r="O89">
            <v>8203.1829023873051</v>
          </cell>
          <cell r="P89">
            <v>13241.375243085449</v>
          </cell>
          <cell r="Q89">
            <v>16671.791051656168</v>
          </cell>
          <cell r="R89">
            <v>149279.6345277642</v>
          </cell>
        </row>
        <row r="90">
          <cell r="D90" t="str">
            <v>FUEC ($/MWh)</v>
          </cell>
          <cell r="F90">
            <v>21.42389674952199</v>
          </cell>
          <cell r="G90">
            <v>22.197068324418517</v>
          </cell>
          <cell r="H90">
            <v>21.424191475224937</v>
          </cell>
          <cell r="I90">
            <v>21.942771165682732</v>
          </cell>
          <cell r="J90">
            <v>25.52577451147739</v>
          </cell>
          <cell r="K90">
            <v>25.356898749148741</v>
          </cell>
          <cell r="L90">
            <v>25.189156574125093</v>
          </cell>
          <cell r="M90">
            <v>25.00073836636501</v>
          </cell>
          <cell r="N90">
            <v>25.130091621721082</v>
          </cell>
          <cell r="O90">
            <v>25.071059273372079</v>
          </cell>
          <cell r="P90">
            <v>24.659069289602886</v>
          </cell>
          <cell r="Q90">
            <v>24.436666439948716</v>
          </cell>
          <cell r="R90">
            <v>23.759680828741889</v>
          </cell>
        </row>
        <row r="91">
          <cell r="D91" t="str">
            <v>Building Heat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Deliveries</v>
          </cell>
        </row>
        <row r="93">
          <cell r="C93" t="str">
            <v>(ktons)</v>
          </cell>
          <cell r="D93" t="str">
            <v>HSC</v>
          </cell>
          <cell r="F93">
            <v>174.55756071600001</v>
          </cell>
          <cell r="G93">
            <v>2.2046219999999998E-3</v>
          </cell>
          <cell r="H93">
            <v>80.663812047000008</v>
          </cell>
          <cell r="I93">
            <v>174</v>
          </cell>
          <cell r="J93">
            <v>174</v>
          </cell>
          <cell r="K93">
            <v>203</v>
          </cell>
          <cell r="L93">
            <v>232</v>
          </cell>
          <cell r="M93">
            <v>232</v>
          </cell>
          <cell r="N93">
            <v>232</v>
          </cell>
          <cell r="O93">
            <v>232</v>
          </cell>
          <cell r="P93">
            <v>232</v>
          </cell>
          <cell r="Q93">
            <v>289.99986129969034</v>
          </cell>
          <cell r="R93">
            <v>2256.2234386846903</v>
          </cell>
        </row>
        <row r="94">
          <cell r="D94" t="str">
            <v>Pet coke</v>
          </cell>
          <cell r="F94">
            <v>0</v>
          </cell>
          <cell r="G94">
            <v>0</v>
          </cell>
          <cell r="H94">
            <v>0</v>
          </cell>
          <cell r="I94">
            <v>29.602561905000002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29.602561905000002</v>
          </cell>
        </row>
        <row r="95">
          <cell r="C95" t="str">
            <v>($ 000's)</v>
          </cell>
          <cell r="D95" t="str">
            <v>HSC</v>
          </cell>
          <cell r="F95">
            <v>10552.585999999999</v>
          </cell>
          <cell r="G95">
            <v>160.34200000000001</v>
          </cell>
          <cell r="H95">
            <v>5069.1120000000001</v>
          </cell>
          <cell r="I95">
            <v>11749.676298915998</v>
          </cell>
          <cell r="J95">
            <v>11735.394811184069</v>
          </cell>
          <cell r="K95">
            <v>13682.378113415278</v>
          </cell>
          <cell r="L95">
            <v>15631.897248049489</v>
          </cell>
          <cell r="M95">
            <v>15627.978585185436</v>
          </cell>
          <cell r="N95">
            <v>15625.031976091239</v>
          </cell>
          <cell r="O95">
            <v>15622.868388037237</v>
          </cell>
          <cell r="P95">
            <v>15522.722567216375</v>
          </cell>
          <cell r="Q95">
            <v>19403.393928820347</v>
          </cell>
          <cell r="R95">
            <v>150383.38191691547</v>
          </cell>
        </row>
        <row r="96">
          <cell r="D96" t="str">
            <v>Pet coke</v>
          </cell>
          <cell r="F96">
            <v>0</v>
          </cell>
          <cell r="G96">
            <v>0</v>
          </cell>
          <cell r="H96">
            <v>0</v>
          </cell>
          <cell r="I96">
            <v>1298.6195087676995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1298.6195087676995</v>
          </cell>
        </row>
        <row r="97">
          <cell r="C97" t="str">
            <v xml:space="preserve"> ($/ton)</v>
          </cell>
          <cell r="D97" t="str">
            <v>HSC</v>
          </cell>
          <cell r="F97">
            <v>60.453331019953609</v>
          </cell>
          <cell r="G97">
            <v>72729.928305169771</v>
          </cell>
          <cell r="H97">
            <v>62.842455264157415</v>
          </cell>
          <cell r="I97">
            <v>67.526875281126422</v>
          </cell>
          <cell r="J97">
            <v>67.44479776542569</v>
          </cell>
          <cell r="K97">
            <v>67.400877405986591</v>
          </cell>
          <cell r="L97">
            <v>67.378867448489174</v>
          </cell>
          <cell r="M97">
            <v>67.361976660282053</v>
          </cell>
          <cell r="N97">
            <v>67.349275759013963</v>
          </cell>
          <cell r="O97">
            <v>67.33994994843637</v>
          </cell>
          <cell r="P97">
            <v>66.908286927656789</v>
          </cell>
          <cell r="Q97">
            <v>66.908286927656775</v>
          </cell>
          <cell r="R97">
            <v>66.652699080452962</v>
          </cell>
        </row>
        <row r="98">
          <cell r="D98" t="str">
            <v>Pet coke</v>
          </cell>
          <cell r="F98">
            <v>0</v>
          </cell>
          <cell r="G98">
            <v>0</v>
          </cell>
          <cell r="H98">
            <v>0</v>
          </cell>
          <cell r="I98">
            <v>43.8684838472834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43.8684838472834</v>
          </cell>
        </row>
        <row r="99">
          <cell r="B99" t="str">
            <v>Month End Inventories</v>
          </cell>
        </row>
        <row r="100">
          <cell r="C100" t="str">
            <v>(ktons)</v>
          </cell>
          <cell r="D100" t="str">
            <v>HSC</v>
          </cell>
          <cell r="F100">
            <v>839.84303472300007</v>
          </cell>
          <cell r="G100">
            <v>627.502662171</v>
          </cell>
          <cell r="H100">
            <v>462.043576449</v>
          </cell>
          <cell r="I100">
            <v>396.81748550428358</v>
          </cell>
          <cell r="J100">
            <v>428.11169282549821</v>
          </cell>
          <cell r="K100">
            <v>452.88874970432113</v>
          </cell>
          <cell r="L100">
            <v>462.65673696030126</v>
          </cell>
          <cell r="M100">
            <v>477.71094539109697</v>
          </cell>
          <cell r="N100">
            <v>599.42597751732535</v>
          </cell>
          <cell r="O100">
            <v>714.3555876706107</v>
          </cell>
          <cell r="P100">
            <v>756.39021374799938</v>
          </cell>
          <cell r="Q100">
            <v>806.43504710369075</v>
          </cell>
          <cell r="R100">
            <v>806.43504710369075</v>
          </cell>
        </row>
        <row r="101">
          <cell r="D101" t="str">
            <v>Pet coke</v>
          </cell>
          <cell r="F101">
            <v>8.5329894510000006</v>
          </cell>
          <cell r="G101">
            <v>8.5329894510000006</v>
          </cell>
          <cell r="H101">
            <v>8.5329894510000006</v>
          </cell>
          <cell r="I101">
            <v>38.135551356000001</v>
          </cell>
          <cell r="J101">
            <v>38.135551356000001</v>
          </cell>
          <cell r="K101">
            <v>38.135551356000001</v>
          </cell>
          <cell r="L101">
            <v>38.135551356000001</v>
          </cell>
          <cell r="M101">
            <v>34.593524801755862</v>
          </cell>
          <cell r="N101">
            <v>28.789052808399457</v>
          </cell>
          <cell r="O101">
            <v>22.627453342782893</v>
          </cell>
          <cell r="P101">
            <v>12.629275767908611</v>
          </cell>
          <cell r="Q101">
            <v>6.3770856035816337E-5</v>
          </cell>
          <cell r="R101">
            <v>6.3770856035816337E-5</v>
          </cell>
        </row>
        <row r="102">
          <cell r="C102" t="str">
            <v>($ 000's)</v>
          </cell>
          <cell r="D102" t="str">
            <v>HSC</v>
          </cell>
          <cell r="F102">
            <v>48461.421000000002</v>
          </cell>
          <cell r="G102">
            <v>36369.034</v>
          </cell>
          <cell r="H102">
            <v>27173.262999999999</v>
          </cell>
          <cell r="I102">
            <v>26714.38928736814</v>
          </cell>
          <cell r="J102">
            <v>28842.601354730374</v>
          </cell>
          <cell r="K102">
            <v>30517.801465637389</v>
          </cell>
          <cell r="L102">
            <v>31174.647006929314</v>
          </cell>
          <cell r="M102">
            <v>32184.426111774905</v>
          </cell>
          <cell r="N102">
            <v>40379.319770924361</v>
          </cell>
          <cell r="O102">
            <v>48115.938839393799</v>
          </cell>
          <cell r="P102">
            <v>50843.405834986428</v>
          </cell>
          <cell r="Q102">
            <v>54117.385810327381</v>
          </cell>
          <cell r="R102">
            <v>54117.385810327381</v>
          </cell>
        </row>
        <row r="103">
          <cell r="D103" t="str">
            <v>Pet coke</v>
          </cell>
          <cell r="F103">
            <v>218.393</v>
          </cell>
          <cell r="G103">
            <v>218.393</v>
          </cell>
          <cell r="H103">
            <v>218.393</v>
          </cell>
          <cell r="I103">
            <v>1517.0125087676995</v>
          </cell>
          <cell r="J103">
            <v>1517.0125087676995</v>
          </cell>
          <cell r="K103">
            <v>1517.0125087676995</v>
          </cell>
          <cell r="L103">
            <v>1517.0125087676995</v>
          </cell>
          <cell r="M103">
            <v>1376.1125244193597</v>
          </cell>
          <cell r="N103">
            <v>1145.2136306676098</v>
          </cell>
          <cell r="O103">
            <v>900.10839078005097</v>
          </cell>
          <cell r="P103">
            <v>502.38605803138188</v>
          </cell>
          <cell r="Q103">
            <v>2.5367716700088749E-3</v>
          </cell>
          <cell r="R103">
            <v>2.5367716700088749E-3</v>
          </cell>
        </row>
        <row r="104">
          <cell r="C104" t="str">
            <v xml:space="preserve"> ($/ton)</v>
          </cell>
          <cell r="D104" t="str">
            <v>HSC</v>
          </cell>
          <cell r="F104">
            <v>57.70295042809245</v>
          </cell>
          <cell r="G104">
            <v>57.958374031709077</v>
          </cell>
          <cell r="H104">
            <v>58.81103944532245</v>
          </cell>
          <cell r="I104">
            <v>67.321603163275327</v>
          </cell>
          <cell r="J104">
            <v>67.371673883448096</v>
          </cell>
          <cell r="K104">
            <v>67.384763886410596</v>
          </cell>
          <cell r="L104">
            <v>67.381807107683571</v>
          </cell>
          <cell r="M104">
            <v>67.372176464212785</v>
          </cell>
          <cell r="N104">
            <v>67.36331304519959</v>
          </cell>
          <cell r="O104">
            <v>67.355725453609878</v>
          </cell>
          <cell r="P104">
            <v>67.218487112692245</v>
          </cell>
          <cell r="Q104">
            <v>67.106936888085187</v>
          </cell>
          <cell r="R104">
            <v>67.106936888085187</v>
          </cell>
        </row>
        <row r="105">
          <cell r="D105" t="str">
            <v>Pet coke</v>
          </cell>
          <cell r="F105">
            <v>25.593961091139757</v>
          </cell>
          <cell r="G105">
            <v>25.593961091139757</v>
          </cell>
          <cell r="H105">
            <v>25.593961091139757</v>
          </cell>
          <cell r="I105">
            <v>39.779482787758951</v>
          </cell>
          <cell r="J105">
            <v>39.779482787758951</v>
          </cell>
          <cell r="K105">
            <v>39.779482787758951</v>
          </cell>
          <cell r="L105">
            <v>39.779482787758951</v>
          </cell>
          <cell r="M105">
            <v>39.779482787758951</v>
          </cell>
          <cell r="N105">
            <v>39.779482787758951</v>
          </cell>
          <cell r="O105">
            <v>39.779482787758958</v>
          </cell>
          <cell r="P105">
            <v>39.779482787758958</v>
          </cell>
          <cell r="Q105">
            <v>0</v>
          </cell>
          <cell r="R105">
            <v>0</v>
          </cell>
        </row>
        <row r="108">
          <cell r="A108" t="str">
            <v>I:\Fuelsdiv\Planning &amp; Reporting\FRCST-02\Revision\May01-02\Monthly.123</v>
          </cell>
        </row>
      </sheetData>
      <sheetData sheetId="1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Nanticoke</v>
          </cell>
          <cell r="B5" t="str">
            <v>Energy</v>
          </cell>
          <cell r="D5" t="str">
            <v>GWh</v>
          </cell>
          <cell r="F5">
            <v>2030.6959999999999</v>
          </cell>
          <cell r="G5">
            <v>1924.1389999999999</v>
          </cell>
          <cell r="H5">
            <v>1858.365</v>
          </cell>
          <cell r="I5">
            <v>1735.836</v>
          </cell>
          <cell r="J5">
            <v>1544.5881999999999</v>
          </cell>
          <cell r="K5">
            <v>1735.7340999999999</v>
          </cell>
          <cell r="L5">
            <v>1923.3889999999999</v>
          </cell>
          <cell r="M5">
            <v>1967.4384</v>
          </cell>
          <cell r="N5">
            <v>1802.0365999999999</v>
          </cell>
          <cell r="O5">
            <v>1829.462</v>
          </cell>
          <cell r="P5">
            <v>1905.6241</v>
          </cell>
          <cell r="Q5">
            <v>2201.7118999999998</v>
          </cell>
          <cell r="R5">
            <v>22459.0203</v>
          </cell>
        </row>
        <row r="6">
          <cell r="B6" t="str">
            <v xml:space="preserve">ByProducts </v>
          </cell>
          <cell r="D6" t="str">
            <v>SO2   (Mg)</v>
          </cell>
          <cell r="F6">
            <v>7369.2</v>
          </cell>
          <cell r="G6">
            <v>7260.9</v>
          </cell>
          <cell r="H6">
            <v>7306.6116520350006</v>
          </cell>
          <cell r="I6">
            <v>6419.5714919516777</v>
          </cell>
          <cell r="J6">
            <v>5710.6541175530838</v>
          </cell>
          <cell r="K6">
            <v>6419.193661312047</v>
          </cell>
          <cell r="L6">
            <v>7115.1858318284912</v>
          </cell>
          <cell r="M6">
            <v>7278.6168334352014</v>
          </cell>
          <cell r="N6">
            <v>6665.0581282464755</v>
          </cell>
          <cell r="O6">
            <v>6766.7718459977241</v>
          </cell>
          <cell r="P6">
            <v>7049.281008499609</v>
          </cell>
          <cell r="Q6">
            <v>8126.0398994336247</v>
          </cell>
          <cell r="R6">
            <v>83487.084470292932</v>
          </cell>
        </row>
        <row r="7">
          <cell r="B7" t="str">
            <v xml:space="preserve"> (Excluding Ash)</v>
          </cell>
          <cell r="D7" t="str">
            <v>NOx   (Mg)</v>
          </cell>
          <cell r="F7">
            <v>2159.6</v>
          </cell>
          <cell r="G7">
            <v>2058.5</v>
          </cell>
          <cell r="H7">
            <v>2000.0454937515526</v>
          </cell>
          <cell r="I7">
            <v>1868.7484381935947</v>
          </cell>
          <cell r="J7">
            <v>1663.6533309574172</v>
          </cell>
          <cell r="K7">
            <v>1868.6392126361575</v>
          </cell>
          <cell r="L7">
            <v>2069.6896653252643</v>
          </cell>
          <cell r="M7">
            <v>2116.855967172989</v>
          </cell>
          <cell r="N7">
            <v>1939.6963428295101</v>
          </cell>
          <cell r="O7">
            <v>1969.0815196349365</v>
          </cell>
          <cell r="P7">
            <v>2050.6647737373373</v>
          </cell>
          <cell r="Q7">
            <v>2367.5306733622374</v>
          </cell>
          <cell r="R7">
            <v>24132.705417600995</v>
          </cell>
        </row>
        <row r="8">
          <cell r="D8" t="str">
            <v>Total AGE   (Mg)</v>
          </cell>
          <cell r="F8">
            <v>9528.7999999999993</v>
          </cell>
          <cell r="G8">
            <v>9319.4</v>
          </cell>
          <cell r="H8">
            <v>9306.6571457865539</v>
          </cell>
          <cell r="I8">
            <v>8288.3199301452732</v>
          </cell>
          <cell r="J8">
            <v>7374.3074485105008</v>
          </cell>
          <cell r="K8">
            <v>8287.832873948204</v>
          </cell>
          <cell r="L8">
            <v>9184.8754971537564</v>
          </cell>
          <cell r="M8">
            <v>9395.4728006081896</v>
          </cell>
          <cell r="N8">
            <v>8604.7544710759848</v>
          </cell>
          <cell r="O8">
            <v>8735.8533656326599</v>
          </cell>
          <cell r="P8">
            <v>9099.9457822369459</v>
          </cell>
          <cell r="Q8">
            <v>10493.570572795863</v>
          </cell>
          <cell r="R8">
            <v>107619.78988789393</v>
          </cell>
        </row>
        <row r="9">
          <cell r="D9" t="str">
            <v>Sulphur Content (%)</v>
          </cell>
          <cell r="F9">
            <v>0.46684403587251877</v>
          </cell>
          <cell r="G9">
            <v>0.4378813153854354</v>
          </cell>
          <cell r="H9">
            <v>0.45115630970154336</v>
          </cell>
          <cell r="I9">
            <v>0.4425</v>
          </cell>
          <cell r="J9">
            <v>0.4425</v>
          </cell>
          <cell r="K9">
            <v>0.4425</v>
          </cell>
          <cell r="L9">
            <v>0.4425</v>
          </cell>
          <cell r="M9">
            <v>0.4425</v>
          </cell>
          <cell r="N9">
            <v>0.4425</v>
          </cell>
          <cell r="O9">
            <v>0.4425</v>
          </cell>
          <cell r="P9">
            <v>0.4425</v>
          </cell>
          <cell r="Q9">
            <v>0.4425</v>
          </cell>
          <cell r="R9">
            <v>0.44504527804530741</v>
          </cell>
        </row>
        <row r="10">
          <cell r="D10" t="str">
            <v>CO2  (Gg)</v>
          </cell>
          <cell r="F10">
            <v>1997</v>
          </cell>
          <cell r="G10">
            <v>1835</v>
          </cell>
          <cell r="H10">
            <v>1883.119231245598</v>
          </cell>
          <cell r="I10">
            <v>1679.1824503542584</v>
          </cell>
          <cell r="J10">
            <v>1494.0543906908078</v>
          </cell>
          <cell r="K10">
            <v>1679.0838030003817</v>
          </cell>
          <cell r="L10">
            <v>1860.7633134314742</v>
          </cell>
          <cell r="M10">
            <v>1903.4142929562877</v>
          </cell>
          <cell r="N10">
            <v>1743.2717431520973</v>
          </cell>
          <cell r="O10">
            <v>1769.8235383124518</v>
          </cell>
          <cell r="P10">
            <v>1843.5628433459428</v>
          </cell>
          <cell r="Q10">
            <v>2124.495484314953</v>
          </cell>
          <cell r="R10">
            <v>21812.771090804254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764.58061193181891</v>
          </cell>
          <cell r="I11">
            <v>679.83531413730486</v>
          </cell>
          <cell r="J11">
            <v>604.64087252471529</v>
          </cell>
          <cell r="K11">
            <v>679.79522998680329</v>
          </cell>
          <cell r="L11">
            <v>753.64745568188289</v>
          </cell>
          <cell r="M11">
            <v>770.99336302889913</v>
          </cell>
          <cell r="N11">
            <v>705.88083040505092</v>
          </cell>
          <cell r="O11">
            <v>716.67343919593645</v>
          </cell>
          <cell r="P11">
            <v>746.65302744281826</v>
          </cell>
          <cell r="Q11">
            <v>860.96402401005719</v>
          </cell>
          <cell r="R11">
            <v>7283.6641683452872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63445.348760025037</v>
          </cell>
          <cell r="G13">
            <v>59361.347911248085</v>
          </cell>
          <cell r="H13">
            <v>59357.595732450427</v>
          </cell>
          <cell r="I13">
            <v>52778.463266609848</v>
          </cell>
          <cell r="J13">
            <v>46940.803774708613</v>
          </cell>
          <cell r="K13">
            <v>52775.351366093906</v>
          </cell>
          <cell r="L13">
            <v>58508.809013776372</v>
          </cell>
          <cell r="M13">
            <v>59855.444463131105</v>
          </cell>
          <cell r="N13">
            <v>54800.485799142618</v>
          </cell>
          <cell r="O13">
            <v>55638.361229817296</v>
          </cell>
          <cell r="P13">
            <v>57965.802249917884</v>
          </cell>
          <cell r="Q13">
            <v>66840.243762197249</v>
          </cell>
          <cell r="R13">
            <v>688268.05732911848</v>
          </cell>
        </row>
        <row r="14">
          <cell r="C14" t="str">
            <v xml:space="preserve">     Bottom Ash Production</v>
          </cell>
          <cell r="F14">
            <v>11196.238016475007</v>
          </cell>
          <cell r="G14">
            <v>10475.531984337902</v>
          </cell>
          <cell r="H14">
            <v>10474.869835138314</v>
          </cell>
          <cell r="I14">
            <v>9313.8464588135048</v>
          </cell>
          <cell r="J14">
            <v>8283.6712543603444</v>
          </cell>
          <cell r="K14">
            <v>9313.297299898928</v>
          </cell>
          <cell r="L14">
            <v>10325.083943607597</v>
          </cell>
          <cell r="M14">
            <v>10562.725493493728</v>
          </cell>
          <cell r="N14">
            <v>9670.6739645545804</v>
          </cell>
          <cell r="O14">
            <v>9818.5343346736427</v>
          </cell>
          <cell r="P14">
            <v>10229.259220573746</v>
          </cell>
          <cell r="Q14">
            <v>11795.337134505402</v>
          </cell>
          <cell r="R14">
            <v>121459.0689404327</v>
          </cell>
        </row>
        <row r="15">
          <cell r="B15" t="str">
            <v>Consumption</v>
          </cell>
          <cell r="D15" t="str">
            <v>MSC</v>
          </cell>
          <cell r="F15">
            <v>42.237845758319153</v>
          </cell>
          <cell r="G15">
            <v>10.151239054409405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52.389084812728555</v>
          </cell>
        </row>
        <row r="16">
          <cell r="C16" t="str">
            <v>(ktons)</v>
          </cell>
          <cell r="D16" t="str">
            <v>HiQ LSC</v>
          </cell>
          <cell r="F16">
            <v>182.82907097468998</v>
          </cell>
          <cell r="G16">
            <v>281.75069159999998</v>
          </cell>
          <cell r="H16">
            <v>355.370736357</v>
          </cell>
          <cell r="I16">
            <v>304.25058895804625</v>
          </cell>
          <cell r="J16">
            <v>270.59839015158474</v>
          </cell>
          <cell r="K16">
            <v>304.23264986876336</v>
          </cell>
          <cell r="L16">
            <v>337.28415910391374</v>
          </cell>
          <cell r="M16">
            <v>345.04707229273276</v>
          </cell>
          <cell r="N16">
            <v>315.90688791661671</v>
          </cell>
          <cell r="O16">
            <v>320.7369658968812</v>
          </cell>
          <cell r="P16">
            <v>334.15390260368963</v>
          </cell>
          <cell r="Q16">
            <v>385.31215712022299</v>
          </cell>
          <cell r="R16">
            <v>3737.4732728441413</v>
          </cell>
        </row>
        <row r="17">
          <cell r="C17">
            <v>12566</v>
          </cell>
          <cell r="D17" t="str">
            <v>Port Mix LSC</v>
          </cell>
          <cell r="F17">
            <v>104.81177543799085</v>
          </cell>
          <cell r="G17">
            <v>25.189953916590596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130.00172935458144</v>
          </cell>
        </row>
        <row r="18">
          <cell r="D18" t="str">
            <v>WCB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PRB</v>
          </cell>
          <cell r="F19">
            <v>693.07583662800005</v>
          </cell>
          <cell r="G19">
            <v>662.82070661100011</v>
          </cell>
          <cell r="H19">
            <v>616.28113619100009</v>
          </cell>
          <cell r="I19">
            <v>565.0368080649431</v>
          </cell>
          <cell r="J19">
            <v>502.53986742437172</v>
          </cell>
          <cell r="K19">
            <v>565.00349261341773</v>
          </cell>
          <cell r="L19">
            <v>626.38486690726847</v>
          </cell>
          <cell r="M19">
            <v>640.80170568650374</v>
          </cell>
          <cell r="N19">
            <v>586.68422041657402</v>
          </cell>
          <cell r="O19">
            <v>595.65436523706512</v>
          </cell>
          <cell r="P19">
            <v>620.57153340685227</v>
          </cell>
          <cell r="Q19">
            <v>715.57972036612841</v>
          </cell>
          <cell r="R19">
            <v>7390.4342595531252</v>
          </cell>
        </row>
        <row r="20">
          <cell r="D20" t="str">
            <v>Gas (million m3)</v>
          </cell>
          <cell r="F20">
            <v>5.6390000000000002</v>
          </cell>
          <cell r="G20">
            <v>4.6440000000000001</v>
          </cell>
          <cell r="H20">
            <v>4.2709999999999999</v>
          </cell>
          <cell r="I20">
            <v>3.4111230148787675</v>
          </cell>
          <cell r="J20">
            <v>3.033829448272638</v>
          </cell>
          <cell r="K20">
            <v>3.4109218897452771</v>
          </cell>
          <cell r="L20">
            <v>3.781480790599355</v>
          </cell>
          <cell r="M20">
            <v>3.8685151392642898</v>
          </cell>
          <cell r="N20">
            <v>3.5418082825131041</v>
          </cell>
          <cell r="O20">
            <v>3.5959609801909109</v>
          </cell>
          <cell r="P20">
            <v>3.7463857394214561</v>
          </cell>
          <cell r="Q20">
            <v>6.0516749001116459</v>
          </cell>
          <cell r="R20">
            <v>48.995700184997446</v>
          </cell>
        </row>
        <row r="21">
          <cell r="C21" t="str">
            <v>Fuel Conv Factor (MWh/ton)</v>
          </cell>
          <cell r="F21">
            <v>2.5279910220665371</v>
          </cell>
          <cell r="G21">
            <v>2.49464196133182</v>
          </cell>
          <cell r="H21">
            <v>2.387378410313675</v>
          </cell>
          <cell r="I21">
            <v>2.5105281039235381</v>
          </cell>
          <cell r="J21">
            <v>2.5117437372002667</v>
          </cell>
          <cell r="K21">
            <v>2.5105287513197996</v>
          </cell>
          <cell r="L21">
            <v>2.5093370982605125</v>
          </cell>
          <cell r="M21">
            <v>2.5090575380610023</v>
          </cell>
          <cell r="N21">
            <v>2.5101075854631953</v>
          </cell>
          <cell r="O21">
            <v>2.5099334155146282</v>
          </cell>
          <cell r="P21">
            <v>2.5094498611027225</v>
          </cell>
          <cell r="Q21">
            <v>2.5075950566893708</v>
          </cell>
          <cell r="R21">
            <v>2.4994510110277006</v>
          </cell>
        </row>
        <row r="22">
          <cell r="C22" t="str">
            <v>($ 000's)</v>
          </cell>
          <cell r="D22" t="str">
            <v>MSC</v>
          </cell>
          <cell r="F22">
            <v>3033.7238464292291</v>
          </cell>
          <cell r="G22">
            <v>693.25279773456975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3726.9766441637989</v>
          </cell>
        </row>
        <row r="23">
          <cell r="D23" t="str">
            <v>HiQ LSC</v>
          </cell>
          <cell r="F23">
            <v>12660.096638843814</v>
          </cell>
          <cell r="G23">
            <v>18932.988000000001</v>
          </cell>
          <cell r="H23">
            <v>23907.751</v>
          </cell>
          <cell r="I23">
            <v>20470.263910334408</v>
          </cell>
          <cell r="J23">
            <v>18796.79633705593</v>
          </cell>
          <cell r="K23">
            <v>21449.369720239021</v>
          </cell>
          <cell r="L23">
            <v>23964.409369980709</v>
          </cell>
          <cell r="M23">
            <v>24631.799413382698</v>
          </cell>
          <cell r="N23">
            <v>22607.43483033932</v>
          </cell>
          <cell r="O23">
            <v>22981.874391428271</v>
          </cell>
          <cell r="P23">
            <v>23954.318341455371</v>
          </cell>
          <cell r="Q23">
            <v>27597.670124275897</v>
          </cell>
          <cell r="R23">
            <v>261954.77207733545</v>
          </cell>
        </row>
        <row r="24">
          <cell r="D24" t="str">
            <v>Port Mix LSC</v>
          </cell>
          <cell r="F24">
            <v>6796.5685147269551</v>
          </cell>
          <cell r="G24">
            <v>1720.2832022654304</v>
          </cell>
          <cell r="H24">
            <v>-0.06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8516.7917169923858</v>
          </cell>
        </row>
        <row r="25">
          <cell r="D25" t="str">
            <v>WCB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D26" t="str">
            <v>PRB</v>
          </cell>
          <cell r="F26">
            <v>26410.357</v>
          </cell>
          <cell r="G26">
            <v>24752.542000000001</v>
          </cell>
          <cell r="H26">
            <v>23041.83</v>
          </cell>
          <cell r="I26">
            <v>21650.143352428226</v>
          </cell>
          <cell r="J26">
            <v>20511.587208418317</v>
          </cell>
          <cell r="K26">
            <v>23396.668126929853</v>
          </cell>
          <cell r="L26">
            <v>26142.17795409017</v>
          </cell>
          <cell r="M26">
            <v>26820.622674232487</v>
          </cell>
          <cell r="N26">
            <v>24705.764356222699</v>
          </cell>
          <cell r="O26">
            <v>25027.847727450342</v>
          </cell>
          <cell r="P26">
            <v>26239.230637031964</v>
          </cell>
          <cell r="Q26">
            <v>30058.933398799061</v>
          </cell>
          <cell r="R26">
            <v>298757.70443560311</v>
          </cell>
        </row>
        <row r="27">
          <cell r="D27" t="str">
            <v>Natural Gas</v>
          </cell>
          <cell r="F27">
            <v>1922.3240000000001</v>
          </cell>
          <cell r="G27">
            <v>1610.759</v>
          </cell>
          <cell r="H27">
            <v>1493.9010000000001</v>
          </cell>
          <cell r="I27">
            <v>958.26293706787317</v>
          </cell>
          <cell r="J27">
            <v>859.00964581621906</v>
          </cell>
          <cell r="K27">
            <v>958.20990173929533</v>
          </cell>
          <cell r="L27">
            <v>1056.1746200866696</v>
          </cell>
          <cell r="M27">
            <v>1079.2612025062308</v>
          </cell>
          <cell r="N27">
            <v>992.75404878721451</v>
          </cell>
          <cell r="O27">
            <v>1007.0644568361512</v>
          </cell>
          <cell r="P27">
            <v>1046.8740565658504</v>
          </cell>
          <cell r="Q27">
            <v>1640.7065495073946</v>
          </cell>
          <cell r="R27">
            <v>14625.301418912899</v>
          </cell>
        </row>
        <row r="28">
          <cell r="D28" t="str">
            <v>Unit Cost ($/ton)</v>
          </cell>
          <cell r="F28">
            <v>61.468726744202066</v>
          </cell>
          <cell r="G28">
            <v>60.265766185223633</v>
          </cell>
          <cell r="H28">
            <v>60.772486951132272</v>
          </cell>
          <cell r="I28">
            <v>61.334112747152652</v>
          </cell>
          <cell r="J28">
            <v>64.357761420218409</v>
          </cell>
          <cell r="K28">
            <v>65.306921492357688</v>
          </cell>
          <cell r="L28">
            <v>65.817265255914947</v>
          </cell>
          <cell r="M28">
            <v>66.064542216780893</v>
          </cell>
          <cell r="N28">
            <v>66.353551458321874</v>
          </cell>
          <cell r="O28">
            <v>66.316428457785591</v>
          </cell>
          <cell r="P28">
            <v>66.549120355426211</v>
          </cell>
          <cell r="Q28">
            <v>66.294468990826871</v>
          </cell>
          <cell r="R28">
            <v>64.245154356497494</v>
          </cell>
        </row>
        <row r="29">
          <cell r="D29" t="str">
            <v>Ignition Support</v>
          </cell>
          <cell r="F29">
            <v>0</v>
          </cell>
          <cell r="G29">
            <v>0</v>
          </cell>
          <cell r="H29">
            <v>0</v>
          </cell>
          <cell r="I29">
            <v>438.10761348772053</v>
          </cell>
          <cell r="J29">
            <v>454.08856033997796</v>
          </cell>
          <cell r="K29">
            <v>438.119816920098</v>
          </cell>
          <cell r="L29">
            <v>408.9583157632751</v>
          </cell>
          <cell r="M29">
            <v>400.16894145967586</v>
          </cell>
          <cell r="N29">
            <v>429.34639830699956</v>
          </cell>
          <cell r="O29">
            <v>425.22902293199149</v>
          </cell>
          <cell r="P29">
            <v>412.29347788358069</v>
          </cell>
          <cell r="Q29">
            <v>332.91656169172353</v>
          </cell>
          <cell r="R29">
            <v>3739.2287087850427</v>
          </cell>
        </row>
        <row r="30">
          <cell r="B30" t="str">
            <v>Total Consumption Costs ($K)</v>
          </cell>
          <cell r="F30">
            <v>50823.07</v>
          </cell>
          <cell r="G30">
            <v>47709.824999999997</v>
          </cell>
          <cell r="H30">
            <v>48443.421999999999</v>
          </cell>
          <cell r="I30">
            <v>43516.777813318229</v>
          </cell>
          <cell r="J30">
            <v>40621.481751630447</v>
          </cell>
          <cell r="K30">
            <v>46242.367565828274</v>
          </cell>
          <cell r="L30">
            <v>51571.720259920825</v>
          </cell>
          <cell r="M30">
            <v>52931.852231581091</v>
          </cell>
          <cell r="N30">
            <v>48735.299633656228</v>
          </cell>
          <cell r="O30">
            <v>49442.015598646758</v>
          </cell>
          <cell r="P30">
            <v>51652.716512936771</v>
          </cell>
          <cell r="Q30">
            <v>59630.226634274077</v>
          </cell>
          <cell r="R30">
            <v>591320.7750017927</v>
          </cell>
        </row>
        <row r="31">
          <cell r="D31" t="str">
            <v>FUEC ($/MWh)</v>
          </cell>
          <cell r="F31">
            <v>25.027414246150091</v>
          </cell>
          <cell r="G31">
            <v>24.795414988210315</v>
          </cell>
          <cell r="H31">
            <v>26.067764943915755</v>
          </cell>
          <cell r="I31">
            <v>25.069636655374257</v>
          </cell>
          <cell r="J31">
            <v>26.299230922281065</v>
          </cell>
          <cell r="K31">
            <v>26.641389119352024</v>
          </cell>
          <cell r="L31">
            <v>26.812943330715122</v>
          </cell>
          <cell r="M31">
            <v>26.903943844737956</v>
          </cell>
          <cell r="N31">
            <v>27.044567038014783</v>
          </cell>
          <cell r="O31">
            <v>27.025440046662219</v>
          </cell>
          <cell r="P31">
            <v>27.105406839122558</v>
          </cell>
          <cell r="Q31">
            <v>27.0835737565274</v>
          </cell>
          <cell r="R31">
            <v>26.328876643020475</v>
          </cell>
        </row>
        <row r="32">
          <cell r="B32" t="str">
            <v>Deliveries</v>
          </cell>
          <cell r="D32" t="str">
            <v>MSC</v>
          </cell>
          <cell r="F32">
            <v>52.391739519000005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9.9999994063182385E-8</v>
          </cell>
          <cell r="R32">
            <v>52.391739618999999</v>
          </cell>
        </row>
        <row r="33">
          <cell r="C33" t="str">
            <v>(ktons)</v>
          </cell>
          <cell r="D33" t="str">
            <v>HiQ LSC</v>
          </cell>
          <cell r="F33">
            <v>339.59997288</v>
          </cell>
          <cell r="G33">
            <v>1.1023109999999999E-3</v>
          </cell>
          <cell r="H33">
            <v>88.572893472000004</v>
          </cell>
          <cell r="I33">
            <v>341</v>
          </cell>
          <cell r="J33">
            <v>341</v>
          </cell>
          <cell r="K33">
            <v>341</v>
          </cell>
          <cell r="L33">
            <v>372</v>
          </cell>
          <cell r="M33">
            <v>372</v>
          </cell>
          <cell r="N33">
            <v>403</v>
          </cell>
          <cell r="O33">
            <v>372</v>
          </cell>
          <cell r="P33">
            <v>372</v>
          </cell>
          <cell r="Q33">
            <v>309.99951005904961</v>
          </cell>
          <cell r="R33">
            <v>3652.1734787220498</v>
          </cell>
        </row>
        <row r="34">
          <cell r="D34" t="str">
            <v>Port Mix LSC</v>
          </cell>
          <cell r="F34">
            <v>130.00876396199999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9.9999994063182385E-8</v>
          </cell>
          <cell r="R34">
            <v>130.00876406199998</v>
          </cell>
        </row>
        <row r="35">
          <cell r="D35" t="str">
            <v>WCB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D36" t="str">
            <v>PRB</v>
          </cell>
          <cell r="F36">
            <v>279.11727062100005</v>
          </cell>
          <cell r="G36">
            <v>0.86421182400000007</v>
          </cell>
          <cell r="H36">
            <v>117.56257046100001</v>
          </cell>
          <cell r="I36">
            <v>924</v>
          </cell>
          <cell r="J36">
            <v>837</v>
          </cell>
          <cell r="K36">
            <v>837</v>
          </cell>
          <cell r="L36">
            <v>864</v>
          </cell>
          <cell r="M36">
            <v>864</v>
          </cell>
          <cell r="N36">
            <v>808</v>
          </cell>
          <cell r="O36">
            <v>808</v>
          </cell>
          <cell r="P36">
            <v>808</v>
          </cell>
          <cell r="Q36">
            <v>696.00016120875966</v>
          </cell>
          <cell r="R36">
            <v>7843.5442141147605</v>
          </cell>
        </row>
        <row r="37">
          <cell r="C37" t="str">
            <v>($ 000's)</v>
          </cell>
          <cell r="D37" t="str">
            <v>MSC</v>
          </cell>
          <cell r="F37">
            <v>3763.0250000000001</v>
          </cell>
          <cell r="G37">
            <v>-1.5980000000000001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7.6384485070335149E-6</v>
          </cell>
          <cell r="R37">
            <v>3761.4270076384487</v>
          </cell>
        </row>
        <row r="38">
          <cell r="D38" t="str">
            <v>HiQ LSC</v>
          </cell>
          <cell r="F38">
            <v>22201.312000000002</v>
          </cell>
          <cell r="G38">
            <v>80.194000000000003</v>
          </cell>
          <cell r="H38">
            <v>5962.8549999999996</v>
          </cell>
          <cell r="I38">
            <v>24662.847254194185</v>
          </cell>
          <cell r="J38">
            <v>24579.326151525747</v>
          </cell>
          <cell r="K38">
            <v>24532.046244742909</v>
          </cell>
          <cell r="L38">
            <v>26743.145409102643</v>
          </cell>
          <cell r="M38">
            <v>26725.0673452103</v>
          </cell>
          <cell r="N38">
            <v>28933.807751990549</v>
          </cell>
          <cell r="O38">
            <v>26691.341569881846</v>
          </cell>
          <cell r="P38">
            <v>26596.789288255084</v>
          </cell>
          <cell r="Q38">
            <v>22094.768848156898</v>
          </cell>
          <cell r="R38">
            <v>259803.50086306015</v>
          </cell>
        </row>
        <row r="39">
          <cell r="D39" t="str">
            <v>Port Mix LSC</v>
          </cell>
          <cell r="F39">
            <v>8430.4789999999994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7.3927084273666921E-6</v>
          </cell>
          <cell r="R39">
            <v>8430.479007392707</v>
          </cell>
        </row>
        <row r="40">
          <cell r="D40" t="str">
            <v>WCB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PRB</v>
          </cell>
          <cell r="F41">
            <v>9205.6859999999997</v>
          </cell>
          <cell r="G41">
            <v>86.241</v>
          </cell>
          <cell r="H41">
            <v>5064.6940000000004</v>
          </cell>
          <cell r="I41">
            <v>38103.186276954264</v>
          </cell>
          <cell r="J41">
            <v>35002.820546648174</v>
          </cell>
          <cell r="K41">
            <v>35208.399008493092</v>
          </cell>
          <cell r="L41">
            <v>36289.493316391709</v>
          </cell>
          <cell r="M41">
            <v>36712.281123573928</v>
          </cell>
          <cell r="N41">
            <v>33804.26207239279</v>
          </cell>
          <cell r="O41">
            <v>34633.849002357674</v>
          </cell>
          <cell r="P41">
            <v>33400.269259939982</v>
          </cell>
          <cell r="Q41">
            <v>29432.223331000376</v>
          </cell>
          <cell r="R41">
            <v>326943.404937752</v>
          </cell>
        </row>
        <row r="42">
          <cell r="C42" t="str">
            <v xml:space="preserve"> ($/ton)</v>
          </cell>
          <cell r="D42" t="str">
            <v>MSC</v>
          </cell>
          <cell r="F42">
            <v>71.824776855048469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76.384489605142988</v>
          </cell>
          <cell r="R42">
            <v>71.794275872343007</v>
          </cell>
        </row>
        <row r="43">
          <cell r="D43" t="str">
            <v>HiQ LSC</v>
          </cell>
          <cell r="F43">
            <v>65.374893324402564</v>
          </cell>
          <cell r="G43">
            <v>72750.793560075152</v>
          </cell>
          <cell r="H43">
            <v>67.321443008802689</v>
          </cell>
          <cell r="I43">
            <v>72.325065261566522</v>
          </cell>
          <cell r="J43">
            <v>72.080135341717735</v>
          </cell>
          <cell r="K43">
            <v>71.94148458868888</v>
          </cell>
          <cell r="L43">
            <v>71.890175830921081</v>
          </cell>
          <cell r="M43">
            <v>71.841578884973927</v>
          </cell>
          <cell r="N43">
            <v>71.796049012383492</v>
          </cell>
          <cell r="O43">
            <v>71.75091819860711</v>
          </cell>
          <cell r="P43">
            <v>71.496745398535168</v>
          </cell>
          <cell r="Q43">
            <v>71.273560541912545</v>
          </cell>
          <cell r="R43">
            <v>71.136681315031424</v>
          </cell>
        </row>
        <row r="44">
          <cell r="D44" t="str">
            <v>Port Mix LSC</v>
          </cell>
          <cell r="F44">
            <v>64.845466898401767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73.927088662583344</v>
          </cell>
          <cell r="R44">
            <v>64.845466905387156</v>
          </cell>
        </row>
        <row r="45">
          <cell r="D45" t="str">
            <v>WCB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PRB</v>
          </cell>
          <cell r="F46">
            <v>32.981427410487825</v>
          </cell>
          <cell r="G46">
            <v>99.791506671169998</v>
          </cell>
          <cell r="H46">
            <v>43.080837550078513</v>
          </cell>
          <cell r="I46">
            <v>41.237214585448335</v>
          </cell>
          <cell r="J46">
            <v>41.819379386676424</v>
          </cell>
          <cell r="K46">
            <v>42.064992841688273</v>
          </cell>
          <cell r="L46">
            <v>42.001728375453368</v>
          </cell>
          <cell r="M46">
            <v>42.491066115247605</v>
          </cell>
          <cell r="N46">
            <v>41.836958010387107</v>
          </cell>
          <cell r="O46">
            <v>42.863674507868403</v>
          </cell>
          <cell r="P46">
            <v>41.336966905866305</v>
          </cell>
          <cell r="Q46">
            <v>42.287667404968339</v>
          </cell>
          <cell r="R46">
            <v>41.683121304958632</v>
          </cell>
        </row>
        <row r="47">
          <cell r="B47" t="str">
            <v>Month End</v>
          </cell>
          <cell r="D47" t="str">
            <v>MSC</v>
          </cell>
          <cell r="E47">
            <v>-2.6547062714499248E-3</v>
          </cell>
          <cell r="F47">
            <v>10.151239054409405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9.9999994063182385E-8</v>
          </cell>
          <cell r="R47">
            <v>9.9999994063182385E-8</v>
          </cell>
        </row>
        <row r="48">
          <cell r="B48" t="str">
            <v>Inventories</v>
          </cell>
          <cell r="D48" t="str">
            <v>HiQ LSC</v>
          </cell>
          <cell r="E48">
            <v>1142.9992721466901</v>
          </cell>
          <cell r="F48">
            <v>1299.7701740520001</v>
          </cell>
          <cell r="G48">
            <v>1018.0205847630001</v>
          </cell>
          <cell r="H48">
            <v>751.22274187800008</v>
          </cell>
          <cell r="I48">
            <v>787.97215291995383</v>
          </cell>
          <cell r="J48">
            <v>858.37376276836903</v>
          </cell>
          <cell r="K48">
            <v>895.14111289960567</v>
          </cell>
          <cell r="L48">
            <v>929.85695379569188</v>
          </cell>
          <cell r="M48">
            <v>956.80988150295912</v>
          </cell>
          <cell r="N48">
            <v>1043.9029935863423</v>
          </cell>
          <cell r="O48">
            <v>1095.1660276894611</v>
          </cell>
          <cell r="P48">
            <v>1133.0121250857715</v>
          </cell>
          <cell r="Q48">
            <v>1057.699478024598</v>
          </cell>
          <cell r="R48">
            <v>1057.699478024598</v>
          </cell>
        </row>
        <row r="49">
          <cell r="C49" t="str">
            <v>(ktons)</v>
          </cell>
          <cell r="D49" t="str">
            <v>Port Mix LSC</v>
          </cell>
          <cell r="F49">
            <v>25.189953916590596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9.9999994063182385E-8</v>
          </cell>
          <cell r="R49">
            <v>9.9999994063182385E-8</v>
          </cell>
        </row>
        <row r="50">
          <cell r="D50" t="str">
            <v>WCB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>
            <v>93.235302512423402</v>
          </cell>
          <cell r="C51" t="str">
            <v>Days</v>
          </cell>
          <cell r="D51" t="str">
            <v>PRB</v>
          </cell>
          <cell r="E51">
            <v>2295.427073247</v>
          </cell>
          <cell r="F51">
            <v>1881.46850724</v>
          </cell>
          <cell r="G51">
            <v>1219.5153193860001</v>
          </cell>
          <cell r="H51">
            <v>720.80777676599996</v>
          </cell>
          <cell r="I51">
            <v>1079.770968701057</v>
          </cell>
          <cell r="J51">
            <v>1414.2311012766852</v>
          </cell>
          <cell r="K51">
            <v>1686.2276086632678</v>
          </cell>
          <cell r="L51">
            <v>1923.8427417559992</v>
          </cell>
          <cell r="M51">
            <v>2147.0410360694955</v>
          </cell>
          <cell r="N51">
            <v>2368.3568156529213</v>
          </cell>
          <cell r="O51">
            <v>2580.7024504158562</v>
          </cell>
          <cell r="P51">
            <v>2768.130917009004</v>
          </cell>
          <cell r="Q51">
            <v>2748.5513578516347</v>
          </cell>
          <cell r="R51">
            <v>2748.5513578516347</v>
          </cell>
        </row>
        <row r="52">
          <cell r="C52" t="str">
            <v>($ 000's)</v>
          </cell>
          <cell r="D52" t="str">
            <v>MSC</v>
          </cell>
          <cell r="F52">
            <v>693.24734026339172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7.6384485070335149E-6</v>
          </cell>
          <cell r="R52">
            <v>7.6384485070335149E-6</v>
          </cell>
        </row>
        <row r="53">
          <cell r="D53" t="str">
            <v>HiQ LSC</v>
          </cell>
          <cell r="F53">
            <v>87341.51758</v>
          </cell>
          <cell r="G53">
            <v>68487.862999999998</v>
          </cell>
          <cell r="H53">
            <v>50542.968000000001</v>
          </cell>
          <cell r="I53">
            <v>54735.55134385977</v>
          </cell>
          <cell r="J53">
            <v>60518.081158329587</v>
          </cell>
          <cell r="K53">
            <v>63600.757682833471</v>
          </cell>
          <cell r="L53">
            <v>66379.493721955398</v>
          </cell>
          <cell r="M53">
            <v>68472.761653782989</v>
          </cell>
          <cell r="N53">
            <v>74799.134575434218</v>
          </cell>
          <cell r="O53">
            <v>78508.601753887793</v>
          </cell>
          <cell r="P53">
            <v>81151.072700687509</v>
          </cell>
          <cell r="Q53">
            <v>75648.171424568514</v>
          </cell>
          <cell r="R53">
            <v>75648.171424568514</v>
          </cell>
        </row>
        <row r="54">
          <cell r="D54" t="str">
            <v>Port Mix LSC</v>
          </cell>
          <cell r="F54">
            <v>1720.2696597366082</v>
          </cell>
          <cell r="G54">
            <v>-0.06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7.3927084273666921E-6</v>
          </cell>
          <cell r="R54">
            <v>7.3927084273666921E-6</v>
          </cell>
        </row>
        <row r="55">
          <cell r="D55" t="str">
            <v>WCB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D56" t="str">
            <v>PRB</v>
          </cell>
          <cell r="F56">
            <v>70262.154580000002</v>
          </cell>
          <cell r="G56">
            <v>45595.853000000003</v>
          </cell>
          <cell r="H56">
            <v>27618.717000000001</v>
          </cell>
          <cell r="I56">
            <v>44071.759924526043</v>
          </cell>
          <cell r="J56">
            <v>58562.993262755888</v>
          </cell>
          <cell r="K56">
            <v>70374.724144319116</v>
          </cell>
          <cell r="L56">
            <v>80522.03950662064</v>
          </cell>
          <cell r="M56">
            <v>90413.697955962067</v>
          </cell>
          <cell r="N56">
            <v>99512.195672132162</v>
          </cell>
          <cell r="O56">
            <v>109118.19694703948</v>
          </cell>
          <cell r="P56">
            <v>116279.23556994752</v>
          </cell>
          <cell r="Q56">
            <v>115652.52550214881</v>
          </cell>
          <cell r="R56">
            <v>115652.52550214881</v>
          </cell>
        </row>
        <row r="57">
          <cell r="C57" t="str">
            <v xml:space="preserve"> ($/ton)</v>
          </cell>
          <cell r="D57" t="str">
            <v>MSC</v>
          </cell>
          <cell r="F57">
            <v>68.291893880901668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76.384489605142988</v>
          </cell>
          <cell r="R57">
            <v>76.384489605142988</v>
          </cell>
        </row>
        <row r="58">
          <cell r="D58" t="str">
            <v>HiQ LSC</v>
          </cell>
          <cell r="F58">
            <v>67.197662574234229</v>
          </cell>
          <cell r="G58">
            <v>67.275518810795248</v>
          </cell>
          <cell r="H58">
            <v>67.280934378592434</v>
          </cell>
          <cell r="I58" t="str">
            <v xml:space="preserve"> </v>
          </cell>
          <cell r="J58">
            <v>70.503181461594025</v>
          </cell>
          <cell r="K58">
            <v>71.051096599521955</v>
          </cell>
          <cell r="L58">
            <v>71.386779924582143</v>
          </cell>
          <cell r="M58">
            <v>71.563602108943343</v>
          </cell>
          <cell r="N58">
            <v>71.653338514205061</v>
          </cell>
          <cell r="O58">
            <v>71.686483847131569</v>
          </cell>
          <cell r="P58">
            <v>71.624187335633493</v>
          </cell>
          <cell r="Q58">
            <v>71.521422668991079</v>
          </cell>
          <cell r="R58">
            <v>71.521422668991079</v>
          </cell>
        </row>
        <row r="59">
          <cell r="D59" t="str">
            <v>Port Mix LSC</v>
          </cell>
          <cell r="F59">
            <v>68.291893880901668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73.927088662583344</v>
          </cell>
          <cell r="R59">
            <v>73.927088662583344</v>
          </cell>
        </row>
        <row r="60">
          <cell r="D60" t="str">
            <v>WCB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D61" t="str">
            <v>PRB</v>
          </cell>
          <cell r="F61">
            <v>37.344316053990354</v>
          </cell>
          <cell r="G61">
            <v>37.388503674522546</v>
          </cell>
          <cell r="H61">
            <v>38.316341596528069</v>
          </cell>
          <cell r="I61">
            <v>40.815840768106121</v>
          </cell>
          <cell r="J61">
            <v>41.409776103699485</v>
          </cell>
          <cell r="K61">
            <v>41.735008834369431</v>
          </cell>
          <cell r="L61">
            <v>41.854792888697162</v>
          </cell>
          <cell r="M61">
            <v>42.110838329144798</v>
          </cell>
          <cell r="N61">
            <v>42.017400002582846</v>
          </cell>
          <cell r="O61">
            <v>42.282362668139484</v>
          </cell>
          <cell r="P61">
            <v>42.006407592740779</v>
          </cell>
          <cell r="Q61">
            <v>42.077629428961053</v>
          </cell>
          <cell r="R61">
            <v>42.077629428961053</v>
          </cell>
        </row>
        <row r="62">
          <cell r="E62">
            <v>6817.5473017723052</v>
          </cell>
          <cell r="F62">
            <v>6505.7265317487345</v>
          </cell>
          <cell r="G62">
            <v>4401.2243647050518</v>
          </cell>
          <cell r="H62">
            <v>3110.9313437650358</v>
          </cell>
          <cell r="I62">
            <v>3815.0725909972734</v>
          </cell>
          <cell r="J62">
            <v>4558.365626096157</v>
          </cell>
          <cell r="K62">
            <v>5110.484552920464</v>
          </cell>
          <cell r="L62">
            <v>5600.5940432835341</v>
          </cell>
          <cell r="M62">
            <v>6049.8399814268296</v>
          </cell>
          <cell r="N62">
            <v>6644.0406693064169</v>
          </cell>
          <cell r="O62">
            <v>7132.11515688074</v>
          </cell>
          <cell r="P62">
            <v>7539.8965542722744</v>
          </cell>
          <cell r="Q62">
            <v>7294.0412100609583</v>
          </cell>
        </row>
        <row r="63">
          <cell r="A63" t="str">
            <v>I:\Fuelsdiv\Planning &amp; Reporting\FRCST-02\Revision\May01-02\Monthly.123</v>
          </cell>
        </row>
      </sheetData>
      <sheetData sheetId="2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Thunder Bay</v>
          </cell>
          <cell r="B5" t="str">
            <v>Energy</v>
          </cell>
          <cell r="D5" t="str">
            <v>GWh</v>
          </cell>
          <cell r="F5">
            <v>121.464</v>
          </cell>
          <cell r="G5">
            <v>123.036</v>
          </cell>
          <cell r="H5">
            <v>202.50200000000001</v>
          </cell>
          <cell r="I5">
            <v>125.113</v>
          </cell>
          <cell r="J5">
            <v>144.48949999999999</v>
          </cell>
          <cell r="K5">
            <v>164.00110000000001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880.60559999999998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686.2</v>
          </cell>
          <cell r="G7">
            <v>741.8</v>
          </cell>
          <cell r="H7">
            <v>1167.7377155399997</v>
          </cell>
          <cell r="I7">
            <v>689.7813388330112</v>
          </cell>
          <cell r="J7">
            <v>792.85966489323027</v>
          </cell>
          <cell r="K7">
            <v>896.14513493308721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4974.5238541993285</v>
          </cell>
        </row>
        <row r="8">
          <cell r="D8" t="str">
            <v>NOx   (Mg)</v>
          </cell>
          <cell r="F8">
            <v>158.69999999999999</v>
          </cell>
          <cell r="G8">
            <v>155.30000000000001</v>
          </cell>
          <cell r="H8">
            <v>243.08496350793402</v>
          </cell>
          <cell r="I8">
            <v>155.18755477981148</v>
          </cell>
          <cell r="J8">
            <v>177.77571563730586</v>
          </cell>
          <cell r="K8">
            <v>200.12946514617505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1090.1776990712265</v>
          </cell>
        </row>
        <row r="9">
          <cell r="D9" t="str">
            <v>Total AGE   (Mg)</v>
          </cell>
          <cell r="F9">
            <v>844.9</v>
          </cell>
          <cell r="G9">
            <v>897.1</v>
          </cell>
          <cell r="H9">
            <v>1410.8226790479337</v>
          </cell>
          <cell r="I9">
            <v>844.96889361282274</v>
          </cell>
          <cell r="J9">
            <v>970.63538053053617</v>
          </cell>
          <cell r="K9">
            <v>1096.2746000792622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6064.7015532705545</v>
          </cell>
        </row>
        <row r="10">
          <cell r="D10" t="str">
            <v>CO2  (Gg)</v>
          </cell>
          <cell r="F10">
            <v>133</v>
          </cell>
          <cell r="G10">
            <v>136</v>
          </cell>
          <cell r="H10">
            <v>217.90353229874586</v>
          </cell>
          <cell r="I10">
            <v>128.84222015298391</v>
          </cell>
          <cell r="J10">
            <v>148.05918377366422</v>
          </cell>
          <cell r="K10">
            <v>167.31682353430233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931.12175975969626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31.84177500000003</v>
          </cell>
          <cell r="I11">
            <v>18.798865742935561</v>
          </cell>
          <cell r="J11">
            <v>21.611003157503351</v>
          </cell>
          <cell r="K11">
            <v>24.428628975119942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96.680272875558884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6.3179640749999999</v>
          </cell>
          <cell r="G13">
            <v>6.4533068250000012</v>
          </cell>
          <cell r="H13">
            <v>10.582083225</v>
          </cell>
          <cell r="I13">
            <v>6.2474897152355791</v>
          </cell>
          <cell r="J13">
            <v>7.1820567160102726</v>
          </cell>
          <cell r="K13">
            <v>8.1184476960648535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44.901348252310704</v>
          </cell>
        </row>
        <row r="14">
          <cell r="C14" t="str">
            <v xml:space="preserve">     Bottom Ash Production</v>
          </cell>
          <cell r="F14">
            <v>2.1059880250000003</v>
          </cell>
          <cell r="G14">
            <v>2.151102275</v>
          </cell>
          <cell r="H14">
            <v>3.527361075</v>
          </cell>
          <cell r="I14">
            <v>2.0824965717451933</v>
          </cell>
          <cell r="J14">
            <v>2.3940189053367575</v>
          </cell>
          <cell r="K14">
            <v>2.7061492320216178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14.967116084103569</v>
          </cell>
        </row>
        <row r="15">
          <cell r="B15" t="str">
            <v>Consumption</v>
          </cell>
        </row>
        <row r="16">
          <cell r="C16" t="str">
            <v>(ktons)</v>
          </cell>
          <cell r="D16" t="str">
            <v>Lignite</v>
          </cell>
          <cell r="F16">
            <v>93.137563322999995</v>
          </cell>
          <cell r="G16">
            <v>95.132746233000006</v>
          </cell>
          <cell r="H16">
            <v>155.997950409</v>
          </cell>
          <cell r="I16">
            <v>92.0986510931601</v>
          </cell>
          <cell r="J16">
            <v>105.875762229114</v>
          </cell>
          <cell r="K16">
            <v>119.67976192974851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661.92243521702267</v>
          </cell>
        </row>
        <row r="17">
          <cell r="D17" t="str">
            <v>SPRB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D18" t="str">
            <v>NPRB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D19" t="str">
            <v>Coke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 t="str">
            <v>Fuel Conv Factor (MWh/ton)</v>
          </cell>
          <cell r="F20">
            <v>1.3041354708708048</v>
          </cell>
          <cell r="G20">
            <v>1.2933086121434894</v>
          </cell>
          <cell r="H20">
            <v>1.2981067986410997</v>
          </cell>
          <cell r="I20">
            <v>1.3584672361101691</v>
          </cell>
          <cell r="J20">
            <v>1.3647080026430061</v>
          </cell>
          <cell r="K20">
            <v>1.3703327726894037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1.3303758161804538</v>
          </cell>
        </row>
        <row r="21">
          <cell r="C21" t="str">
            <v>($ 000's)</v>
          </cell>
          <cell r="D21" t="str">
            <v>Lignite</v>
          </cell>
          <cell r="F21">
            <v>2184.038</v>
          </cell>
          <cell r="G21">
            <v>2486.346</v>
          </cell>
          <cell r="H21">
            <v>3965.4369999999999</v>
          </cell>
          <cell r="I21">
            <v>2180.7539255563397</v>
          </cell>
          <cell r="J21">
            <v>3005.6025084584958</v>
          </cell>
          <cell r="K21">
            <v>2697.132565985165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16519.310000000001</v>
          </cell>
        </row>
        <row r="22">
          <cell r="D22" t="str">
            <v>SPRB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D23" t="str">
            <v>NPRB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D24" t="str">
            <v>Coke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D25" t="str">
            <v>Unit Cost ($/ton)</v>
          </cell>
          <cell r="F25">
            <v>23.449593505316233</v>
          </cell>
          <cell r="G25">
            <v>26.135543211487011</v>
          </cell>
          <cell r="H25">
            <v>25.419801924341321</v>
          </cell>
          <cell r="I25">
            <v>23.678456738204041</v>
          </cell>
          <cell r="J25">
            <v>28.388012942512795</v>
          </cell>
          <cell r="K25">
            <v>22.536246082845402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24.956564577817733</v>
          </cell>
        </row>
        <row r="26">
          <cell r="D26" t="str">
            <v>Ignition Support</v>
          </cell>
          <cell r="F26">
            <v>40.243000000000002</v>
          </cell>
          <cell r="G26">
            <v>23.969000000000001</v>
          </cell>
          <cell r="H26">
            <v>12.757999999999999</v>
          </cell>
          <cell r="I26">
            <v>31.785116325742482</v>
          </cell>
          <cell r="J26">
            <v>29.928931202507584</v>
          </cell>
          <cell r="K26">
            <v>28.177943869253156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166.86199139750323</v>
          </cell>
        </row>
        <row r="27">
          <cell r="B27" t="str">
            <v>Total Consumption Costs ($K)</v>
          </cell>
          <cell r="F27">
            <v>2224.2809999999999</v>
          </cell>
          <cell r="G27">
            <v>2510.3150000000001</v>
          </cell>
          <cell r="H27">
            <v>3978.1950000000002</v>
          </cell>
          <cell r="I27">
            <v>2212.5390418820821</v>
          </cell>
          <cell r="J27">
            <v>3035.5314396610033</v>
          </cell>
          <cell r="K27">
            <v>2725.3105098544183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16686.171991397503</v>
          </cell>
        </row>
        <row r="28">
          <cell r="D28" t="str">
            <v>FUEC ($/MWh)</v>
          </cell>
          <cell r="F28">
            <v>18.312265362576564</v>
          </cell>
          <cell r="G28">
            <v>20.403093403556682</v>
          </cell>
          <cell r="H28">
            <v>19.645213380608585</v>
          </cell>
          <cell r="I28">
            <v>17.684325704619681</v>
          </cell>
          <cell r="J28">
            <v>21.008664571896251</v>
          </cell>
          <cell r="K28">
            <v>16.617635551556777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18.948519054838513</v>
          </cell>
        </row>
        <row r="29">
          <cell r="D29" t="str">
            <v>Building Heat</v>
          </cell>
          <cell r="F29">
            <v>0</v>
          </cell>
          <cell r="G29">
            <v>5.0000000000000001E-3</v>
          </cell>
          <cell r="H29">
            <v>4.7E-2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5.1999999999999998E-2</v>
          </cell>
        </row>
        <row r="30">
          <cell r="B30" t="str">
            <v>Deliveries</v>
          </cell>
        </row>
        <row r="31">
          <cell r="C31" t="str">
            <v>(ktons)</v>
          </cell>
          <cell r="D31" t="str">
            <v>Lignite</v>
          </cell>
          <cell r="F31">
            <v>94.207907304000003</v>
          </cell>
          <cell r="G31">
            <v>64.637312417999993</v>
          </cell>
          <cell r="H31">
            <v>126.62577150300001</v>
          </cell>
          <cell r="I31">
            <v>97.2</v>
          </cell>
          <cell r="J31">
            <v>108</v>
          </cell>
          <cell r="K31">
            <v>108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4.6934930808306024E-5</v>
          </cell>
          <cell r="R31">
            <v>598.67103815993084</v>
          </cell>
        </row>
        <row r="32">
          <cell r="D32" t="str">
            <v>SPRB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D33" t="str">
            <v>NPRB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D34" t="str">
            <v>Coke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 t="str">
            <v>($ 000's)</v>
          </cell>
          <cell r="D35" t="str">
            <v>Lignite</v>
          </cell>
          <cell r="F35">
            <v>2614.085</v>
          </cell>
          <cell r="G35">
            <v>1872.373</v>
          </cell>
          <cell r="H35">
            <v>2773.7939999999999</v>
          </cell>
          <cell r="I35">
            <v>2392.0920000000001</v>
          </cell>
          <cell r="J35">
            <v>2657.88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12310.224</v>
          </cell>
        </row>
        <row r="36">
          <cell r="D36" t="str">
            <v>SPRB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D37" t="str">
            <v>NPRB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Coke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 t="str">
            <v xml:space="preserve"> ($/ton)</v>
          </cell>
          <cell r="D39" t="str">
            <v>Lignite</v>
          </cell>
          <cell r="F39">
            <v>27.748042333268216</v>
          </cell>
          <cell r="G39">
            <v>28.967370856814703</v>
          </cell>
          <cell r="H39">
            <v>21.905446001047924</v>
          </cell>
          <cell r="I39">
            <v>24.61</v>
          </cell>
          <cell r="J39">
            <v>24.61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20.562584817592946</v>
          </cell>
        </row>
        <row r="40">
          <cell r="D40" t="str">
            <v>SPRB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D41" t="str">
            <v>NPRB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D42" t="str">
            <v>Coke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Month End Inventories</v>
          </cell>
        </row>
        <row r="44">
          <cell r="C44" t="str">
            <v>(ktons)</v>
          </cell>
          <cell r="D44" t="str">
            <v>Lignite</v>
          </cell>
          <cell r="F44">
            <v>145.98455728499999</v>
          </cell>
          <cell r="G44">
            <v>115.48912347</v>
          </cell>
          <cell r="H44">
            <v>86.115842253000011</v>
          </cell>
          <cell r="I44">
            <v>91.217191159839928</v>
          </cell>
          <cell r="J44">
            <v>93.341428930725925</v>
          </cell>
          <cell r="K44">
            <v>81.661667000977417</v>
          </cell>
          <cell r="L44">
            <v>81.661667000977417</v>
          </cell>
          <cell r="M44">
            <v>81.661667000977417</v>
          </cell>
          <cell r="N44">
            <v>81.661667000977417</v>
          </cell>
          <cell r="O44">
            <v>81.661667000977417</v>
          </cell>
          <cell r="P44">
            <v>81.661667000977417</v>
          </cell>
          <cell r="Q44">
            <v>81.661713935908224</v>
          </cell>
          <cell r="R44">
            <v>81.661713935908224</v>
          </cell>
        </row>
        <row r="45">
          <cell r="D45" t="str">
            <v>SPRB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D46" t="str">
            <v>NPRB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D47" t="str">
            <v>Coke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 t="str">
            <v>($ 000's)</v>
          </cell>
          <cell r="D48" t="str">
            <v>Lignite</v>
          </cell>
          <cell r="F48">
            <v>3839.1329999999998</v>
          </cell>
          <cell r="G48">
            <v>3225.16</v>
          </cell>
          <cell r="H48">
            <v>2033.5170000000001</v>
          </cell>
          <cell r="I48">
            <v>2644.8550744436607</v>
          </cell>
          <cell r="J48">
            <v>2697.132565985165</v>
          </cell>
          <cell r="K48">
            <v>400</v>
          </cell>
          <cell r="L48">
            <v>400</v>
          </cell>
          <cell r="M48">
            <v>400</v>
          </cell>
          <cell r="N48">
            <v>400</v>
          </cell>
          <cell r="O48">
            <v>400</v>
          </cell>
          <cell r="P48">
            <v>400</v>
          </cell>
          <cell r="Q48">
            <v>400</v>
          </cell>
          <cell r="R48">
            <v>400</v>
          </cell>
        </row>
        <row r="49">
          <cell r="D49" t="str">
            <v>SPRB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D50" t="str">
            <v>NPRB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D51" t="str">
            <v>Coke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 t="str">
            <v xml:space="preserve"> ($/ton)</v>
          </cell>
          <cell r="D52" t="str">
            <v>Lignite</v>
          </cell>
          <cell r="F52">
            <v>26.298213121988027</v>
          </cell>
          <cell r="G52">
            <v>27.926092978251607</v>
          </cell>
          <cell r="H52">
            <v>23.613738736082077</v>
          </cell>
          <cell r="I52">
            <v>28.995138315639206</v>
          </cell>
          <cell r="J52">
            <v>28.895342581340415</v>
          </cell>
          <cell r="K52">
            <v>4.8982590570336066</v>
          </cell>
          <cell r="L52">
            <v>4.8982590570336066</v>
          </cell>
          <cell r="M52">
            <v>4.8982590570336066</v>
          </cell>
          <cell r="N52">
            <v>4.8982590570336066</v>
          </cell>
          <cell r="O52">
            <v>4.8982590570336066</v>
          </cell>
          <cell r="P52">
            <v>4.8982590570336066</v>
          </cell>
          <cell r="Q52">
            <v>4.8982562417675677</v>
          </cell>
          <cell r="R52">
            <v>4.8982562417675677</v>
          </cell>
        </row>
        <row r="53">
          <cell r="D53" t="str">
            <v>SPRB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D54" t="str">
            <v>NPRB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D55" t="str">
            <v>Coke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7">
          <cell r="A57" t="str">
            <v>I:\Fuelsdiv\Planning &amp; Reporting\FRCST-02\Revision\May01-02\Monthly.123</v>
          </cell>
        </row>
        <row r="59">
          <cell r="J59" t="str">
            <v>FBU FUEL FORECAST</v>
          </cell>
        </row>
        <row r="60">
          <cell r="A60" t="str">
            <v xml:space="preserve"> May Update (P5)</v>
          </cell>
        </row>
        <row r="61">
          <cell r="F61">
            <v>2002</v>
          </cell>
        </row>
        <row r="62">
          <cell r="F62" t="str">
            <v xml:space="preserve">   Jan    </v>
          </cell>
          <cell r="G62" t="str">
            <v xml:space="preserve">Feb    </v>
          </cell>
          <cell r="H62" t="str">
            <v xml:space="preserve">    Mar    </v>
          </cell>
          <cell r="I62" t="str">
            <v xml:space="preserve">    Apr    </v>
          </cell>
          <cell r="J62" t="str">
            <v xml:space="preserve">    May    </v>
          </cell>
          <cell r="K62" t="str">
            <v xml:space="preserve">    Jun    </v>
          </cell>
          <cell r="L62" t="str">
            <v xml:space="preserve">    Jul    </v>
          </cell>
          <cell r="M62" t="str">
            <v xml:space="preserve">    Aug    </v>
          </cell>
          <cell r="N62" t="str">
            <v xml:space="preserve">    Sep    </v>
          </cell>
          <cell r="O62" t="str">
            <v xml:space="preserve">    Oct    </v>
          </cell>
          <cell r="P62" t="str">
            <v xml:space="preserve">    Nov    </v>
          </cell>
          <cell r="Q62" t="str">
            <v xml:space="preserve">    Dec    </v>
          </cell>
          <cell r="R62" t="str">
            <v xml:space="preserve">  TOTAL</v>
          </cell>
        </row>
        <row r="63">
          <cell r="A63" t="str">
            <v>Atikokan</v>
          </cell>
          <cell r="B63" t="str">
            <v>Energy</v>
          </cell>
          <cell r="D63" t="str">
            <v>GWh</v>
          </cell>
          <cell r="F63">
            <v>98.251999999999995</v>
          </cell>
          <cell r="G63">
            <v>63.957999999999998</v>
          </cell>
          <cell r="H63">
            <v>120.584</v>
          </cell>
          <cell r="I63">
            <v>125.877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408.67099999999999</v>
          </cell>
        </row>
        <row r="64">
          <cell r="B64" t="str">
            <v xml:space="preserve">ByProducts </v>
          </cell>
        </row>
        <row r="65">
          <cell r="D65" t="str">
            <v>SO2   (Mg)</v>
          </cell>
          <cell r="F65">
            <v>469.6</v>
          </cell>
          <cell r="G65">
            <v>379.4</v>
          </cell>
          <cell r="H65">
            <v>666.303</v>
          </cell>
          <cell r="I65">
            <v>690.89946174340878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2206.202461743409</v>
          </cell>
        </row>
        <row r="66">
          <cell r="D66" t="str">
            <v>NOx   (Mg)</v>
          </cell>
          <cell r="F66">
            <v>114.8</v>
          </cell>
          <cell r="G66">
            <v>76.2</v>
          </cell>
          <cell r="H66">
            <v>137.83461873862402</v>
          </cell>
          <cell r="I66">
            <v>143.40445120799097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472.23906994661502</v>
          </cell>
        </row>
        <row r="67">
          <cell r="D67" t="str">
            <v>Total AGE   (Mg)</v>
          </cell>
          <cell r="F67">
            <v>584.4</v>
          </cell>
          <cell r="G67">
            <v>455.6</v>
          </cell>
          <cell r="H67">
            <v>804.13761873862404</v>
          </cell>
          <cell r="I67">
            <v>834.30391295139975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2678.4415316900236</v>
          </cell>
        </row>
        <row r="68">
          <cell r="D68" t="str">
            <v>CO2  (Gg)</v>
          </cell>
          <cell r="F68">
            <v>99.28</v>
          </cell>
          <cell r="G68">
            <v>66.19</v>
          </cell>
          <cell r="H68">
            <v>124.34847518251095</v>
          </cell>
          <cell r="I68">
            <v>128.99593858691651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418.81441376942746</v>
          </cell>
        </row>
        <row r="69">
          <cell r="D69" t="str">
            <v>Particulate  (Mg)</v>
          </cell>
          <cell r="F69">
            <v>0</v>
          </cell>
          <cell r="G69">
            <v>0</v>
          </cell>
          <cell r="H69">
            <v>19.383360000000017</v>
          </cell>
          <cell r="I69">
            <v>20.098893432535544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39.482253432535558</v>
          </cell>
        </row>
        <row r="70">
          <cell r="B70" t="str">
            <v>Ash Summary (Gg)</v>
          </cell>
        </row>
        <row r="71">
          <cell r="C71" t="str">
            <v xml:space="preserve">     Total Fly Ash Production </v>
          </cell>
          <cell r="F71">
            <v>5.2025055200000008</v>
          </cell>
          <cell r="G71">
            <v>3.4686028800000002</v>
          </cell>
          <cell r="H71">
            <v>6.4417366400000011</v>
          </cell>
          <cell r="I71">
            <v>6.6795322507459742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21.792377290745975</v>
          </cell>
        </row>
        <row r="72">
          <cell r="C72" t="str">
            <v xml:space="preserve">     Bottom Ash Production</v>
          </cell>
          <cell r="F72">
            <v>1.3006263799999997</v>
          </cell>
          <cell r="G72">
            <v>0.86715071999999982</v>
          </cell>
          <cell r="H72">
            <v>1.6104341599999996</v>
          </cell>
          <cell r="I72">
            <v>1.6698830626864931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5.448094322686492</v>
          </cell>
        </row>
        <row r="73">
          <cell r="B73" t="str">
            <v>Consumption</v>
          </cell>
        </row>
        <row r="74">
          <cell r="C74" t="str">
            <v>(ktons)</v>
          </cell>
          <cell r="D74" t="str">
            <v>Lignite</v>
          </cell>
          <cell r="F74">
            <v>71.900439597000002</v>
          </cell>
          <cell r="G74">
            <v>47.937300768</v>
          </cell>
          <cell r="H74">
            <v>89.027045603999994</v>
          </cell>
          <cell r="I74">
            <v>92.313463827131969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301.17824979613198</v>
          </cell>
        </row>
        <row r="75">
          <cell r="D75" t="str">
            <v>WCB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D76" t="str">
            <v>PRB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C77" t="str">
            <v>Fuel Conv Factor (MWh/ton)</v>
          </cell>
          <cell r="F77">
            <v>1.3665006855410031</v>
          </cell>
          <cell r="G77">
            <v>1.3342011121889124</v>
          </cell>
          <cell r="H77">
            <v>1.3544648054072026</v>
          </cell>
          <cell r="I77">
            <v>1.363582242301294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1.3569074137213761</v>
          </cell>
        </row>
        <row r="78">
          <cell r="C78" t="str">
            <v>($ 000's)</v>
          </cell>
          <cell r="D78" t="str">
            <v>Lignite</v>
          </cell>
          <cell r="F78">
            <v>1358.9490000000001</v>
          </cell>
          <cell r="G78">
            <v>1010.369</v>
          </cell>
          <cell r="H78">
            <v>1905.309</v>
          </cell>
          <cell r="I78">
            <v>1857.5423852708022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6132.1693852708022</v>
          </cell>
        </row>
        <row r="79">
          <cell r="D79" t="str">
            <v>WCB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D80" t="str">
            <v>PRB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D81" t="str">
            <v>Unit Cost ($/ton)</v>
          </cell>
          <cell r="F81">
            <v>18.90042686271283</v>
          </cell>
          <cell r="G81">
            <v>21.076885511135419</v>
          </cell>
          <cell r="H81">
            <v>21.401462747342862</v>
          </cell>
          <cell r="I81">
            <v>20.122117709170496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20.360598381263181</v>
          </cell>
        </row>
        <row r="82">
          <cell r="D82" t="str">
            <v>Ignition Support</v>
          </cell>
          <cell r="F82">
            <v>20.602</v>
          </cell>
          <cell r="G82">
            <v>8.6359999999999992</v>
          </cell>
          <cell r="H82">
            <v>17.41</v>
          </cell>
          <cell r="I82">
            <v>27.727072578469741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74.375072578469741</v>
          </cell>
        </row>
        <row r="83">
          <cell r="B83" t="str">
            <v>Total Consumption Costs ($K)</v>
          </cell>
          <cell r="F83">
            <v>1379.5509999999999</v>
          </cell>
          <cell r="G83">
            <v>1019.005</v>
          </cell>
          <cell r="H83">
            <v>1922.7190000000001</v>
          </cell>
          <cell r="I83">
            <v>1885.2694578492719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6206.5444578492716</v>
          </cell>
        </row>
        <row r="84">
          <cell r="D84" t="str">
            <v>FUEC ($/MWh)</v>
          </cell>
          <cell r="F84">
            <v>14.040945731384605</v>
          </cell>
          <cell r="G84">
            <v>15.932408768254167</v>
          </cell>
          <cell r="H84">
            <v>15.945059045976249</v>
          </cell>
          <cell r="I84">
            <v>14.97707649411149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15.187141876593328</v>
          </cell>
        </row>
        <row r="85">
          <cell r="D85" t="str">
            <v>Building Heat</v>
          </cell>
          <cell r="F85">
            <v>11.91</v>
          </cell>
          <cell r="G85">
            <v>47.235999999999997</v>
          </cell>
          <cell r="H85">
            <v>7.85</v>
          </cell>
          <cell r="I85">
            <v>2.6592623999999998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69.655262399999998</v>
          </cell>
        </row>
        <row r="86">
          <cell r="B86" t="str">
            <v>Deliveries</v>
          </cell>
        </row>
        <row r="87">
          <cell r="C87" t="str">
            <v>(ktons)</v>
          </cell>
          <cell r="D87" t="str">
            <v>Lignite</v>
          </cell>
          <cell r="F87">
            <v>51.841686330000002</v>
          </cell>
          <cell r="G87">
            <v>62.764486029000004</v>
          </cell>
          <cell r="H87">
            <v>73.795312206000006</v>
          </cell>
          <cell r="I87">
            <v>75.599999999999994</v>
          </cell>
          <cell r="J87">
            <v>21.6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-4.4925886803301115E-4</v>
          </cell>
          <cell r="R87">
            <v>285.60103530613196</v>
          </cell>
        </row>
        <row r="88">
          <cell r="D88" t="str">
            <v>WCB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D89" t="str">
            <v>PRB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C90" t="str">
            <v>($ 000's)</v>
          </cell>
          <cell r="D90" t="str">
            <v>Lignite</v>
          </cell>
          <cell r="F90">
            <v>1275.8409999999999</v>
          </cell>
          <cell r="G90">
            <v>1371.8409999999999</v>
          </cell>
          <cell r="H90">
            <v>1405.809</v>
          </cell>
          <cell r="I90">
            <v>1860.5160000000001</v>
          </cell>
          <cell r="J90">
            <v>531.57600000000002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-1.1056260742292405E-2</v>
          </cell>
          <cell r="R90">
            <v>6445.5719437392572</v>
          </cell>
        </row>
        <row r="91">
          <cell r="D91" t="str">
            <v>WCB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D92" t="str">
            <v>PRB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C93" t="str">
            <v xml:space="preserve"> ($/ton)</v>
          </cell>
          <cell r="D93" t="str">
            <v>Lignite</v>
          </cell>
          <cell r="F93">
            <v>24.610329839168251</v>
          </cell>
          <cell r="G93">
            <v>21.856962221695689</v>
          </cell>
          <cell r="H93">
            <v>19.050112506817189</v>
          </cell>
          <cell r="I93">
            <v>24.61</v>
          </cell>
          <cell r="J93">
            <v>24.61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24.61</v>
          </cell>
          <cell r="R93">
            <v>22.568447403666916</v>
          </cell>
        </row>
        <row r="94">
          <cell r="D94" t="str">
            <v>WCB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D95" t="str">
            <v>PRB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Month End Inventories</v>
          </cell>
        </row>
        <row r="97">
          <cell r="C97" t="str">
            <v>(ktons)</v>
          </cell>
          <cell r="D97" t="str">
            <v>Lignite</v>
          </cell>
          <cell r="F97">
            <v>136.01856353400001</v>
          </cell>
          <cell r="G97">
            <v>150.84574879499999</v>
          </cell>
          <cell r="H97">
            <v>135.61291308599999</v>
          </cell>
          <cell r="I97">
            <v>118.89944925886805</v>
          </cell>
          <cell r="J97">
            <v>140.49944925886805</v>
          </cell>
          <cell r="K97">
            <v>140.49944925886805</v>
          </cell>
          <cell r="L97">
            <v>140.49944925886805</v>
          </cell>
          <cell r="M97">
            <v>140.49944925886805</v>
          </cell>
          <cell r="N97">
            <v>140.49944925886805</v>
          </cell>
          <cell r="O97">
            <v>140.49944925886805</v>
          </cell>
          <cell r="P97">
            <v>140.49944925886805</v>
          </cell>
          <cell r="Q97">
            <v>140.499</v>
          </cell>
          <cell r="R97">
            <v>140.499</v>
          </cell>
        </row>
        <row r="98">
          <cell r="D98" t="str">
            <v>WCB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D99" t="str">
            <v>PRB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C100" t="str">
            <v>($ 000's)</v>
          </cell>
          <cell r="D100" t="str">
            <v>Lignite</v>
          </cell>
          <cell r="F100">
            <v>2866.848</v>
          </cell>
          <cell r="G100">
            <v>3228.32</v>
          </cell>
          <cell r="H100">
            <v>2728.819</v>
          </cell>
          <cell r="I100">
            <v>2926.1154462607424</v>
          </cell>
          <cell r="J100">
            <v>3457.6914462607424</v>
          </cell>
          <cell r="K100">
            <v>3457.6914462607424</v>
          </cell>
          <cell r="L100">
            <v>3457.6914462607424</v>
          </cell>
          <cell r="M100">
            <v>3457.6914462607424</v>
          </cell>
          <cell r="N100">
            <v>3457.6914462607424</v>
          </cell>
          <cell r="O100">
            <v>3457.6914462607424</v>
          </cell>
          <cell r="P100">
            <v>3457.6914462607424</v>
          </cell>
          <cell r="Q100">
            <v>3457.68039</v>
          </cell>
          <cell r="R100">
            <v>3457.68039</v>
          </cell>
        </row>
        <row r="101">
          <cell r="D101" t="str">
            <v>WCB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D102" t="str">
            <v>PRB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C103" t="str">
            <v xml:space="preserve"> ($/ton)</v>
          </cell>
          <cell r="D103" t="str">
            <v>Lignite</v>
          </cell>
          <cell r="F103">
            <v>21.076887782919318</v>
          </cell>
          <cell r="G103">
            <v>21.401464912261471</v>
          </cell>
          <cell r="H103">
            <v>20.122117709170496</v>
          </cell>
          <cell r="I103">
            <v>24.61</v>
          </cell>
          <cell r="J103">
            <v>24.61</v>
          </cell>
          <cell r="K103">
            <v>24.61</v>
          </cell>
          <cell r="L103">
            <v>24.61</v>
          </cell>
          <cell r="M103">
            <v>24.61</v>
          </cell>
          <cell r="N103">
            <v>24.61</v>
          </cell>
          <cell r="O103">
            <v>24.61</v>
          </cell>
          <cell r="P103">
            <v>24.61</v>
          </cell>
          <cell r="Q103">
            <v>24.61</v>
          </cell>
          <cell r="R103">
            <v>24.61</v>
          </cell>
        </row>
        <row r="104">
          <cell r="D104" t="str">
            <v>WCB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D105" t="str">
            <v>PRB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I:\Fuelsdiv\Planning &amp; Reporting\FRCST-02\Revision\May01-02\Monthly.123</v>
          </cell>
        </row>
      </sheetData>
      <sheetData sheetId="3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Lennox</v>
          </cell>
          <cell r="B5" t="str">
            <v>Energy</v>
          </cell>
          <cell r="D5" t="str">
            <v>GWh</v>
          </cell>
          <cell r="F5">
            <v>229.35400000000001</v>
          </cell>
          <cell r="G5">
            <v>214.46600000000001</v>
          </cell>
          <cell r="H5">
            <v>153.52000000000001</v>
          </cell>
          <cell r="I5">
            <v>177.5</v>
          </cell>
          <cell r="J5">
            <v>4.4728000000000003</v>
          </cell>
          <cell r="K5">
            <v>107.72490000000001</v>
          </cell>
          <cell r="L5">
            <v>417.28800000000001</v>
          </cell>
          <cell r="M5">
            <v>317.9545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1622.2801999999999</v>
          </cell>
        </row>
        <row r="6">
          <cell r="B6" t="str">
            <v xml:space="preserve">ByProducts </v>
          </cell>
        </row>
        <row r="7">
          <cell r="D7" t="str">
            <v>SO2   (Mg)</v>
          </cell>
          <cell r="F7">
            <v>477.6</v>
          </cell>
          <cell r="G7">
            <v>677.1</v>
          </cell>
          <cell r="H7">
            <v>266.40604084984756</v>
          </cell>
          <cell r="I7">
            <v>2.6874726236193389</v>
          </cell>
          <cell r="J7">
            <v>0.39772204087226637</v>
          </cell>
          <cell r="K7">
            <v>1.9938026359664343</v>
          </cell>
          <cell r="L7">
            <v>4.4682312390439245</v>
          </cell>
          <cell r="M7">
            <v>3.8030748797885954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1434.4563442691381</v>
          </cell>
        </row>
        <row r="8">
          <cell r="D8" t="str">
            <v>NOx   (Mg)</v>
          </cell>
          <cell r="F8">
            <v>223.5</v>
          </cell>
          <cell r="G8">
            <v>228.7</v>
          </cell>
          <cell r="H8">
            <v>122.816</v>
          </cell>
          <cell r="I8">
            <v>133.125</v>
          </cell>
          <cell r="J8">
            <v>5.3673599999999997</v>
          </cell>
          <cell r="K8">
            <v>86.179919999999996</v>
          </cell>
          <cell r="L8">
            <v>312.96600000000001</v>
          </cell>
          <cell r="M8">
            <v>238.46587499999998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1351.1201549999998</v>
          </cell>
        </row>
        <row r="9">
          <cell r="D9" t="str">
            <v>Total AGE   (Mg)</v>
          </cell>
          <cell r="F9">
            <v>701.1</v>
          </cell>
          <cell r="G9">
            <v>905.8</v>
          </cell>
          <cell r="H9">
            <v>389.22204084984759</v>
          </cell>
          <cell r="I9">
            <v>135.81247262361933</v>
          </cell>
          <cell r="J9">
            <v>5.7650820408722669</v>
          </cell>
          <cell r="K9">
            <v>88.173722635966442</v>
          </cell>
          <cell r="L9">
            <v>317.43423123904387</v>
          </cell>
          <cell r="M9">
            <v>242.26894987978858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2785.5764992691379</v>
          </cell>
        </row>
        <row r="10">
          <cell r="D10" t="str">
            <v>CO2  (Gg)</v>
          </cell>
          <cell r="F10">
            <v>164</v>
          </cell>
          <cell r="G10">
            <v>165</v>
          </cell>
          <cell r="H10">
            <v>112.99857918470106</v>
          </cell>
          <cell r="I10">
            <v>109.32806409102339</v>
          </cell>
          <cell r="J10">
            <v>3.7615544651616921</v>
          </cell>
          <cell r="K10">
            <v>66.497318932480965</v>
          </cell>
          <cell r="L10">
            <v>255.44716144693638</v>
          </cell>
          <cell r="M10">
            <v>195.11301095589815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1072.1456890762017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2.3504245128161396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2.3504245128161396</v>
          </cell>
        </row>
        <row r="12">
          <cell r="B12" t="str">
            <v>Ash Summary (Mg)</v>
          </cell>
        </row>
        <row r="13">
          <cell r="C13" t="str">
            <v xml:space="preserve">     Total Fly Ash Production </v>
          </cell>
          <cell r="F13">
            <v>50.520793985360811</v>
          </cell>
          <cell r="G13">
            <v>67.386454914168993</v>
          </cell>
          <cell r="H13">
            <v>44.658065743506604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162.5653146430364</v>
          </cell>
        </row>
        <row r="14">
          <cell r="C14" t="str">
            <v xml:space="preserve">     Bottom Ash Production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Consumption</v>
          </cell>
        </row>
        <row r="16">
          <cell r="D16" t="str">
            <v>RFO (kbbls)</v>
          </cell>
          <cell r="F16">
            <v>250.22641509433961</v>
          </cell>
          <cell r="G16">
            <v>333.76100628930817</v>
          </cell>
          <cell r="H16">
            <v>221.188679245283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805.17610062893073</v>
          </cell>
        </row>
        <row r="17">
          <cell r="D17" t="str">
            <v>Gas (million m3)</v>
          </cell>
          <cell r="F17">
            <v>21.681999999999999</v>
          </cell>
          <cell r="G17">
            <v>6.2E-2</v>
          </cell>
          <cell r="H17">
            <v>3.1619999999999999</v>
          </cell>
          <cell r="I17">
            <v>52.715599862677784</v>
          </cell>
          <cell r="J17">
            <v>1.7345015084654782</v>
          </cell>
          <cell r="K17">
            <v>31.970315885589294</v>
          </cell>
          <cell r="L17">
            <v>123.64115192946167</v>
          </cell>
          <cell r="M17">
            <v>94.33702062367297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329.3045898098672</v>
          </cell>
        </row>
        <row r="18">
          <cell r="C18" t="str">
            <v>Fuel Conv Factor (MWh/bbl)</v>
          </cell>
          <cell r="F18">
            <v>0.61455535872194167</v>
          </cell>
          <cell r="G18">
            <v>0.64189725685245336</v>
          </cell>
          <cell r="H18">
            <v>0.64201262423820282</v>
          </cell>
          <cell r="I18">
            <v>0.59365695747590819</v>
          </cell>
          <cell r="J18">
            <v>0.45465414493671347</v>
          </cell>
          <cell r="K18">
            <v>0.59408081766065679</v>
          </cell>
          <cell r="L18">
            <v>0.59504417836666945</v>
          </cell>
          <cell r="M18">
            <v>0.59423629896443186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0.60692781613722036</v>
          </cell>
        </row>
        <row r="19">
          <cell r="C19" t="str">
            <v>($ 000's)</v>
          </cell>
          <cell r="D19" t="str">
            <v>Residual Oil</v>
          </cell>
          <cell r="F19">
            <v>9673.26</v>
          </cell>
          <cell r="G19">
            <v>12506.492</v>
          </cell>
          <cell r="H19">
            <v>8407.9169999999995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30587.669000000002</v>
          </cell>
        </row>
        <row r="20">
          <cell r="D20" t="str">
            <v>Natural Gas</v>
          </cell>
          <cell r="F20">
            <v>3684.5871000000002</v>
          </cell>
          <cell r="G20">
            <v>10.297000000000001</v>
          </cell>
          <cell r="H20">
            <v>527.24599999999998</v>
          </cell>
          <cell r="I20">
            <v>7400.9156427787157</v>
          </cell>
          <cell r="J20">
            <v>273.43086924713185</v>
          </cell>
          <cell r="K20">
            <v>5673.9865941250437</v>
          </cell>
          <cell r="L20">
            <v>18195.404236282</v>
          </cell>
          <cell r="M20">
            <v>13617.10144701303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49382.968889445925</v>
          </cell>
        </row>
        <row r="21">
          <cell r="D21" t="str">
            <v>Ignition Fuel</v>
          </cell>
          <cell r="F21">
            <v>198.393</v>
          </cell>
          <cell r="G21">
            <v>155.304</v>
          </cell>
          <cell r="H21">
            <v>162.39699999999999</v>
          </cell>
          <cell r="I21">
            <v>167.26631083625699</v>
          </cell>
          <cell r="J21">
            <v>25.024903391358567</v>
          </cell>
          <cell r="K21">
            <v>125.69094977194794</v>
          </cell>
          <cell r="L21">
            <v>282.75541649154991</v>
          </cell>
          <cell r="M21">
            <v>242.4924959287417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1359.3240764198551</v>
          </cell>
        </row>
        <row r="22">
          <cell r="B22" t="str">
            <v>Total Consumption Costs ($K)</v>
          </cell>
          <cell r="F22">
            <v>13556.240100000001</v>
          </cell>
          <cell r="G22">
            <v>12672.093000000001</v>
          </cell>
          <cell r="H22">
            <v>9097.56</v>
          </cell>
          <cell r="I22">
            <v>7568.1819536149724</v>
          </cell>
          <cell r="J22">
            <v>298.45577263849043</v>
          </cell>
          <cell r="K22">
            <v>5799.6775438969917</v>
          </cell>
          <cell r="L22">
            <v>18478.159652773549</v>
          </cell>
          <cell r="M22">
            <v>13859.593942941772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81329.961965865776</v>
          </cell>
        </row>
        <row r="23">
          <cell r="D23" t="str">
            <v>FUEC ($/MWh)</v>
          </cell>
          <cell r="F23">
            <v>59.106185634434105</v>
          </cell>
          <cell r="G23">
            <v>59.086722370911943</v>
          </cell>
          <cell r="H23">
            <v>59.25977071391349</v>
          </cell>
          <cell r="I23">
            <v>42.637644809098433</v>
          </cell>
          <cell r="J23">
            <v>66.726831657684315</v>
          </cell>
          <cell r="K23">
            <v>53.837854979647155</v>
          </cell>
          <cell r="L23">
            <v>44.281550518523296</v>
          </cell>
          <cell r="M23">
            <v>43.589865666130756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50.133116317308051</v>
          </cell>
        </row>
        <row r="24">
          <cell r="D24" t="str">
            <v>Building Heat (million m3)</v>
          </cell>
          <cell r="F24">
            <v>2.0910000000000002</v>
          </cell>
          <cell r="G24">
            <v>1.849</v>
          </cell>
          <cell r="H24">
            <v>1.879</v>
          </cell>
          <cell r="I24">
            <v>0.88154880636604793</v>
          </cell>
          <cell r="J24">
            <v>0.35261952254641915</v>
          </cell>
          <cell r="K24">
            <v>8.8154880636604788E-2</v>
          </cell>
          <cell r="L24">
            <v>8.8154880636604788E-2</v>
          </cell>
          <cell r="M24">
            <v>8.8154880636604788E-2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7.3176329708222818</v>
          </cell>
        </row>
        <row r="25">
          <cell r="D25" t="str">
            <v>Building Heat ($ 000's)</v>
          </cell>
          <cell r="F25">
            <v>355.34100000000001</v>
          </cell>
          <cell r="G25">
            <v>304.87099999999998</v>
          </cell>
          <cell r="H25">
            <v>313.27300000000002</v>
          </cell>
          <cell r="I25">
            <v>123.76352290219344</v>
          </cell>
          <cell r="J25">
            <v>55.587765183713586</v>
          </cell>
          <cell r="K25">
            <v>15.645438497661223</v>
          </cell>
          <cell r="L25">
            <v>12.973137693664617</v>
          </cell>
          <cell r="M25">
            <v>12.724738864359892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1194.1796031415927</v>
          </cell>
        </row>
        <row r="26">
          <cell r="B26" t="str">
            <v>Deliveries</v>
          </cell>
        </row>
        <row r="27">
          <cell r="D27" t="str">
            <v>RFO (kbbls)</v>
          </cell>
          <cell r="F27">
            <v>188.84905660377359</v>
          </cell>
          <cell r="G27">
            <v>1.2578616352201259E-2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-1.4402515723258985E-2</v>
          </cell>
          <cell r="R27">
            <v>188.84723270440253</v>
          </cell>
        </row>
        <row r="28">
          <cell r="D28" t="str">
            <v>Cost ($ 000's)</v>
          </cell>
          <cell r="F28">
            <v>5933.0429999999997</v>
          </cell>
          <cell r="G28">
            <v>443.27499999999998</v>
          </cell>
          <cell r="H28">
            <v>61.298000000000002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-0.60534534037687704</v>
          </cell>
          <cell r="R28">
            <v>6437.0106546596226</v>
          </cell>
        </row>
        <row r="29">
          <cell r="D29" t="str">
            <v>Unit Cost ($/bbl)</v>
          </cell>
          <cell r="F29">
            <v>31.416852732540711</v>
          </cell>
          <cell r="G29">
            <v>35240.362499999996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42.030527999999997</v>
          </cell>
          <cell r="R29">
            <v>34.085808737982944</v>
          </cell>
        </row>
        <row r="30">
          <cell r="B30" t="str">
            <v>Month End Inventories</v>
          </cell>
        </row>
        <row r="31">
          <cell r="D31" t="str">
            <v>RFO (kbbls)</v>
          </cell>
          <cell r="F31">
            <v>1152.2075471698113</v>
          </cell>
          <cell r="G31">
            <v>818.45911949685524</v>
          </cell>
          <cell r="H31">
            <v>597.27044025157227</v>
          </cell>
          <cell r="I31">
            <v>597.27044025157227</v>
          </cell>
          <cell r="J31">
            <v>597.27044025157227</v>
          </cell>
          <cell r="K31">
            <v>597.27044025157227</v>
          </cell>
          <cell r="L31">
            <v>597.27044025157227</v>
          </cell>
          <cell r="M31">
            <v>597.27044025157227</v>
          </cell>
          <cell r="N31">
            <v>597.27044025157227</v>
          </cell>
          <cell r="O31">
            <v>597.27044025157227</v>
          </cell>
          <cell r="P31">
            <v>597.27044025157227</v>
          </cell>
          <cell r="Q31">
            <v>597.25603773584896</v>
          </cell>
          <cell r="R31">
            <v>597.25603773584896</v>
          </cell>
        </row>
        <row r="32">
          <cell r="D32" t="str">
            <v>Cost ($ 000's)</v>
          </cell>
          <cell r="F32">
            <v>43174.828000000001</v>
          </cell>
          <cell r="G32">
            <v>31111.612000000001</v>
          </cell>
          <cell r="H32">
            <v>22764.992999999999</v>
          </cell>
          <cell r="I32">
            <v>22846.082999999999</v>
          </cell>
          <cell r="J32">
            <v>22927.172999999999</v>
          </cell>
          <cell r="K32">
            <v>23008.262999999999</v>
          </cell>
          <cell r="L32">
            <v>23089.352999999999</v>
          </cell>
          <cell r="M32">
            <v>23170.442999999999</v>
          </cell>
          <cell r="N32">
            <v>23170.442999999999</v>
          </cell>
          <cell r="O32">
            <v>23170.442999999999</v>
          </cell>
          <cell r="P32">
            <v>23170.442999999999</v>
          </cell>
          <cell r="Q32">
            <v>23169.837654659623</v>
          </cell>
          <cell r="R32">
            <v>23169.837654659623</v>
          </cell>
        </row>
        <row r="33">
          <cell r="D33" t="str">
            <v>Unit Cost ($/bbl)</v>
          </cell>
          <cell r="F33">
            <v>37.471398365729449</v>
          </cell>
          <cell r="G33">
            <v>38.012420240519468</v>
          </cell>
          <cell r="H33">
            <v>38.115050512815117</v>
          </cell>
          <cell r="I33">
            <v>38.250818155971615</v>
          </cell>
          <cell r="J33">
            <v>38.386585799128113</v>
          </cell>
          <cell r="K33">
            <v>38.522353442284611</v>
          </cell>
          <cell r="L33">
            <v>38.65812108544111</v>
          </cell>
          <cell r="M33">
            <v>38.793888728597608</v>
          </cell>
          <cell r="N33">
            <v>38.793888728597608</v>
          </cell>
          <cell r="O33">
            <v>38.793888728597608</v>
          </cell>
          <cell r="P33">
            <v>38.793888728597608</v>
          </cell>
          <cell r="Q33">
            <v>38.793810678741181</v>
          </cell>
          <cell r="R33">
            <v>38.793810678741181</v>
          </cell>
        </row>
        <row r="37">
          <cell r="A37" t="str">
            <v>Dawn</v>
          </cell>
          <cell r="B37" t="str">
            <v>Net Purchases</v>
          </cell>
        </row>
        <row r="38">
          <cell r="C38" t="str">
            <v xml:space="preserve">(million m3)  </v>
          </cell>
          <cell r="D38" t="str">
            <v>Firm</v>
          </cell>
          <cell r="F38" t="str">
            <v/>
          </cell>
          <cell r="G38" t="str">
            <v/>
          </cell>
          <cell r="H38" t="str">
            <v/>
          </cell>
          <cell r="I38">
            <v>8.6054155614500445</v>
          </cell>
          <cell r="J38">
            <v>8.6054155614500445</v>
          </cell>
          <cell r="K38">
            <v>8.6054155614500445</v>
          </cell>
          <cell r="L38">
            <v>8.6054155614500445</v>
          </cell>
          <cell r="M38">
            <v>8.6054155614500445</v>
          </cell>
          <cell r="N38">
            <v>8.6054155614500445</v>
          </cell>
          <cell r="O38">
            <v>8.6054155614500445</v>
          </cell>
          <cell r="P38">
            <v>8.6054155614500445</v>
          </cell>
          <cell r="Q38">
            <v>8.6054155614500445</v>
          </cell>
        </row>
        <row r="39">
          <cell r="D39" t="str">
            <v>Spot</v>
          </cell>
          <cell r="F39" t="str">
            <v/>
          </cell>
          <cell r="G39" t="str">
            <v/>
          </cell>
          <cell r="H39" t="str">
            <v/>
          </cell>
          <cell r="I39">
            <v>31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D40" t="str">
            <v>Total Purchases</v>
          </cell>
          <cell r="F40" t="str">
            <v/>
          </cell>
          <cell r="G40" t="str">
            <v/>
          </cell>
          <cell r="H40" t="str">
            <v/>
          </cell>
          <cell r="I40">
            <v>39.605415561450044</v>
          </cell>
          <cell r="J40">
            <v>8.6054155614500445</v>
          </cell>
          <cell r="K40">
            <v>8.6054155614500445</v>
          </cell>
          <cell r="L40">
            <v>8.6054155614500445</v>
          </cell>
          <cell r="M40">
            <v>8.6054155614500445</v>
          </cell>
          <cell r="N40">
            <v>8.6054155614500445</v>
          </cell>
          <cell r="O40">
            <v>8.6054155614500445</v>
          </cell>
          <cell r="P40">
            <v>8.6054155614500445</v>
          </cell>
          <cell r="Q40">
            <v>8.6054155614500445</v>
          </cell>
        </row>
        <row r="42">
          <cell r="D42" t="str">
            <v>Sales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9</v>
          </cell>
          <cell r="K42">
            <v>8.6054155614500445</v>
          </cell>
          <cell r="L42">
            <v>8.6054155614500445</v>
          </cell>
          <cell r="M42">
            <v>8.6054155614500445</v>
          </cell>
          <cell r="N42">
            <v>8.6054155614500445</v>
          </cell>
          <cell r="O42">
            <v>8.6054155614500445</v>
          </cell>
          <cell r="P42">
            <v>8.6054155614500445</v>
          </cell>
          <cell r="Q42">
            <v>8.6054155614500445</v>
          </cell>
        </row>
        <row r="43">
          <cell r="D43" t="str">
            <v>Total Net Purchase</v>
          </cell>
          <cell r="F43">
            <v>31.244</v>
          </cell>
          <cell r="G43">
            <v>7.9130000000000003</v>
          </cell>
          <cell r="H43">
            <v>8.7609999999999992</v>
          </cell>
          <cell r="I43">
            <v>39.605415561450044</v>
          </cell>
          <cell r="J43">
            <v>-0.39458443854995551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87.128831122900095</v>
          </cell>
        </row>
        <row r="44">
          <cell r="C44" t="str">
            <v>($ 000's)</v>
          </cell>
          <cell r="D44" t="str">
            <v>Firm</v>
          </cell>
          <cell r="F44" t="str">
            <v/>
          </cell>
          <cell r="G44" t="str">
            <v/>
          </cell>
          <cell r="H44" t="str">
            <v/>
          </cell>
          <cell r="I44">
            <v>1973.3399897478182</v>
          </cell>
          <cell r="J44">
            <v>1900.0027731440234</v>
          </cell>
          <cell r="K44">
            <v>1900.0027731440234</v>
          </cell>
          <cell r="L44">
            <v>1851.11129540816</v>
          </cell>
          <cell r="M44">
            <v>1851.11129540816</v>
          </cell>
          <cell r="N44">
            <v>1851.11129540816</v>
          </cell>
          <cell r="O44">
            <v>1890.4704724533835</v>
          </cell>
          <cell r="P44">
            <v>1939.0544566185811</v>
          </cell>
          <cell r="Q44">
            <v>2036.2224249489761</v>
          </cell>
        </row>
        <row r="45">
          <cell r="D45" t="str">
            <v>Interruptible</v>
          </cell>
          <cell r="F45" t="str">
            <v/>
          </cell>
          <cell r="G45" t="str">
            <v/>
          </cell>
          <cell r="H45" t="str">
            <v/>
          </cell>
          <cell r="I45">
            <v>5724.088914374538</v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D46" t="str">
            <v>Total Purchases</v>
          </cell>
          <cell r="F46" t="str">
            <v/>
          </cell>
          <cell r="G46" t="str">
            <v/>
          </cell>
          <cell r="H46" t="str">
            <v/>
          </cell>
          <cell r="I46">
            <v>7697.4289041223565</v>
          </cell>
          <cell r="J46">
            <v>1900.0027731440234</v>
          </cell>
          <cell r="K46">
            <v>1900.0027731440234</v>
          </cell>
          <cell r="L46">
            <v>1851.11129540816</v>
          </cell>
          <cell r="M46">
            <v>1851.11129540816</v>
          </cell>
          <cell r="N46">
            <v>1851.11129540816</v>
          </cell>
          <cell r="O46">
            <v>1890.4704724533835</v>
          </cell>
          <cell r="P46">
            <v>1939.0544566185811</v>
          </cell>
          <cell r="Q46">
            <v>2036.2224249489761</v>
          </cell>
        </row>
        <row r="48">
          <cell r="D48" t="str">
            <v>Sales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1585.132314749872</v>
          </cell>
          <cell r="K48">
            <v>1515.6358098117644</v>
          </cell>
          <cell r="L48">
            <v>1466.744332075901</v>
          </cell>
          <cell r="M48">
            <v>1466.744332075901</v>
          </cell>
          <cell r="N48">
            <v>1466.744332075901</v>
          </cell>
          <cell r="O48">
            <v>1506.1035091211245</v>
          </cell>
          <cell r="P48">
            <v>1554.6874932863223</v>
          </cell>
          <cell r="Q48">
            <v>1651.8554616167171</v>
          </cell>
        </row>
        <row r="49">
          <cell r="D49" t="str">
            <v>Total Net Purchase</v>
          </cell>
          <cell r="F49">
            <v>5399.3829999999998</v>
          </cell>
          <cell r="G49">
            <v>1168.5129999999999</v>
          </cell>
          <cell r="H49">
            <v>1524.0409999999999</v>
          </cell>
          <cell r="I49">
            <v>7697.4289041223565</v>
          </cell>
          <cell r="J49">
            <v>314.87045839415146</v>
          </cell>
          <cell r="K49">
            <v>384.36696333225905</v>
          </cell>
          <cell r="L49">
            <v>384.36696333225905</v>
          </cell>
          <cell r="M49">
            <v>384.36696333225905</v>
          </cell>
          <cell r="N49">
            <v>384.36696333225905</v>
          </cell>
          <cell r="O49">
            <v>384.36696333225905</v>
          </cell>
          <cell r="P49">
            <v>384.36696333225882</v>
          </cell>
          <cell r="Q49">
            <v>384.36696333225905</v>
          </cell>
          <cell r="R49">
            <v>18794.805105842323</v>
          </cell>
        </row>
        <row r="50">
          <cell r="B50" t="str">
            <v>Deliveries (Consumption)</v>
          </cell>
        </row>
        <row r="51">
          <cell r="C51" t="str">
            <v xml:space="preserve">(million m3)  </v>
          </cell>
          <cell r="D51" t="str">
            <v>Primary Gas</v>
          </cell>
          <cell r="F51">
            <v>21.681999999999999</v>
          </cell>
          <cell r="G51">
            <v>6.2E-2</v>
          </cell>
          <cell r="H51">
            <v>3.1619999999999999</v>
          </cell>
          <cell r="I51">
            <v>52.715599862677784</v>
          </cell>
          <cell r="J51">
            <v>1.7345015084654782</v>
          </cell>
          <cell r="K51">
            <v>31.970315885589294</v>
          </cell>
          <cell r="L51">
            <v>123.64115192946167</v>
          </cell>
          <cell r="M51">
            <v>94.33702062367297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329.3045898098672</v>
          </cell>
        </row>
        <row r="52">
          <cell r="D52" t="str">
            <v>Building Heating</v>
          </cell>
          <cell r="F52">
            <v>2.0910000000000002</v>
          </cell>
          <cell r="G52">
            <v>1.849</v>
          </cell>
          <cell r="H52">
            <v>1.879</v>
          </cell>
          <cell r="I52">
            <v>0.88154880636604793</v>
          </cell>
          <cell r="J52">
            <v>0.35261952254641915</v>
          </cell>
          <cell r="K52">
            <v>8.8154880636604788E-2</v>
          </cell>
          <cell r="L52">
            <v>8.8154880636604788E-2</v>
          </cell>
          <cell r="M52">
            <v>8.8154880636604788E-2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7.3176329708222818</v>
          </cell>
        </row>
        <row r="53">
          <cell r="D53" t="str">
            <v>Total Gas</v>
          </cell>
          <cell r="F53">
            <v>23.773</v>
          </cell>
          <cell r="G53">
            <v>1.911</v>
          </cell>
          <cell r="H53">
            <v>5.0410000000000004</v>
          </cell>
          <cell r="I53">
            <v>53.597148669043833</v>
          </cell>
          <cell r="J53">
            <v>2.0871210310118973</v>
          </cell>
          <cell r="K53">
            <v>32.058470766225895</v>
          </cell>
          <cell r="L53">
            <v>123.72930681009828</v>
          </cell>
          <cell r="M53">
            <v>94.425175504309578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336.62222278068947</v>
          </cell>
        </row>
        <row r="54">
          <cell r="C54" t="str">
            <v>($ 000's)</v>
          </cell>
          <cell r="D54" t="str">
            <v>Primary Gas</v>
          </cell>
          <cell r="F54">
            <v>3684.5871000000002</v>
          </cell>
          <cell r="G54">
            <v>10.297000000000001</v>
          </cell>
          <cell r="H54">
            <v>527.24599999999998</v>
          </cell>
          <cell r="I54">
            <v>7400.9156427787157</v>
          </cell>
          <cell r="J54">
            <v>273.43086924713185</v>
          </cell>
          <cell r="K54">
            <v>5673.9865941250437</v>
          </cell>
          <cell r="L54">
            <v>18195.404236282</v>
          </cell>
          <cell r="M54">
            <v>13617.10144701303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49382.968889445925</v>
          </cell>
        </row>
        <row r="55">
          <cell r="D55" t="str">
            <v>Building Heating</v>
          </cell>
          <cell r="F55">
            <v>355.34100000000001</v>
          </cell>
          <cell r="G55">
            <v>304.87099999999998</v>
          </cell>
          <cell r="H55">
            <v>313.27300000000002</v>
          </cell>
          <cell r="I55">
            <v>123.76352290219344</v>
          </cell>
          <cell r="J55">
            <v>55.587765183713586</v>
          </cell>
          <cell r="K55">
            <v>15.645438497661223</v>
          </cell>
          <cell r="L55">
            <v>12.973137693664617</v>
          </cell>
          <cell r="M55">
            <v>12.724738864359892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1194.1796031415927</v>
          </cell>
        </row>
        <row r="56">
          <cell r="D56" t="str">
            <v>Total Gas</v>
          </cell>
          <cell r="F56">
            <v>4039.9281000000001</v>
          </cell>
          <cell r="G56">
            <v>315.16800000000001</v>
          </cell>
          <cell r="H56">
            <v>840.51900000000001</v>
          </cell>
          <cell r="I56">
            <v>7524.6791656809091</v>
          </cell>
          <cell r="J56">
            <v>329.01863443084545</v>
          </cell>
          <cell r="K56">
            <v>5689.6320326227051</v>
          </cell>
          <cell r="L56">
            <v>18208.377373975665</v>
          </cell>
          <cell r="M56">
            <v>13629.826185877389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50577.148492587519</v>
          </cell>
        </row>
        <row r="57">
          <cell r="B57" t="str">
            <v>Month End Inventories</v>
          </cell>
        </row>
        <row r="58">
          <cell r="C58" t="str">
            <v xml:space="preserve">(million m3)  </v>
          </cell>
          <cell r="F58">
            <v>26.130265000000001</v>
          </cell>
          <cell r="G58">
            <v>32.132264999999997</v>
          </cell>
          <cell r="H58">
            <v>35.852265000000003</v>
          </cell>
          <cell r="I58">
            <v>21.860531892406229</v>
          </cell>
          <cell r="J58">
            <v>19.378826422844377</v>
          </cell>
          <cell r="K58">
            <v>-12.679644343381522</v>
          </cell>
          <cell r="L58">
            <v>-136.40895115347979</v>
          </cell>
          <cell r="M58">
            <v>-230.83412665778937</v>
          </cell>
          <cell r="N58">
            <v>-230.83412665778937</v>
          </cell>
          <cell r="O58">
            <v>-230.83412665778937</v>
          </cell>
          <cell r="P58">
            <v>-230.83412665778937</v>
          </cell>
          <cell r="Q58">
            <v>-230.83412665778937</v>
          </cell>
        </row>
        <row r="59">
          <cell r="E59" t="str">
            <v>maximum</v>
          </cell>
          <cell r="F59">
            <v>56.55</v>
          </cell>
          <cell r="G59">
            <v>56.55</v>
          </cell>
          <cell r="H59">
            <v>56.55</v>
          </cell>
          <cell r="I59">
            <v>56.55</v>
          </cell>
          <cell r="J59">
            <v>56.55</v>
          </cell>
          <cell r="K59">
            <v>28.5</v>
          </cell>
          <cell r="L59">
            <v>28.5</v>
          </cell>
          <cell r="M59">
            <v>28.5</v>
          </cell>
          <cell r="N59">
            <v>0</v>
          </cell>
          <cell r="O59">
            <v>0</v>
          </cell>
          <cell r="P59">
            <v>0</v>
          </cell>
          <cell r="Q59">
            <v>56.55</v>
          </cell>
        </row>
        <row r="60">
          <cell r="E60" t="str">
            <v>minimum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-18</v>
          </cell>
          <cell r="L60">
            <v>-18</v>
          </cell>
          <cell r="M60">
            <v>-18</v>
          </cell>
          <cell r="N60">
            <v>-18</v>
          </cell>
          <cell r="O60">
            <v>-18</v>
          </cell>
          <cell r="P60">
            <v>-18</v>
          </cell>
          <cell r="Q60">
            <v>0</v>
          </cell>
        </row>
        <row r="61">
          <cell r="C61" t="str">
            <v>($ 000's)</v>
          </cell>
        </row>
        <row r="62">
          <cell r="N62" t="str">
            <v xml:space="preserve">           * storage must be 0 by September 15th</v>
          </cell>
        </row>
        <row r="64">
          <cell r="A64" t="str">
            <v>I:\Fuelsdiv\Planning &amp; Reporting\FRCST-02\Revision\May01-02\Monthly.123</v>
          </cell>
        </row>
      </sheetData>
      <sheetData sheetId="4" refreshError="1">
        <row r="1">
          <cell r="J1" t="str">
            <v>FBU FUEL FORECAST</v>
          </cell>
        </row>
        <row r="2">
          <cell r="A2" t="str">
            <v xml:space="preserve"> May Update (P5)</v>
          </cell>
        </row>
        <row r="3">
          <cell r="F3">
            <v>2002</v>
          </cell>
        </row>
        <row r="4">
          <cell r="F4" t="str">
            <v xml:space="preserve">   Jan    </v>
          </cell>
          <cell r="G4" t="str">
            <v xml:space="preserve">Feb    </v>
          </cell>
          <cell r="H4" t="str">
            <v xml:space="preserve">    Mar    </v>
          </cell>
          <cell r="I4" t="str">
            <v xml:space="preserve">    Apr    </v>
          </cell>
          <cell r="J4" t="str">
            <v xml:space="preserve">    May    </v>
          </cell>
          <cell r="K4" t="str">
            <v xml:space="preserve">    Jun    </v>
          </cell>
          <cell r="L4" t="str">
            <v xml:space="preserve">    Jul    </v>
          </cell>
          <cell r="M4" t="str">
            <v xml:space="preserve">    Aug    </v>
          </cell>
          <cell r="N4" t="str">
            <v xml:space="preserve">    Sep    </v>
          </cell>
          <cell r="O4" t="str">
            <v xml:space="preserve">    Oct    </v>
          </cell>
          <cell r="P4" t="str">
            <v xml:space="preserve">    Nov    </v>
          </cell>
          <cell r="Q4" t="str">
            <v xml:space="preserve">    Dec    </v>
          </cell>
          <cell r="R4" t="str">
            <v xml:space="preserve">  TOTAL</v>
          </cell>
        </row>
        <row r="5">
          <cell r="A5" t="str">
            <v>All Stations</v>
          </cell>
          <cell r="B5" t="str">
            <v>Energy</v>
          </cell>
          <cell r="D5" t="str">
            <v>GWh</v>
          </cell>
          <cell r="F5">
            <v>3643.3220000000001</v>
          </cell>
          <cell r="G5">
            <v>3477.3510000000001</v>
          </cell>
          <cell r="H5">
            <v>3422.8539999999998</v>
          </cell>
          <cell r="I5">
            <v>3253.13</v>
          </cell>
          <cell r="J5">
            <v>2537.9333000000001</v>
          </cell>
          <cell r="K5">
            <v>3242.0740999999998</v>
          </cell>
          <cell r="L5">
            <v>3778.5491999999999</v>
          </cell>
          <cell r="M5">
            <v>3713.6889000000001</v>
          </cell>
          <cell r="N5">
            <v>2842.8818000000001</v>
          </cell>
          <cell r="O5">
            <v>2954.4187000000002</v>
          </cell>
          <cell r="P5">
            <v>3288.9265</v>
          </cell>
          <cell r="Q5">
            <v>3857.6662999999999</v>
          </cell>
          <cell r="R5">
            <v>40012.795800000007</v>
          </cell>
        </row>
        <row r="6">
          <cell r="B6" t="str">
            <v xml:space="preserve">ByProducts </v>
          </cell>
          <cell r="D6" t="str">
            <v>SO2   (Mg)</v>
          </cell>
          <cell r="F6">
            <v>13108.3</v>
          </cell>
          <cell r="G6">
            <v>13037</v>
          </cell>
          <cell r="H6">
            <v>12914.044109253424</v>
          </cell>
          <cell r="I6">
            <v>11051.383418955827</v>
          </cell>
          <cell r="J6">
            <v>9578.0942986284081</v>
          </cell>
          <cell r="K6">
            <v>12120.265522745905</v>
          </cell>
          <cell r="L6">
            <v>12785.47769670394</v>
          </cell>
          <cell r="M6">
            <v>13163.533348239993</v>
          </cell>
          <cell r="N6">
            <v>11463.228421582011</v>
          </cell>
          <cell r="O6">
            <v>11995.218207130631</v>
          </cell>
          <cell r="P6">
            <v>12854.430131703441</v>
          </cell>
          <cell r="Q6">
            <v>14364.063745127965</v>
          </cell>
          <cell r="R6">
            <v>148435.03890007155</v>
          </cell>
        </row>
        <row r="7">
          <cell r="D7" t="str">
            <v>NOx   (Mg)</v>
          </cell>
          <cell r="F7">
            <v>3911</v>
          </cell>
          <cell r="G7">
            <v>3768.1</v>
          </cell>
          <cell r="H7">
            <v>3698.2046638809593</v>
          </cell>
          <cell r="I7">
            <v>3533.1076614647859</v>
          </cell>
          <cell r="J7">
            <v>2788.2689101038072</v>
          </cell>
          <cell r="K7">
            <v>3535.8710188895225</v>
          </cell>
          <cell r="L7">
            <v>3983.5157744534936</v>
          </cell>
          <cell r="M7">
            <v>3939.0265461118506</v>
          </cell>
          <cell r="N7">
            <v>3080.8588705595557</v>
          </cell>
          <cell r="O7">
            <v>3200.9741227157137</v>
          </cell>
          <cell r="P7">
            <v>3343.400886580212</v>
          </cell>
          <cell r="Q7">
            <v>3900.6509362233046</v>
          </cell>
          <cell r="R7">
            <v>42682.979390983208</v>
          </cell>
        </row>
        <row r="8">
          <cell r="D8" t="str">
            <v>Total AGE   (Mg)</v>
          </cell>
          <cell r="F8">
            <v>17019.3</v>
          </cell>
          <cell r="G8">
            <v>16805.099999999999</v>
          </cell>
          <cell r="H8">
            <v>16612.248773134383</v>
          </cell>
          <cell r="I8">
            <v>14584.491080420614</v>
          </cell>
          <cell r="J8">
            <v>12366.363208732213</v>
          </cell>
          <cell r="K8">
            <v>15656.136541635424</v>
          </cell>
          <cell r="L8">
            <v>16768.993471157435</v>
          </cell>
          <cell r="M8">
            <v>17102.559894351842</v>
          </cell>
          <cell r="N8">
            <v>14544.087292141567</v>
          </cell>
          <cell r="O8">
            <v>15196.192329846344</v>
          </cell>
          <cell r="P8">
            <v>16197.831018283652</v>
          </cell>
          <cell r="Q8">
            <v>18264.714681351274</v>
          </cell>
          <cell r="R8">
            <v>191118.01829105476</v>
          </cell>
        </row>
        <row r="9">
          <cell r="D9" t="str">
            <v>CO2  (Gg)</v>
          </cell>
          <cell r="F9">
            <v>3448.28</v>
          </cell>
          <cell r="G9">
            <v>3251.19</v>
          </cell>
          <cell r="H9">
            <v>3381.7226860844439</v>
          </cell>
          <cell r="I9">
            <v>3062.6282605333249</v>
          </cell>
          <cell r="J9">
            <v>2445.2424258142541</v>
          </cell>
          <cell r="K9">
            <v>3075.0129113189332</v>
          </cell>
          <cell r="L9">
            <v>3464.0182413007901</v>
          </cell>
          <cell r="M9">
            <v>3437.4195220060342</v>
          </cell>
          <cell r="N9">
            <v>2727.5797433810326</v>
          </cell>
          <cell r="O9">
            <v>2832.4164727169737</v>
          </cell>
          <cell r="P9">
            <v>3143.9580250689223</v>
          </cell>
          <cell r="Q9">
            <v>3676.8982068477953</v>
          </cell>
          <cell r="R9">
            <v>37946.366495072507</v>
          </cell>
        </row>
        <row r="10">
          <cell r="D10" t="str">
            <v>Gypsum   (Gg)</v>
          </cell>
          <cell r="F10">
            <v>20.826710042348171</v>
          </cell>
          <cell r="G10">
            <v>22.652296984571191</v>
          </cell>
          <cell r="H10">
            <v>26.244542572205614</v>
          </cell>
          <cell r="I10">
            <v>25.517325203863848</v>
          </cell>
          <cell r="J10">
            <v>15.23329563187375</v>
          </cell>
          <cell r="K10">
            <v>19.019902064978304</v>
          </cell>
          <cell r="L10">
            <v>23.710136758186426</v>
          </cell>
          <cell r="M10">
            <v>23.789406510567044</v>
          </cell>
          <cell r="N10">
            <v>12.833314937271671</v>
          </cell>
          <cell r="O10">
            <v>13.62151744845735</v>
          </cell>
          <cell r="P10">
            <v>22.085533213985261</v>
          </cell>
          <cell r="Q10">
            <v>27.890436876517914</v>
          </cell>
          <cell r="R10">
            <v>253.42441824482654</v>
          </cell>
        </row>
        <row r="11">
          <cell r="D11" t="str">
            <v>Particulate  (Mg)</v>
          </cell>
          <cell r="F11">
            <v>0</v>
          </cell>
          <cell r="G11">
            <v>0</v>
          </cell>
          <cell r="H11">
            <v>1391.0167548125232</v>
          </cell>
          <cell r="I11">
            <v>1228.7773505631631</v>
          </cell>
          <cell r="J11">
            <v>1084.3251122469976</v>
          </cell>
          <cell r="K11">
            <v>1314.1907687732742</v>
          </cell>
          <cell r="L11">
            <v>1448.6315036936503</v>
          </cell>
          <cell r="M11">
            <v>1469.3159175596925</v>
          </cell>
          <cell r="N11">
            <v>1261.5372962266224</v>
          </cell>
          <cell r="O11">
            <v>1307.8335244432967</v>
          </cell>
          <cell r="P11">
            <v>1427.8360261889943</v>
          </cell>
          <cell r="Q11">
            <v>1638.2802330164586</v>
          </cell>
          <cell r="R11">
            <v>13571.744487524673</v>
          </cell>
        </row>
        <row r="12">
          <cell r="B12" t="str">
            <v>Ash Summary (Gg)</v>
          </cell>
        </row>
        <row r="13">
          <cell r="C13" t="str">
            <v xml:space="preserve">     Total Fly Ash Production </v>
          </cell>
          <cell r="F13">
            <v>63541.256283865179</v>
          </cell>
          <cell r="G13">
            <v>59472.074170429005</v>
          </cell>
          <cell r="H13">
            <v>59450.779990053052</v>
          </cell>
          <cell r="I13">
            <v>52821.562469571603</v>
          </cell>
          <cell r="J13">
            <v>46973.482907565514</v>
          </cell>
          <cell r="K13">
            <v>52820.449594727274</v>
          </cell>
          <cell r="L13">
            <v>58552.470583219649</v>
          </cell>
          <cell r="M13">
            <v>59899.910217835895</v>
          </cell>
          <cell r="N13">
            <v>54834.345305115974</v>
          </cell>
          <cell r="O13">
            <v>55674.968163593214</v>
          </cell>
          <cell r="P13">
            <v>58008.666411749298</v>
          </cell>
          <cell r="Q13">
            <v>66888.087303604436</v>
          </cell>
          <cell r="R13">
            <v>688938.05340133014</v>
          </cell>
        </row>
        <row r="14">
          <cell r="C14" t="str">
            <v xml:space="preserve">     Bottom Ash Production</v>
          </cell>
          <cell r="F14">
            <v>11205.603754758942</v>
          </cell>
          <cell r="G14">
            <v>10484.432432231699</v>
          </cell>
          <cell r="H14">
            <v>10485.554267421596</v>
          </cell>
          <cell r="I14">
            <v>9322.913827010856</v>
          </cell>
          <cell r="J14">
            <v>8290.5509824726014</v>
          </cell>
          <cell r="K14">
            <v>9322.5105893018354</v>
          </cell>
          <cell r="L14">
            <v>10332.769171401336</v>
          </cell>
          <cell r="M14">
            <v>10570.552207699375</v>
          </cell>
          <cell r="N14">
            <v>9676.6285847661584</v>
          </cell>
          <cell r="O14">
            <v>9824.9725493637525</v>
          </cell>
          <cell r="P14">
            <v>10236.802251841689</v>
          </cell>
          <cell r="Q14">
            <v>11803.75733130441</v>
          </cell>
          <cell r="R14">
            <v>121557.04794957425</v>
          </cell>
        </row>
        <row r="15">
          <cell r="B15" t="str">
            <v>Consumption</v>
          </cell>
          <cell r="D15" t="str">
            <v>Coal (USCE)</v>
          </cell>
          <cell r="F15">
            <v>1335.1771516982064</v>
          </cell>
          <cell r="G15">
            <v>1290.5866371207526</v>
          </cell>
          <cell r="H15">
            <v>1338.498702889437</v>
          </cell>
          <cell r="I15">
            <v>1207.3167640432955</v>
          </cell>
          <cell r="J15">
            <v>999.5637855189126</v>
          </cell>
          <cell r="K15">
            <v>1233.2632592689638</v>
          </cell>
          <cell r="L15">
            <v>1320.6354669240241</v>
          </cell>
          <cell r="M15">
            <v>1333.7569467466892</v>
          </cell>
          <cell r="N15">
            <v>1121.3021858221819</v>
          </cell>
          <cell r="O15">
            <v>1164.5145977743073</v>
          </cell>
          <cell r="P15">
            <v>1292.2166717329442</v>
          </cell>
          <cell r="Q15">
            <v>1514.7052864709062</v>
          </cell>
          <cell r="R15">
            <v>15151.537456010619</v>
          </cell>
        </row>
        <row r="16">
          <cell r="B16" t="str">
            <v>(ktons)</v>
          </cell>
          <cell r="D16" t="str">
            <v>Conv Fac (MWh/ton)</v>
          </cell>
          <cell r="F16">
            <v>2.7287180546537013</v>
          </cell>
          <cell r="G16">
            <v>2.6943956337234605</v>
          </cell>
          <cell r="H16">
            <v>2.5572337071459494</v>
          </cell>
          <cell r="I16">
            <v>2.6945124070880042</v>
          </cell>
          <cell r="J16">
            <v>2.5390408663939938</v>
          </cell>
          <cell r="K16">
            <v>2.6288580930577554</v>
          </cell>
          <cell r="L16">
            <v>2.8611598693474884</v>
          </cell>
          <cell r="M16">
            <v>2.7843820488121618</v>
          </cell>
          <cell r="N16">
            <v>2.5353395685352114</v>
          </cell>
          <cell r="O16">
            <v>2.5370387847835216</v>
          </cell>
          <cell r="P16">
            <v>2.545181912557545</v>
          </cell>
          <cell r="Q16">
            <v>2.5468098213269794</v>
          </cell>
          <cell r="R16">
            <v>2.6408406352272138</v>
          </cell>
        </row>
        <row r="17">
          <cell r="D17" t="str">
            <v>RFO (kbbls)</v>
          </cell>
          <cell r="F17">
            <v>250.22641509433961</v>
          </cell>
          <cell r="G17">
            <v>333.76100628930817</v>
          </cell>
          <cell r="H17">
            <v>221.188679245283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805.17610062893073</v>
          </cell>
        </row>
        <row r="19">
          <cell r="B19" t="str">
            <v>Primary Fuel Consumption ($K)</v>
          </cell>
          <cell r="F19">
            <v>96034.201099999991</v>
          </cell>
          <cell r="G19">
            <v>91825.517000000022</v>
          </cell>
          <cell r="H19">
            <v>90055.471000000005</v>
          </cell>
          <cell r="I19">
            <v>80777.764298180904</v>
          </cell>
          <cell r="J19">
            <v>66042.375294092417</v>
          </cell>
          <cell r="K19">
            <v>87423.64815401251</v>
          </cell>
          <cell r="L19">
            <v>108786.7497604089</v>
          </cell>
          <cell r="M19">
            <v>105956.09629676375</v>
          </cell>
          <cell r="N19">
            <v>77748.638700454059</v>
          </cell>
          <cell r="O19">
            <v>80909.376791705436</v>
          </cell>
          <cell r="P19">
            <v>89790.806417981788</v>
          </cell>
          <cell r="Q19">
            <v>104345.02080688108</v>
          </cell>
          <cell r="R19">
            <v>1079695.6656204809</v>
          </cell>
        </row>
        <row r="20">
          <cell r="B20" t="str">
            <v>Lennox Gas Transportation Charge (k$)</v>
          </cell>
          <cell r="F20">
            <v>713.95100000000002</v>
          </cell>
          <cell r="G20">
            <v>512.60900000000004</v>
          </cell>
          <cell r="H20">
            <v>41.293999999999997</v>
          </cell>
          <cell r="I20">
            <v>358.7433333333334</v>
          </cell>
          <cell r="J20">
            <v>358.7433333333334</v>
          </cell>
          <cell r="K20">
            <v>358.7433333333334</v>
          </cell>
          <cell r="L20">
            <v>358.7433333333334</v>
          </cell>
          <cell r="M20">
            <v>2457.729993147535</v>
          </cell>
          <cell r="N20">
            <v>2030.551273342656</v>
          </cell>
          <cell r="O20">
            <v>0</v>
          </cell>
          <cell r="P20">
            <v>0</v>
          </cell>
          <cell r="Q20">
            <v>0</v>
          </cell>
          <cell r="R20">
            <v>7191.1085998235249</v>
          </cell>
        </row>
        <row r="21">
          <cell r="B21" t="str">
            <v>Use of Emission Reduction Credits (k$)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1229.6150144179558</v>
          </cell>
          <cell r="N21">
            <v>3284.947764943608</v>
          </cell>
          <cell r="O21">
            <v>4371.0928366454591</v>
          </cell>
          <cell r="P21">
            <v>5115.5400869632304</v>
          </cell>
          <cell r="Q21">
            <v>6084.1122589493189</v>
          </cell>
          <cell r="R21">
            <v>20085.307961919571</v>
          </cell>
        </row>
        <row r="22">
          <cell r="B22" t="str">
            <v>Ignition Support ($K)</v>
          </cell>
          <cell r="F22">
            <v>425.67599999999999</v>
          </cell>
          <cell r="G22">
            <v>334.47399999999999</v>
          </cell>
          <cell r="H22">
            <v>293.69400000000002</v>
          </cell>
          <cell r="I22">
            <v>916.8188283502252</v>
          </cell>
          <cell r="J22">
            <v>776.14779292060621</v>
          </cell>
          <cell r="K22">
            <v>881.11332356231856</v>
          </cell>
          <cell r="L22">
            <v>981.23622317157049</v>
          </cell>
          <cell r="M22">
            <v>932.27302777943157</v>
          </cell>
          <cell r="N22">
            <v>735.0076395265844</v>
          </cell>
          <cell r="O22">
            <v>735.87946459780414</v>
          </cell>
          <cell r="P22">
            <v>710.30108056426275</v>
          </cell>
          <cell r="Q22">
            <v>635.25946617377235</v>
          </cell>
          <cell r="R22">
            <v>8357.8808466465762</v>
          </cell>
        </row>
        <row r="23">
          <cell r="B23" t="str">
            <v>Building Heating  ($K)</v>
          </cell>
          <cell r="F23">
            <v>371.76100000000002</v>
          </cell>
          <cell r="G23">
            <v>352.11200000000002</v>
          </cell>
          <cell r="H23">
            <v>329.37099999999998</v>
          </cell>
          <cell r="I23">
            <v>126.42278530219345</v>
          </cell>
          <cell r="J23">
            <v>55.587765183713586</v>
          </cell>
          <cell r="K23">
            <v>15.645438497661223</v>
          </cell>
          <cell r="L23">
            <v>12.973137693664617</v>
          </cell>
          <cell r="M23">
            <v>12.724738864359892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1276.5978655415927</v>
          </cell>
        </row>
        <row r="24">
          <cell r="B24" t="str">
            <v>CTU Oil (Lambton &amp; Thunder Bay)</v>
          </cell>
          <cell r="F24">
            <v>0.41799999999999998</v>
          </cell>
          <cell r="G24">
            <v>0</v>
          </cell>
          <cell r="H24">
            <v>0</v>
          </cell>
          <cell r="I24">
            <v>15.866468604076962</v>
          </cell>
          <cell r="J24">
            <v>15.866468604076962</v>
          </cell>
          <cell r="K24">
            <v>15.866468604076962</v>
          </cell>
          <cell r="L24">
            <v>15.866468604076962</v>
          </cell>
          <cell r="M24">
            <v>15.866468604076962</v>
          </cell>
          <cell r="N24">
            <v>15.866468604076962</v>
          </cell>
          <cell r="O24">
            <v>15.866468604076962</v>
          </cell>
          <cell r="P24">
            <v>15.866468604076962</v>
          </cell>
          <cell r="Q24">
            <v>15.866468604076962</v>
          </cell>
          <cell r="R24">
            <v>143.21621743669266</v>
          </cell>
        </row>
        <row r="25">
          <cell r="B25" t="str">
            <v>Total Consumption Costs ($K)</v>
          </cell>
          <cell r="F25">
            <v>97546.007099999988</v>
          </cell>
          <cell r="G25">
            <v>93024.712000000029</v>
          </cell>
          <cell r="H25">
            <v>90719.83</v>
          </cell>
          <cell r="I25">
            <v>82195.615713770734</v>
          </cell>
          <cell r="J25">
            <v>67248.720654134144</v>
          </cell>
          <cell r="K25">
            <v>88695.016718009894</v>
          </cell>
          <cell r="L25">
            <v>110155.56892321154</v>
          </cell>
          <cell r="M25">
            <v>110604.30553957711</v>
          </cell>
          <cell r="N25">
            <v>83815.011846870984</v>
          </cell>
          <cell r="O25">
            <v>86032.215561552774</v>
          </cell>
          <cell r="P25">
            <v>95632.514054113359</v>
          </cell>
          <cell r="Q25">
            <v>111080.25900060825</v>
          </cell>
          <cell r="R25">
            <v>1116749.7771118488</v>
          </cell>
        </row>
        <row r="26">
          <cell r="D26" t="str">
            <v xml:space="preserve">  FUEC ($/MWh)</v>
          </cell>
          <cell r="F26">
            <v>26.67176497163852</v>
          </cell>
          <cell r="G26">
            <v>26.650343896834126</v>
          </cell>
          <cell r="H26">
            <v>26.407921284401848</v>
          </cell>
          <cell r="I26">
            <v>25.22288579302532</v>
          </cell>
          <cell r="J26">
            <v>26.469279716825636</v>
          </cell>
          <cell r="K26">
            <v>27.347772467911252</v>
          </cell>
          <cell r="L26">
            <v>29.145241596143251</v>
          </cell>
          <cell r="M26">
            <v>29.775168924922244</v>
          </cell>
          <cell r="N26">
            <v>29.476830650597893</v>
          </cell>
          <cell r="O26">
            <v>29.114474902608997</v>
          </cell>
          <cell r="P26">
            <v>29.072296868145056</v>
          </cell>
          <cell r="Q26">
            <v>28.790565044986959</v>
          </cell>
          <cell r="R26">
            <v>27.87433221621745</v>
          </cell>
        </row>
        <row r="27">
          <cell r="B27" t="str">
            <v>Deliveries</v>
          </cell>
          <cell r="D27" t="str">
            <v>Coal (USCE)</v>
          </cell>
          <cell r="F27">
            <v>1150.2439880013781</v>
          </cell>
          <cell r="G27">
            <v>68.699273337449995</v>
          </cell>
          <cell r="H27">
            <v>355.96571719856536</v>
          </cell>
          <cell r="I27">
            <v>1432.8024580714737</v>
          </cell>
          <cell r="J27">
            <v>1315.3564323365167</v>
          </cell>
          <cell r="K27">
            <v>1385.0997188038198</v>
          </cell>
          <cell r="L27">
            <v>1504.8804874197883</v>
          </cell>
          <cell r="M27">
            <v>1581.4137738870918</v>
          </cell>
          <cell r="N27">
            <v>1575.2637736821582</v>
          </cell>
          <cell r="O27">
            <v>1544.263773682158</v>
          </cell>
          <cell r="P27">
            <v>1544.263773682158</v>
          </cell>
          <cell r="Q27">
            <v>1308.3325177692561</v>
          </cell>
          <cell r="R27">
            <v>14766.585687871813</v>
          </cell>
        </row>
        <row r="28">
          <cell r="B28" t="str">
            <v>(ktons)</v>
          </cell>
          <cell r="D28" t="str">
            <v>RFO (kbbls)</v>
          </cell>
          <cell r="F28">
            <v>188.84905660377359</v>
          </cell>
          <cell r="G28">
            <v>1.2578616352201259E-2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-1.4402515723258985E-2</v>
          </cell>
          <cell r="R28">
            <v>188.84723270440253</v>
          </cell>
        </row>
        <row r="29">
          <cell r="B29" t="str">
            <v>Total Cost of Deliveries ($K)</v>
          </cell>
          <cell r="F29">
            <v>76390.747000000003</v>
          </cell>
          <cell r="G29">
            <v>4000.2429999999999</v>
          </cell>
          <cell r="H29">
            <v>19948.874</v>
          </cell>
          <cell r="I29">
            <v>94829.838355785847</v>
          </cell>
          <cell r="J29">
            <v>88987.902707619243</v>
          </cell>
          <cell r="K29">
            <v>93688.866338854161</v>
          </cell>
          <cell r="L29">
            <v>106408.38445419288</v>
          </cell>
          <cell r="M29">
            <v>111071.9894822654</v>
          </cell>
          <cell r="N29">
            <v>111941.27686045755</v>
          </cell>
          <cell r="O29">
            <v>110519.19548444405</v>
          </cell>
          <cell r="P29">
            <v>108627.5276254623</v>
          </cell>
          <cell r="Q29">
            <v>90368.070417041279</v>
          </cell>
          <cell r="R29">
            <v>1016782.9157261228</v>
          </cell>
        </row>
        <row r="30">
          <cell r="B30" t="str">
            <v>Purchases</v>
          </cell>
          <cell r="D30" t="str">
            <v>US Low Sulphur HiQ</v>
          </cell>
          <cell r="F30">
            <v>520.58951828099998</v>
          </cell>
          <cell r="G30">
            <v>187.49538492299999</v>
          </cell>
          <cell r="H30">
            <v>387.92638943100002</v>
          </cell>
          <cell r="I30">
            <v>487.5</v>
          </cell>
          <cell r="J30">
            <v>487.5</v>
          </cell>
          <cell r="K30">
            <v>254.75225105493064</v>
          </cell>
          <cell r="L30">
            <v>254.75225105493064</v>
          </cell>
          <cell r="M30">
            <v>254.75225105493064</v>
          </cell>
          <cell r="N30">
            <v>254.75225105493064</v>
          </cell>
          <cell r="O30">
            <v>254.75225105493064</v>
          </cell>
          <cell r="P30">
            <v>254.75225105493064</v>
          </cell>
          <cell r="Q30">
            <v>127.37429289636476</v>
          </cell>
          <cell r="R30">
            <v>3726.8990918609484</v>
          </cell>
        </row>
        <row r="31">
          <cell r="C31" t="str">
            <v>(ktons)</v>
          </cell>
          <cell r="D31" t="str">
            <v>US Low Sulphur LoQ</v>
          </cell>
          <cell r="F31">
            <v>232.58872331100002</v>
          </cell>
          <cell r="G31">
            <v>167.01665116499998</v>
          </cell>
          <cell r="H31">
            <v>203.349924036</v>
          </cell>
          <cell r="I31">
            <v>192.5</v>
          </cell>
          <cell r="J31">
            <v>192.5</v>
          </cell>
          <cell r="K31">
            <v>100.28152766221477</v>
          </cell>
          <cell r="L31">
            <v>100.28152766221477</v>
          </cell>
          <cell r="M31">
            <v>100.28152766221477</v>
          </cell>
          <cell r="N31">
            <v>100.28152766221477</v>
          </cell>
          <cell r="O31">
            <v>100.28152766221477</v>
          </cell>
          <cell r="P31">
            <v>100.28152766221477</v>
          </cell>
          <cell r="Q31">
            <v>50.141352711458772</v>
          </cell>
          <cell r="R31">
            <v>1639.7858171967475</v>
          </cell>
        </row>
        <row r="32">
          <cell r="D32" t="str">
            <v>US Mid Sulphur</v>
          </cell>
          <cell r="F32">
            <v>177.32546363699998</v>
          </cell>
          <cell r="G32">
            <v>53.846790038999998</v>
          </cell>
          <cell r="H32">
            <v>76.707617868</v>
          </cell>
          <cell r="I32">
            <v>82.5</v>
          </cell>
          <cell r="J32">
            <v>82.5</v>
          </cell>
          <cell r="K32">
            <v>41.465309633492922</v>
          </cell>
          <cell r="L32">
            <v>41.465309633492922</v>
          </cell>
          <cell r="M32">
            <v>41.465309633492922</v>
          </cell>
          <cell r="N32">
            <v>41.465309633492922</v>
          </cell>
          <cell r="O32">
            <v>41.465309633492922</v>
          </cell>
          <cell r="P32">
            <v>48.889353475109957</v>
          </cell>
          <cell r="Q32">
            <v>13.308340990482707</v>
          </cell>
          <cell r="R32">
            <v>742.40411417705729</v>
          </cell>
        </row>
        <row r="33">
          <cell r="D33" t="str">
            <v>US High Sulphur</v>
          </cell>
          <cell r="F33">
            <v>442.50621628499999</v>
          </cell>
          <cell r="G33">
            <v>40.581579464999997</v>
          </cell>
          <cell r="H33">
            <v>136.870649937</v>
          </cell>
          <cell r="I33">
            <v>250</v>
          </cell>
          <cell r="J33">
            <v>250</v>
          </cell>
          <cell r="K33">
            <v>191.50173540441389</v>
          </cell>
          <cell r="L33">
            <v>191.50173540441389</v>
          </cell>
          <cell r="M33">
            <v>191.50173540441389</v>
          </cell>
          <cell r="N33">
            <v>191.50173540441389</v>
          </cell>
          <cell r="O33">
            <v>191.50173540441389</v>
          </cell>
          <cell r="P33">
            <v>191.50173540441389</v>
          </cell>
          <cell r="Q33">
            <v>95.749866418003094</v>
          </cell>
          <cell r="R33">
            <v>2364.7187245314863</v>
          </cell>
        </row>
        <row r="34">
          <cell r="D34" t="str">
            <v>Western Cdn Bit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40</v>
          </cell>
          <cell r="K34">
            <v>66.153846153846146</v>
          </cell>
          <cell r="L34">
            <v>46.153846153846153</v>
          </cell>
          <cell r="M34">
            <v>46.153846153846153</v>
          </cell>
          <cell r="N34">
            <v>66.153846153846146</v>
          </cell>
          <cell r="O34">
            <v>46.153846153846153</v>
          </cell>
          <cell r="P34">
            <v>46.153846153846153</v>
          </cell>
          <cell r="Q34">
            <v>3.0768</v>
          </cell>
          <cell r="R34">
            <v>399.9998769230769</v>
          </cell>
        </row>
        <row r="35">
          <cell r="D35" t="str">
            <v>Powder River Basin</v>
          </cell>
          <cell r="F35">
            <v>258.068642076</v>
          </cell>
          <cell r="G35">
            <v>546.93034193699998</v>
          </cell>
          <cell r="H35">
            <v>507.62082936600001</v>
          </cell>
          <cell r="I35">
            <v>556.52173913043475</v>
          </cell>
          <cell r="J35">
            <v>556.52173913043475</v>
          </cell>
          <cell r="K35">
            <v>801.15323840567544</v>
          </cell>
          <cell r="L35">
            <v>801.15323840567544</v>
          </cell>
          <cell r="M35">
            <v>801.15323840567544</v>
          </cell>
          <cell r="N35">
            <v>801.15323840567544</v>
          </cell>
          <cell r="O35">
            <v>801.15323840567544</v>
          </cell>
          <cell r="P35">
            <v>801.15323840567544</v>
          </cell>
          <cell r="Q35">
            <v>400.57293591152171</v>
          </cell>
          <cell r="R35">
            <v>7633.1556579854441</v>
          </cell>
        </row>
        <row r="36">
          <cell r="D36" t="str">
            <v>Lignite</v>
          </cell>
          <cell r="F36">
            <v>146.04959363400002</v>
          </cell>
          <cell r="G36">
            <v>127.401798447</v>
          </cell>
          <cell r="H36">
            <v>200.42108370900002</v>
          </cell>
          <cell r="I36">
            <v>172.8</v>
          </cell>
          <cell r="J36">
            <v>129.6</v>
          </cell>
          <cell r="K36">
            <v>108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-4.0232393722470513E-4</v>
          </cell>
          <cell r="R36">
            <v>884.27207346606281</v>
          </cell>
        </row>
        <row r="37">
          <cell r="D37" t="str">
            <v>Petroleum Coke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D38" t="str">
            <v>Residual Oil (kbbls)</v>
          </cell>
          <cell r="F38">
            <v>188.84905660377359</v>
          </cell>
          <cell r="G38">
            <v>1.2578616352201259E-2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-1.4402515723258985E-2</v>
          </cell>
          <cell r="R38">
            <v>188.84723270440253</v>
          </cell>
        </row>
        <row r="39">
          <cell r="C39" t="str">
            <v>($K)</v>
          </cell>
          <cell r="D39" t="str">
            <v>US Low Sulphur HiQ</v>
          </cell>
          <cell r="F39">
            <v>33315.862999999998</v>
          </cell>
          <cell r="G39">
            <v>12802.339</v>
          </cell>
          <cell r="H39">
            <v>27376.800999999999</v>
          </cell>
          <cell r="I39">
            <v>33899.140456779685</v>
          </cell>
          <cell r="J39">
            <v>33899.140456779685</v>
          </cell>
          <cell r="K39">
            <v>17714.630441419278</v>
          </cell>
          <cell r="L39">
            <v>17714.630441419278</v>
          </cell>
          <cell r="M39">
            <v>17714.630441419278</v>
          </cell>
          <cell r="N39">
            <v>17714.630441419278</v>
          </cell>
          <cell r="O39">
            <v>17603.217671347458</v>
          </cell>
          <cell r="P39">
            <v>17603.217671347458</v>
          </cell>
          <cell r="Q39">
            <v>8801.482202036379</v>
          </cell>
          <cell r="R39">
            <v>256159.72322396777</v>
          </cell>
        </row>
        <row r="40">
          <cell r="D40" t="str">
            <v>US Low Sulphur LoQ</v>
          </cell>
          <cell r="F40">
            <v>15073.21</v>
          </cell>
          <cell r="G40">
            <v>11686.614</v>
          </cell>
          <cell r="H40">
            <v>15306.127</v>
          </cell>
          <cell r="I40">
            <v>13762.683235522194</v>
          </cell>
          <cell r="J40">
            <v>13762.683235522194</v>
          </cell>
          <cell r="K40">
            <v>7169.5735043600935</v>
          </cell>
          <cell r="L40">
            <v>7169.5735043600935</v>
          </cell>
          <cell r="M40">
            <v>7169.5735043600935</v>
          </cell>
          <cell r="N40">
            <v>7169.5735043600935</v>
          </cell>
          <cell r="O40">
            <v>7124.4818470999671</v>
          </cell>
          <cell r="P40">
            <v>7124.4818470999671</v>
          </cell>
          <cell r="Q40">
            <v>3562.2827604412973</v>
          </cell>
          <cell r="R40">
            <v>116080.85794312599</v>
          </cell>
        </row>
        <row r="41">
          <cell r="D41" t="str">
            <v>US Mid Sulphur</v>
          </cell>
          <cell r="F41">
            <v>13324.950999999999</v>
          </cell>
          <cell r="G41">
            <v>4002.4940000000001</v>
          </cell>
          <cell r="H41">
            <v>5749.143</v>
          </cell>
          <cell r="I41">
            <v>6144.5102671517288</v>
          </cell>
          <cell r="J41">
            <v>6144.5102671517288</v>
          </cell>
          <cell r="K41">
            <v>3088.2911608923969</v>
          </cell>
          <cell r="L41">
            <v>3088.2911608923969</v>
          </cell>
          <cell r="M41">
            <v>3088.2911608923969</v>
          </cell>
          <cell r="N41">
            <v>3088.2911608923969</v>
          </cell>
          <cell r="O41">
            <v>3068.8679460440171</v>
          </cell>
          <cell r="P41">
            <v>3618.3250796562811</v>
          </cell>
          <cell r="Q41">
            <v>984.95685771334468</v>
          </cell>
          <cell r="R41">
            <v>55390.923061286689</v>
          </cell>
        </row>
        <row r="42">
          <cell r="D42" t="str">
            <v>US High Sulphur</v>
          </cell>
          <cell r="F42">
            <v>28300.821</v>
          </cell>
          <cell r="G42">
            <v>2581.547</v>
          </cell>
          <cell r="H42">
            <v>8804.7569999999996</v>
          </cell>
          <cell r="I42">
            <v>16429.320365836578</v>
          </cell>
          <cell r="J42">
            <v>16429.320365836578</v>
          </cell>
          <cell r="K42">
            <v>12584.973446291142</v>
          </cell>
          <cell r="L42">
            <v>12584.973446291142</v>
          </cell>
          <cell r="M42">
            <v>12584.973446291142</v>
          </cell>
          <cell r="N42">
            <v>12584.973446291142</v>
          </cell>
          <cell r="O42">
            <v>12505.822669899371</v>
          </cell>
          <cell r="P42">
            <v>12505.822669899371</v>
          </cell>
          <cell r="Q42">
            <v>6252.8459471208544</v>
          </cell>
          <cell r="R42">
            <v>154150.15080375731</v>
          </cell>
        </row>
        <row r="43">
          <cell r="D43" t="str">
            <v>Western Cdn Bit</v>
          </cell>
          <cell r="F43">
            <v>0</v>
          </cell>
          <cell r="G43">
            <v>0</v>
          </cell>
          <cell r="H43">
            <v>-381.27</v>
          </cell>
          <cell r="I43">
            <v>2159.7484194569415</v>
          </cell>
          <cell r="J43">
            <v>2159.7484194569415</v>
          </cell>
          <cell r="K43">
            <v>3571.8916167941711</v>
          </cell>
          <cell r="L43">
            <v>2492.0174070657013</v>
          </cell>
          <cell r="M43">
            <v>2492.0174070657013</v>
          </cell>
          <cell r="N43">
            <v>3571.8916167941711</v>
          </cell>
          <cell r="O43">
            <v>2492.0174070657013</v>
          </cell>
          <cell r="P43">
            <v>2492.0174070657013</v>
          </cell>
          <cell r="Q43">
            <v>166.1278484246279</v>
          </cell>
          <cell r="R43">
            <v>21216.207549189658</v>
          </cell>
        </row>
        <row r="44">
          <cell r="D44" t="str">
            <v>Powder River Basin</v>
          </cell>
          <cell r="F44">
            <v>8194.7440000000006</v>
          </cell>
          <cell r="G44">
            <v>18091.038</v>
          </cell>
          <cell r="H44">
            <v>17238.233</v>
          </cell>
          <cell r="I44">
            <v>19031.793491156743</v>
          </cell>
          <cell r="J44">
            <v>19031.793491156743</v>
          </cell>
          <cell r="K44">
            <v>27397.641306757068</v>
          </cell>
          <cell r="L44">
            <v>27560.261262694137</v>
          </cell>
          <cell r="M44">
            <v>27560.261262694137</v>
          </cell>
          <cell r="N44">
            <v>27560.261262694137</v>
          </cell>
          <cell r="O44">
            <v>27603.978622058927</v>
          </cell>
          <cell r="P44">
            <v>27603.978622058927</v>
          </cell>
          <cell r="Q44">
            <v>13801.862402106335</v>
          </cell>
          <cell r="R44">
            <v>260675.84672337715</v>
          </cell>
        </row>
        <row r="45">
          <cell r="D45" t="str">
            <v>Lignite</v>
          </cell>
          <cell r="F45">
            <v>3889.8989999999999</v>
          </cell>
          <cell r="G45">
            <v>3244.2649999999999</v>
          </cell>
          <cell r="H45">
            <v>4179.5600000000004</v>
          </cell>
          <cell r="I45">
            <v>4252.6080000000002</v>
          </cell>
          <cell r="J45">
            <v>3189.4560000000001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-1.1056260742292405E-2</v>
          </cell>
          <cell r="R45">
            <v>18755.77694373926</v>
          </cell>
        </row>
        <row r="46">
          <cell r="D46" t="str">
            <v>Petroleum Coke</v>
          </cell>
          <cell r="F46">
            <v>0</v>
          </cell>
          <cell r="G46">
            <v>0</v>
          </cell>
          <cell r="H46">
            <v>-25.266999999999999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-25.266999999999999</v>
          </cell>
        </row>
        <row r="47">
          <cell r="D47" t="str">
            <v>Residual Oil</v>
          </cell>
          <cell r="F47">
            <v>5933.0429999999997</v>
          </cell>
          <cell r="G47">
            <v>443.27499999999998</v>
          </cell>
          <cell r="H47">
            <v>61.298000000000002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-0.60534534037687704</v>
          </cell>
          <cell r="R47">
            <v>6437.0106546596226</v>
          </cell>
        </row>
        <row r="48">
          <cell r="B48" t="str">
            <v>Total Cost of Purchases ($K)</v>
          </cell>
          <cell r="F48">
            <v>108032.531</v>
          </cell>
          <cell r="G48">
            <v>52851.572</v>
          </cell>
          <cell r="H48">
            <v>78309.381999999998</v>
          </cell>
          <cell r="I48">
            <v>95679.804235903866</v>
          </cell>
          <cell r="J48">
            <v>94616.652235903864</v>
          </cell>
          <cell r="K48">
            <v>71527.001476514153</v>
          </cell>
          <cell r="L48">
            <v>70609.747222722755</v>
          </cell>
          <cell r="M48">
            <v>70609.747222722755</v>
          </cell>
          <cell r="N48">
            <v>71689.621432451226</v>
          </cell>
          <cell r="O48">
            <v>70398.386163515446</v>
          </cell>
          <cell r="P48">
            <v>70947.843297127707</v>
          </cell>
          <cell r="Q48">
            <v>33568.941616241718</v>
          </cell>
          <cell r="R48">
            <v>888841.22990310355</v>
          </cell>
        </row>
        <row r="49">
          <cell r="B49" t="str">
            <v>Month End</v>
          </cell>
          <cell r="D49" t="str">
            <v>Coal @ Stns (USCE)</v>
          </cell>
          <cell r="F49">
            <v>4860.1636326824046</v>
          </cell>
          <cell r="G49">
            <v>3675.0727799664242</v>
          </cell>
          <cell r="H49">
            <v>2711.7141873516193</v>
          </cell>
          <cell r="I49">
            <v>2962.7258129757765</v>
          </cell>
          <cell r="J49">
            <v>3312.8595192630792</v>
          </cell>
          <cell r="K49">
            <v>3510.3513430548946</v>
          </cell>
          <cell r="L49">
            <v>3743.0641012812075</v>
          </cell>
          <cell r="M49">
            <v>4040.2471412875934</v>
          </cell>
          <cell r="N49">
            <v>4544.169030377112</v>
          </cell>
          <cell r="O49">
            <v>4976.6816444780288</v>
          </cell>
          <cell r="P49">
            <v>5280.3848151709835</v>
          </cell>
          <cell r="Q49">
            <v>5132.2267330443301</v>
          </cell>
          <cell r="R49">
            <v>5132.2267330443301</v>
          </cell>
        </row>
        <row r="50">
          <cell r="B50" t="str">
            <v>Inventories</v>
          </cell>
          <cell r="D50" t="str">
            <v>Coal @ Ports</v>
          </cell>
          <cell r="F50">
            <v>1580.6650164323728</v>
          </cell>
          <cell r="G50">
            <v>2392.052316656142</v>
          </cell>
          <cell r="H50">
            <v>3282.9499401709759</v>
          </cell>
          <cell r="I50">
            <v>3331.9086681977315</v>
          </cell>
          <cell r="J50">
            <v>3475.5187685321798</v>
          </cell>
          <cell r="K50">
            <v>3280.4626985134355</v>
          </cell>
          <cell r="L50">
            <v>2891.2681675710301</v>
          </cell>
          <cell r="M50">
            <v>2449.5480981670862</v>
          </cell>
          <cell r="N50">
            <v>2006.5049520449986</v>
          </cell>
          <cell r="O50">
            <v>1577.846421307527</v>
          </cell>
          <cell r="P50">
            <v>1161.5965497962879</v>
          </cell>
          <cell r="Q50">
            <v>386.99140315068064</v>
          </cell>
          <cell r="R50">
            <v>386.99140315068064</v>
          </cell>
        </row>
        <row r="51">
          <cell r="B51" t="str">
            <v>(ktons)</v>
          </cell>
          <cell r="D51" t="str">
            <v>All Coal (USCE)</v>
          </cell>
          <cell r="F51">
            <v>6440.8286491147774</v>
          </cell>
          <cell r="G51">
            <v>6067.1250966225662</v>
          </cell>
          <cell r="H51">
            <v>5994.6641275225957</v>
          </cell>
          <cell r="I51">
            <v>6294.634481173508</v>
          </cell>
          <cell r="J51">
            <v>6788.378287795259</v>
          </cell>
          <cell r="K51">
            <v>6790.8140415683301</v>
          </cell>
          <cell r="L51">
            <v>6634.3322688522376</v>
          </cell>
          <cell r="M51">
            <v>6489.7952394546792</v>
          </cell>
          <cell r="N51">
            <v>6550.6739824221104</v>
          </cell>
          <cell r="O51">
            <v>6554.5280657855556</v>
          </cell>
          <cell r="P51">
            <v>6441.9813649672715</v>
          </cell>
          <cell r="Q51">
            <v>5519.2181361950106</v>
          </cell>
          <cell r="R51">
            <v>5519.2181361950106</v>
          </cell>
        </row>
        <row r="52">
          <cell r="D52" t="str">
            <v>RFO (kbbls)</v>
          </cell>
          <cell r="F52">
            <v>1152.2075471698113</v>
          </cell>
          <cell r="G52">
            <v>818.45911949685524</v>
          </cell>
          <cell r="H52">
            <v>597.27044025157227</v>
          </cell>
          <cell r="I52">
            <v>597.27044025157227</v>
          </cell>
          <cell r="J52">
            <v>597.27044025157227</v>
          </cell>
          <cell r="K52">
            <v>597.27044025157227</v>
          </cell>
          <cell r="L52">
            <v>597.27044025157227</v>
          </cell>
          <cell r="M52">
            <v>597.27044025157227</v>
          </cell>
          <cell r="N52">
            <v>597.27044025157227</v>
          </cell>
          <cell r="O52">
            <v>597.27044025157227</v>
          </cell>
          <cell r="P52">
            <v>597.27044025157227</v>
          </cell>
          <cell r="Q52">
            <v>597.25603773584896</v>
          </cell>
          <cell r="R52">
            <v>597.25603773584896</v>
          </cell>
        </row>
        <row r="54">
          <cell r="D54" t="str">
            <v>Coal @ Stns  ($K)</v>
          </cell>
          <cell r="F54">
            <v>311633.55515999999</v>
          </cell>
          <cell r="G54">
            <v>237493.25</v>
          </cell>
          <cell r="H54">
            <v>177754.41799999998</v>
          </cell>
          <cell r="I54">
            <v>202620.57852833523</v>
          </cell>
          <cell r="J54">
            <v>227098.54645666678</v>
          </cell>
          <cell r="K54">
            <v>240395.96113737277</v>
          </cell>
          <cell r="L54">
            <v>257269.17468752537</v>
          </cell>
          <cell r="M54">
            <v>277081.43052254623</v>
          </cell>
          <cell r="N54">
            <v>312266.82273133699</v>
          </cell>
          <cell r="O54">
            <v>342883.70588091173</v>
          </cell>
          <cell r="P54">
            <v>362767.30114495807</v>
          </cell>
          <cell r="Q54">
            <v>350431.66264996608</v>
          </cell>
          <cell r="R54">
            <v>350431.66264996608</v>
          </cell>
        </row>
        <row r="55">
          <cell r="D55" t="str">
            <v>Coal @ Ports  ($K)</v>
          </cell>
          <cell r="F55">
            <v>107049.45076912893</v>
          </cell>
          <cell r="G55">
            <v>155995.27647244054</v>
          </cell>
          <cell r="H55">
            <v>215489.68840419865</v>
          </cell>
          <cell r="I55">
            <v>226319.80043150412</v>
          </cell>
          <cell r="J55">
            <v>240012.92445760121</v>
          </cell>
          <cell r="K55">
            <v>226279.78563029034</v>
          </cell>
          <cell r="L55">
            <v>199676.99295867735</v>
          </cell>
          <cell r="M55">
            <v>168425.78216261149</v>
          </cell>
          <cell r="N55">
            <v>137265.4261263455</v>
          </cell>
          <cell r="O55">
            <v>106024.80715906672</v>
          </cell>
          <cell r="P55">
            <v>76856.445827856442</v>
          </cell>
          <cell r="Q55">
            <v>27525.015612681953</v>
          </cell>
          <cell r="R55">
            <v>27525.015612681953</v>
          </cell>
        </row>
        <row r="56">
          <cell r="D56" t="str">
            <v>RFO @ Lennox</v>
          </cell>
          <cell r="F56">
            <v>43174.828000000001</v>
          </cell>
          <cell r="G56">
            <v>31111.612000000001</v>
          </cell>
          <cell r="H56">
            <v>22764.992999999999</v>
          </cell>
          <cell r="I56">
            <v>22846.082999999999</v>
          </cell>
          <cell r="J56">
            <v>22927.172999999999</v>
          </cell>
          <cell r="K56">
            <v>23008.262999999999</v>
          </cell>
          <cell r="L56">
            <v>23089.352999999999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23170.442999999999</v>
          </cell>
          <cell r="Q56">
            <v>23169.837654659623</v>
          </cell>
          <cell r="R56">
            <v>23169.837654659623</v>
          </cell>
        </row>
        <row r="57">
          <cell r="B57" t="str">
            <v>Total of All Inventories ($K)</v>
          </cell>
          <cell r="F57">
            <v>461857.83392912894</v>
          </cell>
          <cell r="G57">
            <v>424600.13847244059</v>
          </cell>
          <cell r="H57">
            <v>416009.09940419864</v>
          </cell>
          <cell r="I57">
            <v>451786.46195983933</v>
          </cell>
          <cell r="J57">
            <v>490038.643914268</v>
          </cell>
          <cell r="K57">
            <v>489684.00976766308</v>
          </cell>
          <cell r="L57">
            <v>480035.52064620273</v>
          </cell>
          <cell r="M57">
            <v>468677.65568515775</v>
          </cell>
          <cell r="N57">
            <v>472702.69185768248</v>
          </cell>
          <cell r="O57">
            <v>472078.95603997842</v>
          </cell>
          <cell r="P57">
            <v>462794.18997281452</v>
          </cell>
          <cell r="Q57">
            <v>401126.51591730764</v>
          </cell>
          <cell r="R57">
            <v>401126.51591730764</v>
          </cell>
        </row>
        <row r="58">
          <cell r="B58" t="str">
            <v>East Ports</v>
          </cell>
          <cell r="D58" t="str">
            <v>US Low Sulphur HiQ</v>
          </cell>
          <cell r="F58">
            <v>47670.677645806973</v>
          </cell>
          <cell r="G58">
            <v>60392.824991392503</v>
          </cell>
          <cell r="H58">
            <v>81998.044479953693</v>
          </cell>
          <cell r="I58">
            <v>91959.944762539191</v>
          </cell>
          <cell r="J58">
            <v>102005.36614779313</v>
          </cell>
          <cell r="K58">
            <v>95913.557424469516</v>
          </cell>
          <cell r="L58">
            <v>82444.441672356974</v>
          </cell>
          <cell r="M58">
            <v>68997.048755052951</v>
          </cell>
          <cell r="N58">
            <v>51668.590240352714</v>
          </cell>
          <cell r="O58">
            <v>36409.733939030011</v>
          </cell>
          <cell r="P58">
            <v>21270.847199132906</v>
          </cell>
          <cell r="Q58">
            <v>-0.12663356130299877</v>
          </cell>
          <cell r="R58">
            <v>-0.12663356130299877</v>
          </cell>
        </row>
        <row r="59">
          <cell r="D59" t="str">
            <v>US Low Sulphur LoQ</v>
          </cell>
          <cell r="F59">
            <v>8043.5941212862199</v>
          </cell>
          <cell r="G59">
            <v>19730.208121286218</v>
          </cell>
          <cell r="H59">
            <v>35036.335121286218</v>
          </cell>
          <cell r="I59">
            <v>39948.558833072922</v>
          </cell>
          <cell r="J59">
            <v>45112.694599765658</v>
          </cell>
          <cell r="K59">
            <v>40989.148879954904</v>
          </cell>
          <cell r="L59">
            <v>35621.405308658526</v>
          </cell>
          <cell r="M59">
            <v>26203.757952519274</v>
          </cell>
          <cell r="N59">
            <v>18209.356837376734</v>
          </cell>
          <cell r="O59">
            <v>10169.864064974076</v>
          </cell>
          <cell r="P59">
            <v>2197.309296497906</v>
          </cell>
          <cell r="Q59">
            <v>4.183686634942483E-2</v>
          </cell>
          <cell r="R59">
            <v>4.183686634942483E-2</v>
          </cell>
        </row>
        <row r="60">
          <cell r="D60" t="str">
            <v>US Mid Sulphur</v>
          </cell>
          <cell r="F60">
            <v>13484.601202974476</v>
          </cell>
          <cell r="G60">
            <v>17488.693202974478</v>
          </cell>
          <cell r="H60">
            <v>23237.836202974479</v>
          </cell>
          <cell r="I60">
            <v>25475.386656801937</v>
          </cell>
          <cell r="J60">
            <v>27807.284323738651</v>
          </cell>
          <cell r="K60">
            <v>25876.040677840807</v>
          </cell>
          <cell r="L60">
            <v>23386.516631170267</v>
          </cell>
          <cell r="M60">
            <v>19129.806950293085</v>
          </cell>
          <cell r="N60">
            <v>15435.361453465917</v>
          </cell>
          <cell r="O60">
            <v>11724.018196265413</v>
          </cell>
          <cell r="P60">
            <v>8575.995140149731</v>
          </cell>
          <cell r="Q60">
            <v>6976.8258310298816</v>
          </cell>
          <cell r="R60">
            <v>6976.8258310298816</v>
          </cell>
        </row>
        <row r="61">
          <cell r="D61" t="str">
            <v>US High Sulphur</v>
          </cell>
          <cell r="F61">
            <v>29920.9455551172</v>
          </cell>
          <cell r="G61">
            <v>32342.154092040113</v>
          </cell>
          <cell r="H61">
            <v>36207.209796106108</v>
          </cell>
          <cell r="I61">
            <v>41166.005838814337</v>
          </cell>
          <cell r="J61">
            <v>46139.083369254491</v>
          </cell>
          <cell r="K61">
            <v>45367.356007215945</v>
          </cell>
          <cell r="L61">
            <v>42692.634839841128</v>
          </cell>
          <cell r="M61">
            <v>40021.832335330364</v>
          </cell>
          <cell r="N61">
            <v>37353.976439913793</v>
          </cell>
          <cell r="O61">
            <v>34463.9885980689</v>
          </cell>
          <cell r="P61">
            <v>31819.291335135418</v>
          </cell>
          <cell r="Q61">
            <v>19133.996423895416</v>
          </cell>
          <cell r="R61">
            <v>19133.996423895416</v>
          </cell>
        </row>
        <row r="62">
          <cell r="B62" t="str">
            <v>West Ports</v>
          </cell>
          <cell r="D62" t="str">
            <v>Western Cdn Bit</v>
          </cell>
          <cell r="F62">
            <v>0</v>
          </cell>
          <cell r="G62">
            <v>100.19799999999999</v>
          </cell>
          <cell r="H62">
            <v>0</v>
          </cell>
          <cell r="I62">
            <v>593.93081535065937</v>
          </cell>
          <cell r="J62">
            <v>1187.8616307013185</v>
          </cell>
          <cell r="K62">
            <v>1628.1180392829256</v>
          </cell>
          <cell r="L62">
            <v>988.50023813606253</v>
          </cell>
          <cell r="M62">
            <v>1914.7000410954813</v>
          </cell>
          <cell r="N62">
            <v>2354.9564496770886</v>
          </cell>
          <cell r="O62">
            <v>1715.3386485302256</v>
          </cell>
          <cell r="P62">
            <v>1399.6831103019035</v>
          </cell>
          <cell r="Q62">
            <v>-6.6453797510825485E-3</v>
          </cell>
          <cell r="R62">
            <v>-6.6453797510825485E-3</v>
          </cell>
        </row>
        <row r="63">
          <cell r="D63" t="str">
            <v>Coke @ TBTL</v>
          </cell>
          <cell r="F63">
            <v>1439.8686110592</v>
          </cell>
          <cell r="G63">
            <v>1439.8686110592</v>
          </cell>
          <cell r="H63">
            <v>1414.6016110592</v>
          </cell>
          <cell r="I63">
            <v>1414.6016110592</v>
          </cell>
          <cell r="J63">
            <v>1414.6016110592</v>
          </cell>
          <cell r="K63">
            <v>1414.6016110592</v>
          </cell>
          <cell r="L63">
            <v>1414.6016110592</v>
          </cell>
          <cell r="M63">
            <v>1414.6016110592</v>
          </cell>
          <cell r="N63">
            <v>1414.6016110592</v>
          </cell>
          <cell r="O63">
            <v>1414.6016110592</v>
          </cell>
          <cell r="P63">
            <v>1414.6016110592</v>
          </cell>
          <cell r="Q63">
            <v>1414.6016110592</v>
          </cell>
          <cell r="R63">
            <v>1414.6016110592</v>
          </cell>
        </row>
        <row r="64">
          <cell r="D64" t="str">
            <v>Powder River Basin</v>
          </cell>
          <cell r="F64">
            <v>6489.7636328848675</v>
          </cell>
          <cell r="G64">
            <v>24501.329453688035</v>
          </cell>
          <cell r="H64">
            <v>37595.66119281893</v>
          </cell>
          <cell r="I64">
            <v>25761.371913865874</v>
          </cell>
          <cell r="J64">
            <v>16346.032775288752</v>
          </cell>
          <cell r="K64">
            <v>15090.962990467035</v>
          </cell>
          <cell r="L64">
            <v>13128.892657455195</v>
          </cell>
          <cell r="M64">
            <v>10744.034517261134</v>
          </cell>
          <cell r="N64">
            <v>10828.583094500062</v>
          </cell>
          <cell r="O64">
            <v>10127.262101138896</v>
          </cell>
          <cell r="P64">
            <v>10178.718135579376</v>
          </cell>
          <cell r="Q64">
            <v>-0.31681122783993487</v>
          </cell>
          <cell r="R64">
            <v>-0.31681122783993487</v>
          </cell>
        </row>
        <row r="65">
          <cell r="B65" t="str">
            <v>Total Value of Port Inventories</v>
          </cell>
          <cell r="F65">
            <v>107049.45076912893</v>
          </cell>
          <cell r="G65">
            <v>155995.27647244054</v>
          </cell>
          <cell r="H65">
            <v>215489.68840419862</v>
          </cell>
          <cell r="I65">
            <v>226319.80043150412</v>
          </cell>
          <cell r="J65">
            <v>240012.92445760121</v>
          </cell>
          <cell r="K65">
            <v>226279.78563029034</v>
          </cell>
          <cell r="L65">
            <v>199676.99295867735</v>
          </cell>
          <cell r="M65">
            <v>168425.78216261149</v>
          </cell>
          <cell r="N65">
            <v>137265.4261263455</v>
          </cell>
          <cell r="O65">
            <v>106024.80715906672</v>
          </cell>
          <cell r="P65">
            <v>76856.445827856442</v>
          </cell>
          <cell r="Q65">
            <v>27525.015612681953</v>
          </cell>
          <cell r="R65">
            <v>27525.015612681953</v>
          </cell>
        </row>
        <row r="67">
          <cell r="F67" t="str">
            <v xml:space="preserve">   Jan    </v>
          </cell>
          <cell r="G67" t="str">
            <v xml:space="preserve">Feb    </v>
          </cell>
          <cell r="H67" t="str">
            <v xml:space="preserve">    Mar    </v>
          </cell>
          <cell r="I67" t="str">
            <v xml:space="preserve">    Apr    </v>
          </cell>
          <cell r="J67" t="str">
            <v xml:space="preserve">    May    </v>
          </cell>
          <cell r="K67" t="str">
            <v xml:space="preserve">    Jun    </v>
          </cell>
          <cell r="L67" t="str">
            <v xml:space="preserve">    Jul    </v>
          </cell>
          <cell r="M67" t="str">
            <v xml:space="preserve">    Aug    </v>
          </cell>
          <cell r="N67" t="str">
            <v xml:space="preserve">    Sep    </v>
          </cell>
          <cell r="O67" t="str">
            <v xml:space="preserve">    Oct    </v>
          </cell>
          <cell r="P67" t="str">
            <v xml:space="preserve">    Nov    </v>
          </cell>
          <cell r="Q67" t="str">
            <v xml:space="preserve">    Dec    </v>
          </cell>
          <cell r="R67" t="str">
            <v xml:space="preserve">  TOTAL</v>
          </cell>
        </row>
        <row r="68">
          <cell r="A68" t="str">
            <v xml:space="preserve">Ignition </v>
          </cell>
          <cell r="B68" t="str">
            <v xml:space="preserve">  Lakeview</v>
          </cell>
          <cell r="F68">
            <v>212.15199999999999</v>
          </cell>
          <cell r="G68">
            <v>261.48099999999999</v>
          </cell>
          <cell r="H68">
            <v>178.239</v>
          </cell>
          <cell r="I68">
            <v>436.33109154917128</v>
          </cell>
          <cell r="J68">
            <v>389.69556828586036</v>
          </cell>
          <cell r="K68">
            <v>472.5579436866405</v>
          </cell>
          <cell r="L68">
            <v>494.26732512337048</v>
          </cell>
          <cell r="M68">
            <v>487.94496843954346</v>
          </cell>
          <cell r="N68">
            <v>436.88929026457998</v>
          </cell>
          <cell r="O68">
            <v>452.8634245881708</v>
          </cell>
          <cell r="P68">
            <v>481.03155848248588</v>
          </cell>
          <cell r="Q68">
            <v>512.4629955717752</v>
          </cell>
          <cell r="R68">
            <v>4815.9161659915981</v>
          </cell>
        </row>
        <row r="69">
          <cell r="A69" t="str">
            <v xml:space="preserve">    Support </v>
          </cell>
          <cell r="B69" t="str">
            <v xml:space="preserve">  Lambton 1&amp;2</v>
          </cell>
          <cell r="F69">
            <v>152.03</v>
          </cell>
          <cell r="G69">
            <v>221.25</v>
          </cell>
          <cell r="H69">
            <v>148.44</v>
          </cell>
          <cell r="I69">
            <v>221.24546637658162</v>
          </cell>
          <cell r="J69">
            <v>239.12943486117916</v>
          </cell>
          <cell r="K69">
            <v>254.41890144169832</v>
          </cell>
          <cell r="L69">
            <v>257.18027809313662</v>
          </cell>
          <cell r="M69">
            <v>258.26493895302923</v>
          </cell>
          <cell r="N69">
            <v>259.26432680834523</v>
          </cell>
          <cell r="O69">
            <v>262.23443255887486</v>
          </cell>
          <cell r="P69">
            <v>260.82600222262732</v>
          </cell>
          <cell r="Q69">
            <v>264.38371726259112</v>
          </cell>
          <cell r="R69">
            <v>2798.6674985780637</v>
          </cell>
        </row>
        <row r="70">
          <cell r="B70" t="str">
            <v xml:space="preserve">  Lambton 3&amp;4</v>
          </cell>
          <cell r="F70">
            <v>256.14999999999998</v>
          </cell>
          <cell r="G70">
            <v>108.13</v>
          </cell>
          <cell r="H70">
            <v>77.97</v>
          </cell>
          <cell r="I70">
            <v>124.02049253750933</v>
          </cell>
          <cell r="J70">
            <v>190.59242621698795</v>
          </cell>
          <cell r="K70">
            <v>158.44355780125304</v>
          </cell>
          <cell r="L70">
            <v>131.86568220100071</v>
          </cell>
          <cell r="M70">
            <v>132.61057902799476</v>
          </cell>
          <cell r="N70">
            <v>225.56766494606106</v>
          </cell>
          <cell r="O70">
            <v>214.66639739366192</v>
          </cell>
          <cell r="P70">
            <v>143.56329982111029</v>
          </cell>
          <cell r="Q70">
            <v>118.19473152127009</v>
          </cell>
          <cell r="R70">
            <v>1881.774831466849</v>
          </cell>
        </row>
        <row r="71">
          <cell r="A71" t="str">
            <v>(kLitres of Oil</v>
          </cell>
          <cell r="B71" t="str">
            <v xml:space="preserve">  Nanticoke</v>
          </cell>
          <cell r="F71">
            <v>0</v>
          </cell>
          <cell r="G71">
            <v>0</v>
          </cell>
          <cell r="H71">
            <v>0</v>
          </cell>
          <cell r="I71">
            <v>1559.5291287528166</v>
          </cell>
          <cell r="J71">
            <v>1603.7389721906436</v>
          </cell>
          <cell r="K71">
            <v>1559.566929074108</v>
          </cell>
          <cell r="L71">
            <v>1464.2162250478871</v>
          </cell>
          <cell r="M71">
            <v>1434.3697380256604</v>
          </cell>
          <cell r="N71">
            <v>1531.7617001397271</v>
          </cell>
          <cell r="O71">
            <v>1518.3804410216935</v>
          </cell>
          <cell r="P71">
            <v>1475.4500756914717</v>
          </cell>
          <cell r="Q71">
            <v>1227.948289001569</v>
          </cell>
          <cell r="R71">
            <v>13374.961498945577</v>
          </cell>
        </row>
        <row r="72">
          <cell r="A72" t="str">
            <v xml:space="preserve">  unless other</v>
          </cell>
          <cell r="B72" t="str">
            <v xml:space="preserve">  Thunder Bay</v>
          </cell>
          <cell r="F72">
            <v>124.925</v>
          </cell>
          <cell r="G72">
            <v>74.388000000000005</v>
          </cell>
          <cell r="H72">
            <v>39.457000000000001</v>
          </cell>
          <cell r="I72">
            <v>93.79213129780959</v>
          </cell>
          <cell r="J72">
            <v>87.397659918551966</v>
          </cell>
          <cell r="K72">
            <v>82.13394227780654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502.09373349416808</v>
          </cell>
        </row>
        <row r="73">
          <cell r="A73" t="str">
            <v xml:space="preserve">        indicated)</v>
          </cell>
          <cell r="B73" t="str">
            <v xml:space="preserve">  Atikokan (Gas cubic meters)</v>
          </cell>
          <cell r="F73">
            <v>41647</v>
          </cell>
          <cell r="G73">
            <v>23689</v>
          </cell>
          <cell r="H73">
            <v>26752</v>
          </cell>
          <cell r="I73">
            <v>55665.882199901571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147753.88219990156</v>
          </cell>
        </row>
        <row r="74">
          <cell r="B74" t="str">
            <v xml:space="preserve">  Lennox</v>
          </cell>
          <cell r="F74">
            <v>730.71799999999996</v>
          </cell>
          <cell r="G74">
            <v>695.47400000000005</v>
          </cell>
          <cell r="H74">
            <v>605.03</v>
          </cell>
          <cell r="I74">
            <v>514.84149877765117</v>
          </cell>
          <cell r="J74">
            <v>76.191961852924592</v>
          </cell>
          <cell r="K74">
            <v>381.95452796291841</v>
          </cell>
          <cell r="L74">
            <v>855.9829959854261</v>
          </cell>
          <cell r="M74">
            <v>728.55840608976916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4588.7513906686891</v>
          </cell>
        </row>
        <row r="76">
          <cell r="B76" t="str">
            <v>Foreign Exchange Rate</v>
          </cell>
          <cell r="F76">
            <v>62.5</v>
          </cell>
          <cell r="G76">
            <v>62.5</v>
          </cell>
          <cell r="H76">
            <v>62.5</v>
          </cell>
          <cell r="I76">
            <v>62.893081761006286</v>
          </cell>
          <cell r="J76">
            <v>62.893081761006286</v>
          </cell>
          <cell r="K76">
            <v>62.893081761006286</v>
          </cell>
          <cell r="L76">
            <v>62.893081761006286</v>
          </cell>
          <cell r="M76">
            <v>62.893081761006286</v>
          </cell>
          <cell r="N76">
            <v>62.893081761006286</v>
          </cell>
          <cell r="O76">
            <v>63.291139240506325</v>
          </cell>
          <cell r="P76">
            <v>63.291139240506325</v>
          </cell>
          <cell r="Q76">
            <v>63.291139240506325</v>
          </cell>
        </row>
        <row r="78">
          <cell r="B78" t="str">
            <v xml:space="preserve">Surplus Lennox RFO Inventory </v>
          </cell>
        </row>
        <row r="79">
          <cell r="B79" t="str">
            <v>Resale Volume (KBBLS)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Resale Revenue ($K)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Gain/(Loss) on Resale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Month-end Inventory Value ($K)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4">
          <cell r="A84" t="str">
            <v>I:\Fuelsdiv\Planning &amp; Reporting\FRCST-02\Revision\May01-02\Monthly.123</v>
          </cell>
        </row>
      </sheetData>
      <sheetData sheetId="5" refreshError="1">
        <row r="4">
          <cell r="B4" t="str">
            <v>Total Consumption Costs by Station ($Cdn Million)</v>
          </cell>
        </row>
        <row r="6">
          <cell r="B6">
            <v>2002</v>
          </cell>
          <cell r="D6" t="str">
            <v xml:space="preserve">   Jan    </v>
          </cell>
          <cell r="E6" t="str">
            <v xml:space="preserve">Feb    </v>
          </cell>
          <cell r="F6" t="str">
            <v xml:space="preserve">    Mar    </v>
          </cell>
          <cell r="G6" t="str">
            <v xml:space="preserve">    Apr    </v>
          </cell>
          <cell r="H6" t="str">
            <v xml:space="preserve">    May    </v>
          </cell>
          <cell r="I6" t="str">
            <v xml:space="preserve">    Jun    </v>
          </cell>
          <cell r="J6" t="str">
            <v xml:space="preserve">    Jul    </v>
          </cell>
          <cell r="K6" t="str">
            <v xml:space="preserve">    Aug    </v>
          </cell>
          <cell r="L6" t="str">
            <v xml:space="preserve">    Sep    </v>
          </cell>
          <cell r="M6" t="str">
            <v xml:space="preserve">    Oct    </v>
          </cell>
          <cell r="N6" t="str">
            <v xml:space="preserve">    Nov    </v>
          </cell>
          <cell r="O6" t="str">
            <v xml:space="preserve">    Dec    </v>
          </cell>
          <cell r="P6" t="str">
            <v xml:space="preserve">  TOTAL</v>
          </cell>
        </row>
        <row r="8">
          <cell r="B8" t="str">
            <v>Lakeview</v>
          </cell>
          <cell r="D8">
            <v>5222.4070000000002</v>
          </cell>
          <cell r="E8">
            <v>5726.2420000000002</v>
          </cell>
          <cell r="F8">
            <v>3931.3629999999998</v>
          </cell>
          <cell r="G8">
            <v>6006.0715863065125</v>
          </cell>
          <cell r="H8">
            <v>3582.1974962804129</v>
          </cell>
          <cell r="I8">
            <v>8184.0864933216935</v>
          </cell>
          <cell r="J8">
            <v>10407.594194960415</v>
          </cell>
          <cell r="K8">
            <v>10530.126777154028</v>
          </cell>
          <cell r="L8">
            <v>6843.5180133880067</v>
          </cell>
          <cell r="M8">
            <v>7844.948072066225</v>
          </cell>
          <cell r="N8">
            <v>9849.7005696992292</v>
          </cell>
          <cell r="O8">
            <v>11759.897023586143</v>
          </cell>
          <cell r="P8">
            <v>89888.152226762671</v>
          </cell>
        </row>
        <row r="9">
          <cell r="B9" t="str">
            <v>Lambton 1&amp;2</v>
          </cell>
          <cell r="D9">
            <v>12049.63</v>
          </cell>
          <cell r="E9">
            <v>10243.115</v>
          </cell>
          <cell r="F9">
            <v>8691.5619999999999</v>
          </cell>
          <cell r="G9">
            <v>6396.5633567972272</v>
          </cell>
          <cell r="H9">
            <v>9611.4558521520667</v>
          </cell>
          <cell r="I9">
            <v>13294.318741021785</v>
          </cell>
          <cell r="J9">
            <v>14292.16493257806</v>
          </cell>
          <cell r="K9">
            <v>14763.824185107855</v>
          </cell>
          <cell r="L9">
            <v>15168.881808472281</v>
          </cell>
          <cell r="M9">
            <v>16155.109683202951</v>
          </cell>
          <cell r="N9">
            <v>15757.315172824605</v>
          </cell>
          <cell r="O9">
            <v>16918.365563538464</v>
          </cell>
          <cell r="P9">
            <v>153342.30629569531</v>
          </cell>
        </row>
        <row r="10">
          <cell r="B10" t="str">
            <v>Lambton 3&amp;4</v>
          </cell>
          <cell r="D10">
            <v>11204.698</v>
          </cell>
          <cell r="E10">
            <v>12279.396000000001</v>
          </cell>
          <cell r="F10">
            <v>14284.343999999999</v>
          </cell>
          <cell r="G10">
            <v>14109.179916762831</v>
          </cell>
          <cell r="H10">
            <v>9669.4007746505922</v>
          </cell>
          <cell r="I10">
            <v>12059.000623651666</v>
          </cell>
          <cell r="J10">
            <v>15018.346943347615</v>
          </cell>
          <cell r="K10">
            <v>14802.972187758436</v>
          </cell>
          <cell r="L10">
            <v>7735.9468844641315</v>
          </cell>
          <cell r="M10">
            <v>8203.1829023873051</v>
          </cell>
          <cell r="N10">
            <v>13241.375243085449</v>
          </cell>
          <cell r="O10">
            <v>16671.791051656168</v>
          </cell>
          <cell r="P10">
            <v>149279.6345277642</v>
          </cell>
        </row>
        <row r="11">
          <cell r="B11" t="str">
            <v>Nanticoke</v>
          </cell>
          <cell r="D11">
            <v>48900.745999999999</v>
          </cell>
          <cell r="E11">
            <v>46099.065999999999</v>
          </cell>
          <cell r="F11">
            <v>46949.521000000001</v>
          </cell>
          <cell r="G11">
            <v>42558.514876250352</v>
          </cell>
          <cell r="H11">
            <v>39762.472105814231</v>
          </cell>
          <cell r="I11">
            <v>45284.157664088976</v>
          </cell>
          <cell r="J11">
            <v>50515.545639834148</v>
          </cell>
          <cell r="K11">
            <v>51852.591029074858</v>
          </cell>
          <cell r="L11">
            <v>47742.545584869018</v>
          </cell>
          <cell r="M11">
            <v>48434.951141810605</v>
          </cell>
          <cell r="N11">
            <v>50605.84245637092</v>
          </cell>
          <cell r="O11">
            <v>57989.520084766678</v>
          </cell>
          <cell r="P11">
            <v>576695.47358287976</v>
          </cell>
        </row>
        <row r="12">
          <cell r="B12" t="str">
            <v>Thunder Bay</v>
          </cell>
          <cell r="D12">
            <v>2224.2809999999999</v>
          </cell>
          <cell r="E12">
            <v>2510.3150000000001</v>
          </cell>
          <cell r="F12">
            <v>3978.1950000000002</v>
          </cell>
          <cell r="G12">
            <v>2212.5390418820821</v>
          </cell>
          <cell r="H12">
            <v>3035.5314396610033</v>
          </cell>
          <cell r="I12">
            <v>2725.3105098544183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16686.171991397503</v>
          </cell>
        </row>
        <row r="13">
          <cell r="B13" t="str">
            <v>Atikokan</v>
          </cell>
          <cell r="D13">
            <v>1379.5509999999999</v>
          </cell>
          <cell r="E13">
            <v>1019.005</v>
          </cell>
          <cell r="F13">
            <v>1922.7190000000001</v>
          </cell>
          <cell r="G13">
            <v>1885.2694578492719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6206.5444578492725</v>
          </cell>
        </row>
        <row r="14">
          <cell r="B14" t="str">
            <v>Lennox</v>
          </cell>
          <cell r="D14">
            <v>13556.240100000001</v>
          </cell>
          <cell r="E14">
            <v>12672.093000000001</v>
          </cell>
          <cell r="F14">
            <v>9097.56</v>
          </cell>
          <cell r="G14">
            <v>7568.1819536149724</v>
          </cell>
          <cell r="H14">
            <v>298.45577263849043</v>
          </cell>
          <cell r="I14">
            <v>5799.6775438969917</v>
          </cell>
          <cell r="J14">
            <v>18478.159652773549</v>
          </cell>
          <cell r="K14">
            <v>13859.593942941772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81329.961965865776</v>
          </cell>
        </row>
        <row r="16">
          <cell r="B16" t="str">
            <v>Total Consumption</v>
          </cell>
          <cell r="D16">
            <v>96459.877099999998</v>
          </cell>
          <cell r="E16">
            <v>92159.991000000024</v>
          </cell>
          <cell r="F16">
            <v>90349.165000000008</v>
          </cell>
          <cell r="G16">
            <v>81694.583126531128</v>
          </cell>
          <cell r="H16">
            <v>66818.523087013018</v>
          </cell>
          <cell r="I16">
            <v>88304.761477574822</v>
          </cell>
          <cell r="J16">
            <v>109767.98598358047</v>
          </cell>
          <cell r="K16">
            <v>106888.36932454318</v>
          </cell>
          <cell r="L16">
            <v>78483.646339980638</v>
          </cell>
          <cell r="M16">
            <v>81645.256256303241</v>
          </cell>
          <cell r="N16">
            <v>90501.107498546058</v>
          </cell>
          <cell r="O16">
            <v>104980.28027305484</v>
          </cell>
          <cell r="P16">
            <v>1088053.5464671275</v>
          </cell>
        </row>
        <row r="18">
          <cell r="B18" t="str">
            <v>Other Costs</v>
          </cell>
        </row>
        <row r="19">
          <cell r="B19" t="str">
            <v xml:space="preserve">    Financing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1229.6150144179558</v>
          </cell>
          <cell r="L19">
            <v>3284.947764943608</v>
          </cell>
          <cell r="M19">
            <v>4371.0928366454591</v>
          </cell>
          <cell r="N19">
            <v>5115.5400869632304</v>
          </cell>
          <cell r="O19">
            <v>6084.1122589493189</v>
          </cell>
          <cell r="P19">
            <v>20085.307961919571</v>
          </cell>
        </row>
        <row r="20">
          <cell r="B20" t="str">
            <v xml:space="preserve">    Building Heat</v>
          </cell>
          <cell r="D20">
            <v>371.76100000000002</v>
          </cell>
          <cell r="E20">
            <v>352.11200000000002</v>
          </cell>
          <cell r="F20">
            <v>329.37099999999998</v>
          </cell>
          <cell r="G20">
            <v>126.42278530219345</v>
          </cell>
          <cell r="H20">
            <v>55.587765183713586</v>
          </cell>
          <cell r="I20">
            <v>15.645438497661223</v>
          </cell>
          <cell r="J20">
            <v>12.973137693664617</v>
          </cell>
          <cell r="K20">
            <v>12.724738864359892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1276.5978655415927</v>
          </cell>
        </row>
        <row r="21">
          <cell r="B21" t="str">
            <v xml:space="preserve">    CTU Oil</v>
          </cell>
          <cell r="D21">
            <v>0.41799999999999998</v>
          </cell>
          <cell r="E21">
            <v>0</v>
          </cell>
          <cell r="F21">
            <v>0</v>
          </cell>
          <cell r="G21">
            <v>15.866468604076962</v>
          </cell>
          <cell r="H21">
            <v>15.866468604076962</v>
          </cell>
          <cell r="I21">
            <v>15.866468604076962</v>
          </cell>
          <cell r="J21">
            <v>15.866468604076962</v>
          </cell>
          <cell r="K21">
            <v>15.866468604076962</v>
          </cell>
          <cell r="L21">
            <v>15.866468604076962</v>
          </cell>
          <cell r="M21">
            <v>15.866468604076962</v>
          </cell>
          <cell r="N21">
            <v>15.866468604076962</v>
          </cell>
          <cell r="O21">
            <v>15.866468604076962</v>
          </cell>
          <cell r="P21">
            <v>143.21621743669266</v>
          </cell>
        </row>
        <row r="22">
          <cell r="B22" t="str">
            <v>Total Other Costs</v>
          </cell>
          <cell r="D22">
            <v>372.17899999999997</v>
          </cell>
          <cell r="E22">
            <v>352.11200000000002</v>
          </cell>
          <cell r="F22">
            <v>329.37099999999998</v>
          </cell>
          <cell r="G22">
            <v>142.2892539062704</v>
          </cell>
          <cell r="H22">
            <v>71.454233787790542</v>
          </cell>
          <cell r="I22">
            <v>31.511907101738185</v>
          </cell>
          <cell r="J22">
            <v>28.839606297741579</v>
          </cell>
          <cell r="K22">
            <v>1258.2062218863925</v>
          </cell>
          <cell r="L22">
            <v>3300.814233547685</v>
          </cell>
          <cell r="M22">
            <v>4386.9593052495356</v>
          </cell>
          <cell r="N22">
            <v>5131.4065555673069</v>
          </cell>
          <cell r="O22">
            <v>6099.9787275533954</v>
          </cell>
          <cell r="P22">
            <v>21505.122044897857</v>
          </cell>
        </row>
        <row r="24">
          <cell r="B24" t="str">
            <v>Total FBU Cost</v>
          </cell>
          <cell r="D24">
            <v>96832.056100000002</v>
          </cell>
          <cell r="E24">
            <v>92512.103000000017</v>
          </cell>
          <cell r="F24">
            <v>90678.536000000007</v>
          </cell>
          <cell r="G24">
            <v>81836.872380437402</v>
          </cell>
          <cell r="H24">
            <v>66889.977320800812</v>
          </cell>
          <cell r="I24">
            <v>88336.273384676562</v>
          </cell>
          <cell r="J24">
            <v>109796.82558987821</v>
          </cell>
          <cell r="K24">
            <v>108146.57554642957</v>
          </cell>
          <cell r="L24">
            <v>81784.460573528326</v>
          </cell>
          <cell r="M24">
            <v>86032.215561552774</v>
          </cell>
          <cell r="N24">
            <v>95632.514054113359</v>
          </cell>
          <cell r="O24">
            <v>111080.25900060823</v>
          </cell>
          <cell r="P24">
            <v>1109558.6685120254</v>
          </cell>
        </row>
        <row r="26">
          <cell r="B26" t="str">
            <v>Cumulative Total Consumption Costs by Station ($Cdn Million)</v>
          </cell>
        </row>
        <row r="28">
          <cell r="B28">
            <v>1998</v>
          </cell>
          <cell r="D28" t="str">
            <v xml:space="preserve">   Jan    </v>
          </cell>
          <cell r="E28" t="str">
            <v xml:space="preserve">Feb    </v>
          </cell>
          <cell r="F28" t="str">
            <v xml:space="preserve">    Mar    </v>
          </cell>
          <cell r="G28" t="str">
            <v xml:space="preserve">    Apr    </v>
          </cell>
          <cell r="H28" t="str">
            <v xml:space="preserve">    May    </v>
          </cell>
          <cell r="I28" t="str">
            <v xml:space="preserve">    Jun    </v>
          </cell>
          <cell r="J28" t="str">
            <v xml:space="preserve">    Jul    </v>
          </cell>
          <cell r="K28" t="str">
            <v xml:space="preserve">    Aug    </v>
          </cell>
          <cell r="L28" t="str">
            <v xml:space="preserve">    Sep    </v>
          </cell>
          <cell r="M28" t="str">
            <v xml:space="preserve">    Oct    </v>
          </cell>
          <cell r="N28" t="str">
            <v xml:space="preserve">    Nov    </v>
          </cell>
          <cell r="O28" t="str">
            <v xml:space="preserve">    Dec    </v>
          </cell>
        </row>
        <row r="30">
          <cell r="B30" t="str">
            <v>Lakeview</v>
          </cell>
          <cell r="D30">
            <v>5222.4070000000002</v>
          </cell>
          <cell r="E30">
            <v>10948.648999999999</v>
          </cell>
          <cell r="F30">
            <v>14880.012000000001</v>
          </cell>
          <cell r="G30">
            <v>20886.083586306515</v>
          </cell>
          <cell r="H30">
            <v>24468.281082586927</v>
          </cell>
          <cell r="I30">
            <v>32652.367575908622</v>
          </cell>
          <cell r="J30">
            <v>43059.961770869035</v>
          </cell>
          <cell r="K30">
            <v>53590.088548023065</v>
          </cell>
          <cell r="L30">
            <v>60433.60656141107</v>
          </cell>
          <cell r="M30">
            <v>68278.554633477295</v>
          </cell>
          <cell r="N30">
            <v>78128.255203176523</v>
          </cell>
          <cell r="O30">
            <v>89888.152226762671</v>
          </cell>
        </row>
        <row r="31">
          <cell r="B31" t="str">
            <v>Lambton</v>
          </cell>
          <cell r="D31">
            <v>23254.328000000001</v>
          </cell>
          <cell r="E31">
            <v>45776.839</v>
          </cell>
          <cell r="F31">
            <v>68752.744999999995</v>
          </cell>
          <cell r="G31">
            <v>89258.488273560055</v>
          </cell>
          <cell r="H31">
            <v>108539.34490036272</v>
          </cell>
          <cell r="I31">
            <v>133892.66426503618</v>
          </cell>
          <cell r="J31">
            <v>163203.17614096185</v>
          </cell>
          <cell r="K31">
            <v>192769.97251382814</v>
          </cell>
          <cell r="L31">
            <v>215674.80120676453</v>
          </cell>
          <cell r="M31">
            <v>240033.0937923548</v>
          </cell>
          <cell r="N31">
            <v>269031.78420826484</v>
          </cell>
          <cell r="O31">
            <v>302621.94082345947</v>
          </cell>
        </row>
        <row r="32">
          <cell r="B32" t="str">
            <v>Nanticoke</v>
          </cell>
          <cell r="D32">
            <v>48900.745999999999</v>
          </cell>
          <cell r="E32">
            <v>94999.812000000005</v>
          </cell>
          <cell r="F32">
            <v>141949.33300000001</v>
          </cell>
          <cell r="G32">
            <v>184507.84787625037</v>
          </cell>
          <cell r="H32">
            <v>224270.3199820646</v>
          </cell>
          <cell r="I32">
            <v>269554.47764615359</v>
          </cell>
          <cell r="J32">
            <v>320070.02328598773</v>
          </cell>
          <cell r="K32">
            <v>371922.61431506259</v>
          </cell>
          <cell r="L32">
            <v>419665.15989993163</v>
          </cell>
          <cell r="M32">
            <v>468100.11104174226</v>
          </cell>
          <cell r="N32">
            <v>518705.9534981132</v>
          </cell>
          <cell r="O32">
            <v>576695.47358287987</v>
          </cell>
        </row>
        <row r="33">
          <cell r="B33" t="str">
            <v>Northwest</v>
          </cell>
          <cell r="D33">
            <v>3603.8319999999999</v>
          </cell>
          <cell r="E33">
            <v>7133.152</v>
          </cell>
          <cell r="F33">
            <v>13034.066000000001</v>
          </cell>
          <cell r="G33">
            <v>17131.874499731355</v>
          </cell>
          <cell r="H33">
            <v>20167.40593939236</v>
          </cell>
          <cell r="I33">
            <v>22892.716449246778</v>
          </cell>
          <cell r="J33">
            <v>22892.716449246778</v>
          </cell>
          <cell r="K33">
            <v>22892.716449246778</v>
          </cell>
          <cell r="L33">
            <v>22892.716449246778</v>
          </cell>
          <cell r="M33">
            <v>22892.716449246778</v>
          </cell>
          <cell r="N33">
            <v>22892.716449246778</v>
          </cell>
          <cell r="O33">
            <v>22892.716449246778</v>
          </cell>
        </row>
        <row r="34">
          <cell r="B34" t="str">
            <v>Lennox</v>
          </cell>
          <cell r="D34">
            <v>13556.240100000001</v>
          </cell>
          <cell r="E34">
            <v>26228.333100000003</v>
          </cell>
          <cell r="F34">
            <v>35325.893100000001</v>
          </cell>
          <cell r="G34">
            <v>42894.075053614972</v>
          </cell>
          <cell r="H34">
            <v>43192.53082625346</v>
          </cell>
          <cell r="I34">
            <v>48992.208370150453</v>
          </cell>
          <cell r="J34">
            <v>67470.368022923998</v>
          </cell>
          <cell r="K34">
            <v>81329.961965865776</v>
          </cell>
          <cell r="L34">
            <v>81329.961965865776</v>
          </cell>
          <cell r="M34">
            <v>81329.961965865776</v>
          </cell>
          <cell r="N34">
            <v>81329.961965865776</v>
          </cell>
          <cell r="O34">
            <v>81329.961965865776</v>
          </cell>
        </row>
        <row r="36">
          <cell r="B36" t="str">
            <v>Total Consumption</v>
          </cell>
          <cell r="D36">
            <v>94537.553100000005</v>
          </cell>
          <cell r="E36">
            <v>185086.78510000001</v>
          </cell>
          <cell r="F36">
            <v>273942.0491</v>
          </cell>
          <cell r="G36">
            <v>354678.36928946327</v>
          </cell>
          <cell r="H36">
            <v>420637.88273066009</v>
          </cell>
          <cell r="I36">
            <v>507984.43430649565</v>
          </cell>
          <cell r="J36">
            <v>616696.24566998938</v>
          </cell>
          <cell r="K36">
            <v>722505.35379202629</v>
          </cell>
          <cell r="L36">
            <v>799996.24608321977</v>
          </cell>
          <cell r="M36">
            <v>880634.43788268697</v>
          </cell>
          <cell r="N36">
            <v>970088.67132466717</v>
          </cell>
          <cell r="O36">
            <v>1073428.2450482147</v>
          </cell>
        </row>
        <row r="38">
          <cell r="B38" t="str">
            <v>Other Costs</v>
          </cell>
        </row>
        <row r="39">
          <cell r="B39" t="str">
            <v xml:space="preserve">    Financing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1229.6150144179558</v>
          </cell>
          <cell r="L39">
            <v>4514.562779361564</v>
          </cell>
          <cell r="M39">
            <v>8885.6556160070231</v>
          </cell>
          <cell r="N39">
            <v>14001.195702970253</v>
          </cell>
          <cell r="O39">
            <v>20085.307961919571</v>
          </cell>
        </row>
        <row r="40">
          <cell r="B40" t="str">
            <v xml:space="preserve">    Building Heat</v>
          </cell>
          <cell r="D40">
            <v>371.76100000000002</v>
          </cell>
          <cell r="E40">
            <v>723.87300000000005</v>
          </cell>
          <cell r="F40">
            <v>1053.2439999999999</v>
          </cell>
          <cell r="G40">
            <v>1179.6667853021936</v>
          </cell>
          <cell r="H40">
            <v>1235.2545504859072</v>
          </cell>
          <cell r="I40">
            <v>1250.8999889835684</v>
          </cell>
          <cell r="J40">
            <v>1263.8731266772329</v>
          </cell>
          <cell r="K40">
            <v>1276.5978655415929</v>
          </cell>
          <cell r="L40">
            <v>1276.5978655415929</v>
          </cell>
          <cell r="M40">
            <v>1276.5978655415929</v>
          </cell>
          <cell r="N40">
            <v>1276.5978655415929</v>
          </cell>
          <cell r="O40">
            <v>1276.5978655415929</v>
          </cell>
        </row>
        <row r="41">
          <cell r="B41" t="str">
            <v xml:space="preserve">    CTU Oil</v>
          </cell>
          <cell r="D41">
            <v>0.41799999999999998</v>
          </cell>
          <cell r="E41">
            <v>0.41799999999999998</v>
          </cell>
          <cell r="F41">
            <v>0.41799999999999998</v>
          </cell>
          <cell r="G41">
            <v>16.284468604076963</v>
          </cell>
          <cell r="H41">
            <v>32.150937208153927</v>
          </cell>
          <cell r="I41">
            <v>48.017405812230891</v>
          </cell>
          <cell r="J41">
            <v>63.883874416307854</v>
          </cell>
          <cell r="K41">
            <v>79.750343020384818</v>
          </cell>
          <cell r="L41">
            <v>95.616811624461775</v>
          </cell>
          <cell r="M41">
            <v>111.48328022853873</v>
          </cell>
          <cell r="N41">
            <v>127.34974883261569</v>
          </cell>
          <cell r="O41">
            <v>143.21621743669266</v>
          </cell>
        </row>
        <row r="42">
          <cell r="B42" t="str">
            <v>Total Other Costs</v>
          </cell>
          <cell r="D42">
            <v>372.17899999999997</v>
          </cell>
          <cell r="E42">
            <v>724.29100000000005</v>
          </cell>
          <cell r="F42">
            <v>1053.662</v>
          </cell>
          <cell r="G42">
            <v>1195.9512539062705</v>
          </cell>
          <cell r="H42">
            <v>1267.4054876940611</v>
          </cell>
          <cell r="I42">
            <v>1298.9173947957993</v>
          </cell>
          <cell r="J42">
            <v>1327.7570010935408</v>
          </cell>
          <cell r="K42">
            <v>2585.9632229799336</v>
          </cell>
          <cell r="L42">
            <v>5886.7774565276186</v>
          </cell>
          <cell r="M42">
            <v>10273.736761777154</v>
          </cell>
          <cell r="N42">
            <v>15405.143317344462</v>
          </cell>
          <cell r="O42">
            <v>21505.122044897857</v>
          </cell>
        </row>
        <row r="44">
          <cell r="B44" t="str">
            <v>Total FBU Cost</v>
          </cell>
          <cell r="D44">
            <v>94909.732100000008</v>
          </cell>
          <cell r="E44">
            <v>185811.07610000001</v>
          </cell>
          <cell r="F44">
            <v>274995.71110000001</v>
          </cell>
          <cell r="G44">
            <v>355874.32054336951</v>
          </cell>
          <cell r="H44">
            <v>421905.28821835417</v>
          </cell>
          <cell r="I44">
            <v>509283.35170129145</v>
          </cell>
          <cell r="J44">
            <v>618024.00267108297</v>
          </cell>
          <cell r="K44">
            <v>725091.31701500621</v>
          </cell>
          <cell r="L44">
            <v>805883.02353974734</v>
          </cell>
          <cell r="M44">
            <v>890908.17464446416</v>
          </cell>
          <cell r="N44">
            <v>985493.81464201165</v>
          </cell>
          <cell r="O44">
            <v>1094933.3670931126</v>
          </cell>
        </row>
        <row r="46">
          <cell r="B46" t="str">
            <v>Total Monthend Inventory Value by Station ($Cdn Millions)</v>
          </cell>
        </row>
        <row r="48">
          <cell r="B48">
            <v>2002</v>
          </cell>
          <cell r="D48" t="str">
            <v>Opening</v>
          </cell>
          <cell r="E48" t="str">
            <v xml:space="preserve">   Jan    </v>
          </cell>
          <cell r="F48" t="str">
            <v xml:space="preserve">Feb    </v>
          </cell>
          <cell r="G48" t="str">
            <v xml:space="preserve">    Mar    </v>
          </cell>
          <cell r="H48" t="str">
            <v xml:space="preserve">    Apr    </v>
          </cell>
          <cell r="I48" t="str">
            <v xml:space="preserve">    May    </v>
          </cell>
          <cell r="J48" t="str">
            <v xml:space="preserve">    Jun    </v>
          </cell>
          <cell r="K48" t="str">
            <v xml:space="preserve">    Jul    </v>
          </cell>
          <cell r="L48" t="str">
            <v xml:space="preserve">    Aug    </v>
          </cell>
          <cell r="M48" t="str">
            <v xml:space="preserve">    Sep    </v>
          </cell>
          <cell r="N48" t="str">
            <v xml:space="preserve">    Oct    </v>
          </cell>
          <cell r="O48" t="str">
            <v xml:space="preserve">    Nov    </v>
          </cell>
          <cell r="P48" t="str">
            <v xml:space="preserve">    Dec    </v>
          </cell>
        </row>
        <row r="50">
          <cell r="B50" t="str">
            <v>Lakeview</v>
          </cell>
          <cell r="D50">
            <v>47892.411</v>
          </cell>
          <cell r="E50">
            <v>42728.239000000001</v>
          </cell>
          <cell r="F50">
            <v>37067.332000000002</v>
          </cell>
          <cell r="G50">
            <v>33177.785000000003</v>
          </cell>
          <cell r="H50">
            <v>27312.163567962052</v>
          </cell>
          <cell r="I50">
            <v>25792.750099009689</v>
          </cell>
          <cell r="J50">
            <v>21625.547000815735</v>
          </cell>
          <cell r="K50">
            <v>22733.010453076102</v>
          </cell>
          <cell r="L50">
            <v>27563.960877104022</v>
          </cell>
          <cell r="M50">
            <v>35961.360402175669</v>
          </cell>
          <cell r="N50">
            <v>43358.409147391736</v>
          </cell>
          <cell r="O50">
            <v>48709.225729685357</v>
          </cell>
          <cell r="P50">
            <v>46319.394710081731</v>
          </cell>
        </row>
        <row r="51">
          <cell r="B51" t="str">
            <v>Lambton 1&amp;2</v>
          </cell>
          <cell r="D51">
            <v>53512.381907422721</v>
          </cell>
          <cell r="E51">
            <v>53502.332000000002</v>
          </cell>
          <cell r="F51">
            <v>43301.355000000003</v>
          </cell>
          <cell r="G51">
            <v>34260.955999999998</v>
          </cell>
          <cell r="H51">
            <v>42698.731375147123</v>
          </cell>
          <cell r="I51">
            <v>45710.284060827595</v>
          </cell>
          <cell r="J51">
            <v>48902.426888738584</v>
          </cell>
          <cell r="K51">
            <v>51085.280043915474</v>
          </cell>
          <cell r="L51">
            <v>53212.77995324217</v>
          </cell>
          <cell r="M51">
            <v>56611.907233742197</v>
          </cell>
          <cell r="N51">
            <v>59024.759356158102</v>
          </cell>
          <cell r="O51">
            <v>61424.28380535914</v>
          </cell>
          <cell r="P51">
            <v>54836.502261036774</v>
          </cell>
        </row>
        <row r="52">
          <cell r="B52" t="str">
            <v>Lambton 3&amp;4</v>
          </cell>
          <cell r="D52">
            <v>49261.892</v>
          </cell>
          <cell r="E52">
            <v>48679.813999999998</v>
          </cell>
          <cell r="F52">
            <v>36587.427000000003</v>
          </cell>
          <cell r="G52">
            <v>27391.655999999999</v>
          </cell>
          <cell r="H52">
            <v>28231.40179613584</v>
          </cell>
          <cell r="I52">
            <v>30359.613863498074</v>
          </cell>
          <cell r="J52">
            <v>32034.81397440509</v>
          </cell>
          <cell r="K52">
            <v>32691.659515697014</v>
          </cell>
          <cell r="L52">
            <v>33560.538636194266</v>
          </cell>
          <cell r="M52">
            <v>41524.533401591973</v>
          </cell>
          <cell r="N52">
            <v>49016.047230173848</v>
          </cell>
          <cell r="O52">
            <v>51345.791893017813</v>
          </cell>
          <cell r="P52">
            <v>54117.388347099055</v>
          </cell>
        </row>
        <row r="53">
          <cell r="B53" t="str">
            <v>Nanticoke</v>
          </cell>
          <cell r="D53">
            <v>165636.98899056442</v>
          </cell>
          <cell r="E53">
            <v>160017.18916000001</v>
          </cell>
          <cell r="F53">
            <v>114083.656</v>
          </cell>
          <cell r="G53">
            <v>78161.684999999998</v>
          </cell>
          <cell r="H53">
            <v>98807.31126838582</v>
          </cell>
          <cell r="I53">
            <v>119081.07442108548</v>
          </cell>
          <cell r="J53">
            <v>133975.4818271526</v>
          </cell>
          <cell r="K53">
            <v>146901.53322857604</v>
          </cell>
          <cell r="L53">
            <v>158886.45960974507</v>
          </cell>
          <cell r="M53">
            <v>174311.33024756639</v>
          </cell>
          <cell r="N53">
            <v>187626.79870092729</v>
          </cell>
          <cell r="O53">
            <v>197430.30827063503</v>
          </cell>
          <cell r="P53">
            <v>191300.69694174849</v>
          </cell>
        </row>
        <row r="54">
          <cell r="B54" t="str">
            <v>Thunder Bay</v>
          </cell>
          <cell r="D54">
            <v>3409.0859999999998</v>
          </cell>
          <cell r="E54">
            <v>3839.1329999999998</v>
          </cell>
          <cell r="F54">
            <v>3225.16</v>
          </cell>
          <cell r="G54">
            <v>2033.5170000000001</v>
          </cell>
          <cell r="H54">
            <v>2644.8550744436607</v>
          </cell>
          <cell r="I54">
            <v>2697.132565985165</v>
          </cell>
          <cell r="J54">
            <v>400</v>
          </cell>
          <cell r="K54">
            <v>400</v>
          </cell>
          <cell r="L54">
            <v>400</v>
          </cell>
          <cell r="M54">
            <v>400</v>
          </cell>
          <cell r="N54">
            <v>400</v>
          </cell>
          <cell r="O54">
            <v>400</v>
          </cell>
          <cell r="P54">
            <v>400</v>
          </cell>
        </row>
        <row r="55">
          <cell r="B55" t="str">
            <v>Atikokan</v>
          </cell>
          <cell r="D55">
            <v>2949.9560000000001</v>
          </cell>
          <cell r="E55">
            <v>2866.848</v>
          </cell>
          <cell r="F55">
            <v>3228.32</v>
          </cell>
          <cell r="G55">
            <v>2728.819</v>
          </cell>
          <cell r="H55">
            <v>2926.1154462607424</v>
          </cell>
          <cell r="I55">
            <v>3457.6914462607424</v>
          </cell>
          <cell r="J55">
            <v>3457.6914462607424</v>
          </cell>
          <cell r="K55">
            <v>3457.6914462607424</v>
          </cell>
          <cell r="L55">
            <v>3457.6914462607424</v>
          </cell>
          <cell r="M55">
            <v>3457.6914462607424</v>
          </cell>
          <cell r="N55">
            <v>3457.6914462607424</v>
          </cell>
          <cell r="O55">
            <v>3457.6914462607424</v>
          </cell>
          <cell r="P55">
            <v>3457.68039</v>
          </cell>
        </row>
        <row r="56">
          <cell r="B56" t="str">
            <v>Lennox</v>
          </cell>
          <cell r="D56">
            <v>46915.044999999998</v>
          </cell>
          <cell r="E56">
            <v>43174.828000000001</v>
          </cell>
          <cell r="F56">
            <v>31111.612000000001</v>
          </cell>
          <cell r="G56">
            <v>22764.992999999999</v>
          </cell>
          <cell r="H56">
            <v>22846.082999999999</v>
          </cell>
          <cell r="I56">
            <v>22927.172999999999</v>
          </cell>
          <cell r="J56">
            <v>23008.262999999999</v>
          </cell>
          <cell r="K56">
            <v>23089.352999999999</v>
          </cell>
          <cell r="L56">
            <v>23170.442999999999</v>
          </cell>
          <cell r="M56">
            <v>23170.442999999999</v>
          </cell>
          <cell r="N56">
            <v>23170.442999999999</v>
          </cell>
          <cell r="O56">
            <v>23170.442999999999</v>
          </cell>
          <cell r="P56">
            <v>23169.837654659623</v>
          </cell>
        </row>
        <row r="58">
          <cell r="B58" t="str">
            <v>Total @ Stations</v>
          </cell>
          <cell r="D58">
            <v>369577.76089798717</v>
          </cell>
          <cell r="E58">
            <v>354808.38316000003</v>
          </cell>
          <cell r="F58">
            <v>268604.86200000002</v>
          </cell>
          <cell r="G58">
            <v>200519.41099999999</v>
          </cell>
          <cell r="H58">
            <v>225466.66152833524</v>
          </cell>
          <cell r="I58">
            <v>250025.71945666673</v>
          </cell>
          <cell r="J58">
            <v>263404.22413737274</v>
          </cell>
          <cell r="K58">
            <v>280358.52768752538</v>
          </cell>
          <cell r="L58">
            <v>300251.87352254626</v>
          </cell>
          <cell r="M58">
            <v>335437.26573133696</v>
          </cell>
          <cell r="N58">
            <v>366054.1488809117</v>
          </cell>
          <cell r="O58">
            <v>385937.74414495809</v>
          </cell>
          <cell r="P58">
            <v>373601.50030462566</v>
          </cell>
        </row>
        <row r="60">
          <cell r="B60" t="str">
            <v>Total @ Ports</v>
          </cell>
          <cell r="D60">
            <v>73000.740978186179</v>
          </cell>
          <cell r="E60">
            <v>107049.45076912893</v>
          </cell>
          <cell r="F60">
            <v>155995.27647244054</v>
          </cell>
          <cell r="G60">
            <v>215489.68840419865</v>
          </cell>
          <cell r="H60">
            <v>226319.80043150412</v>
          </cell>
          <cell r="I60">
            <v>240012.92445760121</v>
          </cell>
          <cell r="J60">
            <v>226279.78563029034</v>
          </cell>
          <cell r="K60">
            <v>199676.99295867735</v>
          </cell>
          <cell r="L60">
            <v>168425.78216261149</v>
          </cell>
          <cell r="M60">
            <v>137265.4261263455</v>
          </cell>
          <cell r="N60">
            <v>106024.80715906672</v>
          </cell>
          <cell r="O60">
            <v>76856.445827856442</v>
          </cell>
          <cell r="P60">
            <v>27525.015612681953</v>
          </cell>
        </row>
        <row r="62">
          <cell r="B62" t="str">
            <v>Total FBU</v>
          </cell>
          <cell r="D62">
            <v>442578.50187617337</v>
          </cell>
          <cell r="E62">
            <v>461857.83392912894</v>
          </cell>
          <cell r="F62">
            <v>424600.13847244054</v>
          </cell>
          <cell r="G62">
            <v>416009.09940419864</v>
          </cell>
          <cell r="H62">
            <v>451786.46195983933</v>
          </cell>
          <cell r="I62">
            <v>490038.64391426794</v>
          </cell>
          <cell r="J62">
            <v>489684.00976766308</v>
          </cell>
          <cell r="K62">
            <v>480035.52064620273</v>
          </cell>
          <cell r="L62">
            <v>468677.65568515775</v>
          </cell>
          <cell r="M62">
            <v>472702.69185768242</v>
          </cell>
          <cell r="N62">
            <v>472078.95603997842</v>
          </cell>
          <cell r="O62">
            <v>462794.18997281452</v>
          </cell>
          <cell r="P62">
            <v>401126.51591730764</v>
          </cell>
        </row>
        <row r="64">
          <cell r="B64" t="str">
            <v>I:\Fuelsdiv\Planning &amp; Reporting\FRCST-02\Revision\May01-02\Monthly.123</v>
          </cell>
        </row>
        <row r="89">
          <cell r="B89" t="str">
            <v>I:\Fuelsdiv\Planning &amp; Reporting\FRCST-02\Revision\May01-02\Monthly.123</v>
          </cell>
        </row>
      </sheetData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16">
          <cell r="C16" t="str">
            <v xml:space="preserve">Consolidation Organization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Dialog_opshelp"/>
      <sheetName val="Joke"/>
      <sheetName val="DialogGoto"/>
      <sheetName val="DialogOrgSetup"/>
      <sheetName val="DialogAbout"/>
      <sheetName val="DialogPrint"/>
      <sheetName val="DialogOrgSetupHelp"/>
      <sheetName val="DialogBreakLinks"/>
      <sheetName val="BP Information"/>
      <sheetName val="Guidline Summary"/>
      <sheetName val="EP Budget Guideline"/>
      <sheetName val="Incremental Energy"/>
      <sheetName val="EP1999"/>
      <sheetName val="EP2000"/>
      <sheetName val="EP2001"/>
      <sheetName val="EP2002"/>
    </sheetNames>
    <sheetDataSet>
      <sheetData sheetId="0" refreshError="1">
        <row r="3">
          <cell r="B3" t="str">
            <v xml:space="preserve"> OPG Business Plan 2000 to 2002</v>
          </cell>
        </row>
        <row r="6">
          <cell r="F6" t="b">
            <v>1</v>
          </cell>
          <cell r="G6" t="str">
            <v>OM A by Resource</v>
          </cell>
          <cell r="H6" t="str">
            <v>B5:BI47</v>
          </cell>
          <cell r="I6" t="b">
            <v>1</v>
          </cell>
          <cell r="J6">
            <v>1</v>
          </cell>
        </row>
        <row r="7">
          <cell r="B7" t="str">
            <v>Craig Smallman 2918</v>
          </cell>
          <cell r="C7" t="str">
            <v>Electricty Production - Business Integration</v>
          </cell>
          <cell r="F7" t="b">
            <v>1</v>
          </cell>
          <cell r="H7" t="str">
            <v>B50:BI96</v>
          </cell>
          <cell r="I7" t="b">
            <v>1</v>
          </cell>
          <cell r="J7">
            <v>2</v>
          </cell>
        </row>
        <row r="8">
          <cell r="F8" t="b">
            <v>1</v>
          </cell>
          <cell r="G8" t="str">
            <v>Staffing and Overtime</v>
          </cell>
          <cell r="I8" t="b">
            <v>1</v>
          </cell>
          <cell r="J8">
            <v>3</v>
          </cell>
        </row>
        <row r="9">
          <cell r="F9" t="b">
            <v>1</v>
          </cell>
          <cell r="G9" t="str">
            <v>Specific Highlighted Projects</v>
          </cell>
          <cell r="H9" t="str">
            <v>B130:BI143</v>
          </cell>
          <cell r="I9" t="b">
            <v>0</v>
          </cell>
        </row>
        <row r="10">
          <cell r="A10" t="str">
            <v>B:E</v>
          </cell>
          <cell r="B10" t="b">
            <v>1</v>
          </cell>
          <cell r="F10" t="b">
            <v>1</v>
          </cell>
          <cell r="G10" t="str">
            <v>Fuel  k$</v>
          </cell>
          <cell r="H10" t="str">
            <v>B145:BI172</v>
          </cell>
          <cell r="I10" t="b">
            <v>1</v>
          </cell>
        </row>
        <row r="11">
          <cell r="A11" t="str">
            <v>F:I</v>
          </cell>
          <cell r="B11" t="b">
            <v>1</v>
          </cell>
          <cell r="C11" t="str">
            <v xml:space="preserve">Fossil </v>
          </cell>
          <cell r="F11" t="b">
            <v>1</v>
          </cell>
          <cell r="G11" t="str">
            <v>Selected Balance Sheet Items  k$</v>
          </cell>
          <cell r="H11" t="str">
            <v>B174:BI190</v>
          </cell>
          <cell r="I11" t="b">
            <v>1</v>
          </cell>
        </row>
        <row r="12">
          <cell r="A12" t="str">
            <v>J:M</v>
          </cell>
          <cell r="B12" t="b">
            <v>1</v>
          </cell>
          <cell r="C12" t="str">
            <v>Hydroelectric</v>
          </cell>
          <cell r="F12" t="b">
            <v>1</v>
          </cell>
          <cell r="G12" t="str">
            <v>Technical Services Allocation</v>
          </cell>
          <cell r="H12" t="str">
            <v>B192:BI209</v>
          </cell>
          <cell r="I12" t="b">
            <v>1</v>
          </cell>
        </row>
        <row r="13">
          <cell r="A13" t="str">
            <v>N:Q</v>
          </cell>
          <cell r="B13" t="b">
            <v>1</v>
          </cell>
          <cell r="C13" t="str">
            <v>Technical Services</v>
          </cell>
          <cell r="G13" t="str">
            <v>Performance Targets  (Not consolidated)</v>
          </cell>
          <cell r="H13" t="str">
            <v>B211:BI228</v>
          </cell>
        </row>
        <row r="14">
          <cell r="A14" t="str">
            <v>R:U</v>
          </cell>
          <cell r="B14" t="b">
            <v>1</v>
          </cell>
          <cell r="C14" t="str">
            <v>Project Management</v>
          </cell>
          <cell r="F14" t="b">
            <v>1</v>
          </cell>
          <cell r="G14" t="str">
            <v>Key Indicators</v>
          </cell>
          <cell r="H14" t="str">
            <v>B230:BI274</v>
          </cell>
        </row>
        <row r="15">
          <cell r="A15" t="str">
            <v>V:Y</v>
          </cell>
          <cell r="B15" t="b">
            <v>1</v>
          </cell>
          <cell r="C15" t="str">
            <v>Fuels</v>
          </cell>
          <cell r="F15" t="b">
            <v>0</v>
          </cell>
          <cell r="G15" t="str">
            <v>page not defined</v>
          </cell>
          <cell r="I15" t="b">
            <v>0</v>
          </cell>
          <cell r="J15">
            <v>0</v>
          </cell>
        </row>
        <row r="16">
          <cell r="A16" t="str">
            <v>Z:AC</v>
          </cell>
          <cell r="B16" t="b">
            <v>1</v>
          </cell>
          <cell r="C16" t="str">
            <v>Dam Safety</v>
          </cell>
          <cell r="G16" t="str">
            <v>page not defined</v>
          </cell>
          <cell r="J16">
            <v>0</v>
          </cell>
        </row>
        <row r="17">
          <cell r="A17" t="str">
            <v>AD:AG</v>
          </cell>
          <cell r="B17" t="b">
            <v>1</v>
          </cell>
          <cell r="C17" t="str">
            <v>Public Affairs</v>
          </cell>
        </row>
        <row r="18">
          <cell r="A18" t="str">
            <v>AH:AK</v>
          </cell>
          <cell r="B18" t="b">
            <v>1</v>
          </cell>
          <cell r="C18" t="str">
            <v>ISO Director</v>
          </cell>
        </row>
        <row r="19">
          <cell r="A19" t="str">
            <v>AL:AO</v>
          </cell>
          <cell r="B19" t="b">
            <v>1</v>
          </cell>
          <cell r="C19" t="str">
            <v>Support</v>
          </cell>
          <cell r="J19" t="str">
            <v>B:E</v>
          </cell>
        </row>
        <row r="20">
          <cell r="A20" t="str">
            <v>AP:AS</v>
          </cell>
          <cell r="B20" t="b">
            <v>1</v>
          </cell>
          <cell r="C20" t="str">
            <v>Human Resources</v>
          </cell>
          <cell r="J20" t="str">
            <v>A50</v>
          </cell>
        </row>
        <row r="21">
          <cell r="A21" t="str">
            <v>AT:AW</v>
          </cell>
          <cell r="B21" t="b">
            <v>1</v>
          </cell>
          <cell r="C21" t="str">
            <v>SVP Office</v>
          </cell>
        </row>
        <row r="22">
          <cell r="A22" t="str">
            <v>AX:BA</v>
          </cell>
          <cell r="B22" t="b">
            <v>1</v>
          </cell>
          <cell r="C22" t="str">
            <v>not used</v>
          </cell>
        </row>
        <row r="23">
          <cell r="A23" t="str">
            <v>BB:BE</v>
          </cell>
          <cell r="B23" t="b">
            <v>1</v>
          </cell>
          <cell r="C23" t="str">
            <v>not used</v>
          </cell>
        </row>
        <row r="24">
          <cell r="A24" t="str">
            <v>BF:BI</v>
          </cell>
          <cell r="B24" t="b">
            <v>1</v>
          </cell>
          <cell r="C24" t="str">
            <v>not used</v>
          </cell>
        </row>
        <row r="47">
          <cell r="B47" t="str">
            <v>F7:BI14</v>
          </cell>
        </row>
        <row r="48">
          <cell r="B48" t="str">
            <v>F17:BI17</v>
          </cell>
        </row>
        <row r="49">
          <cell r="B49" t="str">
            <v>F20:BI22</v>
          </cell>
        </row>
        <row r="50">
          <cell r="B50" t="str">
            <v>F28:BI30</v>
          </cell>
        </row>
        <row r="51">
          <cell r="B51" t="str">
            <v>F36:BI46</v>
          </cell>
        </row>
        <row r="52">
          <cell r="B52" t="str">
            <v>F52:BI55</v>
          </cell>
        </row>
        <row r="53">
          <cell r="B53" t="str">
            <v>F61:BI67</v>
          </cell>
        </row>
        <row r="54">
          <cell r="B54" t="str">
            <v>F73:BI82</v>
          </cell>
        </row>
        <row r="55">
          <cell r="B55" t="str">
            <v>F88:BI104</v>
          </cell>
        </row>
        <row r="56">
          <cell r="B56" t="str">
            <v>F107:BI107</v>
          </cell>
        </row>
        <row r="57">
          <cell r="B57" t="str">
            <v>F113:BI114</v>
          </cell>
        </row>
        <row r="58">
          <cell r="B58" t="str">
            <v>F118:BI119</v>
          </cell>
        </row>
        <row r="59">
          <cell r="B59" t="str">
            <v>F132:BI152</v>
          </cell>
        </row>
        <row r="60">
          <cell r="B60" t="str">
            <v>F156:BI160</v>
          </cell>
        </row>
        <row r="61">
          <cell r="B61" t="str">
            <v>F164:BI171</v>
          </cell>
        </row>
        <row r="62">
          <cell r="B62" t="str">
            <v>F185:BI199</v>
          </cell>
        </row>
        <row r="63">
          <cell r="B63" t="str">
            <v>F203:BI207</v>
          </cell>
        </row>
        <row r="64">
          <cell r="B64" t="str">
            <v>F213:BI213</v>
          </cell>
        </row>
        <row r="65">
          <cell r="B65" t="str">
            <v>B214:BI227</v>
          </cell>
        </row>
        <row r="68">
          <cell r="B68" t="str">
            <v>F7:BI14, F17:BI17, F20:BI22, F28:BI30, F36:BI46, F52:BI55, F61:BI67, F73:BI82, F88:BI104, F107:BI107, F113:BI114, F118:BI119, F132:BI152, F156:BI160, F164:BI171, F185:BI199, F203:BI207, F213:BI213, B214:BI227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Old Method"/>
      <sheetName val="Margin"/>
      <sheetName val="Sheet3"/>
      <sheetName val="month_budget"/>
      <sheetName val="OPGOperatingBud2002"/>
      <sheetName val="CHECKLIST"/>
      <sheetName val="COVER PAGE"/>
      <sheetName val="E&amp;Y"/>
      <sheetName val="contents"/>
      <sheetName val="Sec A. 2007 seg income st"/>
      <sheetName val="Sec B &amp; C 2006 seg income st"/>
      <sheetName val="Sec 1.1 to 1.3 gen rev 1"/>
      <sheetName val="Sec 1.4 to 1.7 rev"/>
      <sheetName val="Sec 2 trading rev"/>
      <sheetName val="Sec 3. non gen rev"/>
      <sheetName val="Sec 4. fuel costs"/>
      <sheetName val="Sec 5. gross margin"/>
      <sheetName val="Sec 6.1 to 6.3 om&amp;a"/>
      <sheetName val="Sec 6.4 om&amp;a "/>
      <sheetName val="Sec 7 dep &amp; amort"/>
      <sheetName val="Sec 8 &amp; 9 seg fund earn &amp; dep "/>
      <sheetName val="Sec 10 to 12 tax exps &amp; net int"/>
      <sheetName val="Sec 13 to 18 assets"/>
      <sheetName val="Sec 19 to 30 assets &amp; liabs"/>
      <sheetName val="App A1 Trading FV List 1 "/>
      <sheetName val="App A2 Trading FV List 2"/>
      <sheetName val="App A3 Change in mark to market"/>
      <sheetName val="App B1 Provision Exp Breakdown"/>
      <sheetName val="App B2 Fixed Asset NBV by seg"/>
      <sheetName val="App C Fuel Hedge Ratio"/>
      <sheetName val="App D Y ov Y pension, OPEB 1"/>
      <sheetName val="App E Capital &amp; PARTS Expend"/>
      <sheetName val="F1 Nuclear PUEC (3)"/>
      <sheetName val="F2 Hydroelectric OM&amp;A (2)"/>
      <sheetName val="F3  Fossil OM&amp;A (2)"/>
      <sheetName val="F4 EFOR (2)"/>
      <sheetName val="F5 om&amp;a per mwh"/>
      <sheetName val="App G1 Outage stats"/>
      <sheetName val="App G2 Nuc produc indicators"/>
      <sheetName val="App I1 change in ST AR"/>
      <sheetName val="App I2 change in  LT AR "/>
      <sheetName val="App I3 change in AP &amp; accruals"/>
      <sheetName val="App I4 change in LT AP"/>
      <sheetName val="App J Bruce Power Deferred"/>
      <sheetName val="Appendix K Direct Cash Flow"/>
      <sheetName val="Appendix L1 Comprehensive Incom"/>
      <sheetName val="Appendix L2 AccCompIncome"/>
      <sheetName val="Sec A. 2007 seg income"/>
      <sheetName val="Sec. B 2006 seg income st"/>
      <sheetName val="Sec 6.1 to 6.3 om&amp;aN"/>
      <sheetName val="App E Capital &amp; PARTS Expen (2)"/>
      <sheetName val="Appendix M Impact RR Acctg"/>
      <sheetName val="Sec.A 2007 seg incomea"/>
      <sheetName val="Sec. B  2006 seg incomea"/>
      <sheetName val="Sec. C Net Income Recon.a"/>
      <sheetName val="Sec 1.1 to 1.3 gen rev"/>
      <sheetName val="Sec 2. Trading Rev"/>
      <sheetName val="Sec 3. non gen rev (2)"/>
      <sheetName val="Sec 4. fuel costs2"/>
      <sheetName val="Sec 5. gross margin (2)"/>
      <sheetName val="Sec 6.1 to 6.3 om&amp;aN $5M (2)"/>
      <sheetName val="Sec 6.4 Pension om&amp;a "/>
      <sheetName val="F1 Nuclear PUEC (4)"/>
      <sheetName val="F2 Hydroelectric OM&amp;A (3)"/>
      <sheetName val="F3  Fossil OM&amp;A (3)"/>
      <sheetName val="App G2 Nuc Produc Indicatorsa"/>
      <sheetName val="App I1 change in ST AR "/>
      <sheetName val="App I2 change in LT AR"/>
      <sheetName val="App J Bruce Power Deferred (2)"/>
      <sheetName val="App K Direct Cash Flow YoY"/>
      <sheetName val="App K1 Direct Cash Flow QoQ"/>
      <sheetName val="Appendix L1 Comprehensive I (2)"/>
      <sheetName val="Appendix M Impact RR Acctg (3)"/>
      <sheetName val="Sec.A 2008 seg incomea"/>
      <sheetName val="Sec. B  2007 seg incomea"/>
      <sheetName val="App A1 Trading FV List 1"/>
      <sheetName val="ARM"/>
      <sheetName val="settings"/>
    </sheetNames>
    <sheetDataSet>
      <sheetData sheetId="0"/>
      <sheetData sheetId="1" refreshError="1">
        <row r="9">
          <cell r="C9" t="str">
            <v>Ancillary revenue</v>
          </cell>
          <cell r="E9">
            <v>8.5</v>
          </cell>
          <cell r="F9">
            <v>16.642333333333333</v>
          </cell>
          <cell r="G9">
            <v>24.9635</v>
          </cell>
          <cell r="H9">
            <v>33.284666666666666</v>
          </cell>
          <cell r="I9">
            <v>40.319773247669708</v>
          </cell>
          <cell r="J9">
            <v>47.35487982867275</v>
          </cell>
          <cell r="K9">
            <v>54.389986409675792</v>
          </cell>
          <cell r="L9">
            <v>61.425092990678834</v>
          </cell>
          <cell r="M9">
            <v>68.460199571681883</v>
          </cell>
          <cell r="N9">
            <v>75.495306152684932</v>
          </cell>
          <cell r="O9">
            <v>82.530412733687982</v>
          </cell>
        </row>
        <row r="10">
          <cell r="D10" t="str">
            <v>Gross Ontario sales</v>
          </cell>
          <cell r="E10">
            <v>529.86000000000013</v>
          </cell>
          <cell r="F10">
            <v>1002.5623333333334</v>
          </cell>
          <cell r="G10">
            <v>1491.9635000000001</v>
          </cell>
          <cell r="H10">
            <v>1903.8046666666667</v>
          </cell>
          <cell r="I10">
            <v>2238.5263132477753</v>
          </cell>
          <cell r="J10">
            <v>2633.5640300690734</v>
          </cell>
          <cell r="K10">
            <v>3116.5184393228155</v>
          </cell>
          <cell r="L10">
            <v>3551.0426767590507</v>
          </cell>
          <cell r="M10">
            <v>3904.1566527528653</v>
          </cell>
          <cell r="N10">
            <v>4256.9581562701087</v>
          </cell>
          <cell r="O10">
            <v>4628.0601249315514</v>
          </cell>
        </row>
        <row r="11">
          <cell r="C11" t="str">
            <v>Less:</v>
          </cell>
        </row>
        <row r="12">
          <cell r="D12" t="str">
            <v>Fuel costs</v>
          </cell>
          <cell r="E12">
            <v>131.94759125094589</v>
          </cell>
          <cell r="F12">
            <v>250.09615791761269</v>
          </cell>
          <cell r="G12">
            <v>361.20042458427918</v>
          </cell>
          <cell r="H12">
            <v>437.2137912509458</v>
          </cell>
          <cell r="I12">
            <v>514.19175791761268</v>
          </cell>
          <cell r="J12">
            <v>606.39352458427902</v>
          </cell>
          <cell r="K12">
            <v>710.29269125094572</v>
          </cell>
          <cell r="L12">
            <v>810.62035791761252</v>
          </cell>
          <cell r="M12">
            <v>899.09762458427929</v>
          </cell>
          <cell r="N12">
            <v>992.33029125094583</v>
          </cell>
          <cell r="O12">
            <v>1089.8831579176128</v>
          </cell>
        </row>
        <row r="13">
          <cell r="D13" t="str">
            <v>Power purchased</v>
          </cell>
          <cell r="E13">
            <v>80.445782999999992</v>
          </cell>
          <cell r="F13">
            <v>149.00723259999998</v>
          </cell>
          <cell r="G13">
            <v>222.23389179999998</v>
          </cell>
          <cell r="H13">
            <v>288.49007159999996</v>
          </cell>
          <cell r="I13">
            <v>293.30707159999997</v>
          </cell>
          <cell r="J13">
            <v>298.0030716</v>
          </cell>
          <cell r="K13">
            <v>302.82607159999998</v>
          </cell>
          <cell r="L13">
            <v>307.64907160000001</v>
          </cell>
          <cell r="M13">
            <v>312.35707159999998</v>
          </cell>
          <cell r="N13">
            <v>317.18607159999999</v>
          </cell>
          <cell r="O13">
            <v>321.90007159999999</v>
          </cell>
        </row>
        <row r="14">
          <cell r="D14" t="str">
            <v>Gross revenue charges (GRC)</v>
          </cell>
          <cell r="E14">
            <v>26.435583333333334</v>
          </cell>
          <cell r="F14">
            <v>51.934766666666661</v>
          </cell>
          <cell r="G14">
            <v>78.262149999999991</v>
          </cell>
          <cell r="H14">
            <v>104.63613333333333</v>
          </cell>
          <cell r="I14">
            <v>132.62761666666665</v>
          </cell>
          <cell r="J14">
            <v>158.4195</v>
          </cell>
          <cell r="K14">
            <v>183.94158333333331</v>
          </cell>
          <cell r="L14">
            <v>209.05476666666667</v>
          </cell>
          <cell r="M14">
            <v>233.76814999999999</v>
          </cell>
          <cell r="N14">
            <v>259.36083333333329</v>
          </cell>
          <cell r="O14">
            <v>285.38451666666663</v>
          </cell>
        </row>
        <row r="15">
          <cell r="C15" t="str">
            <v>Gross margin Ontario sales</v>
          </cell>
          <cell r="E15">
            <v>291.03104241572089</v>
          </cell>
          <cell r="F15">
            <v>551.52417614905414</v>
          </cell>
          <cell r="G15">
            <v>830.26703361572072</v>
          </cell>
          <cell r="H15">
            <v>1073.4646704823874</v>
          </cell>
          <cell r="I15">
            <v>1298.399867063496</v>
          </cell>
          <cell r="J15">
            <v>1570.7479338847943</v>
          </cell>
          <cell r="K15">
            <v>1919.4580931385367</v>
          </cell>
          <cell r="L15">
            <v>2223.7184805747715</v>
          </cell>
          <cell r="M15">
            <v>2458.9338065685861</v>
          </cell>
          <cell r="N15">
            <v>2688.0809600858297</v>
          </cell>
          <cell r="O15">
            <v>2930.8923787472718</v>
          </cell>
        </row>
        <row r="17">
          <cell r="B17" t="str">
            <v>Interconnected sales</v>
          </cell>
          <cell r="E17">
            <v>17.02778</v>
          </cell>
          <cell r="F17">
            <v>32.827780000000004</v>
          </cell>
          <cell r="G17">
            <v>46.727780000000003</v>
          </cell>
          <cell r="H17">
            <v>71.627780000000001</v>
          </cell>
          <cell r="I17">
            <v>71.627780000000001</v>
          </cell>
          <cell r="J17">
            <v>71.627780000000001</v>
          </cell>
          <cell r="K17">
            <v>71.627780000000001</v>
          </cell>
          <cell r="L17">
            <v>71.627780000000001</v>
          </cell>
          <cell r="M17">
            <v>71.627780000000001</v>
          </cell>
          <cell r="N17">
            <v>71.627780000000001</v>
          </cell>
          <cell r="O17">
            <v>71.627780000000001</v>
          </cell>
        </row>
        <row r="18">
          <cell r="C18" t="str">
            <v>Less:</v>
          </cell>
        </row>
        <row r="19">
          <cell r="D19" t="str">
            <v>Fuel costs</v>
          </cell>
          <cell r="E19">
            <v>8.6999999999999993</v>
          </cell>
          <cell r="F19">
            <v>24.5</v>
          </cell>
          <cell r="G19">
            <v>35.9</v>
          </cell>
          <cell r="H19">
            <v>52.1</v>
          </cell>
          <cell r="I19">
            <v>52.1</v>
          </cell>
          <cell r="J19">
            <v>52.1</v>
          </cell>
          <cell r="K19">
            <v>52.1</v>
          </cell>
          <cell r="L19">
            <v>52.1</v>
          </cell>
          <cell r="M19">
            <v>52.1</v>
          </cell>
          <cell r="N19">
            <v>52.1</v>
          </cell>
          <cell r="O19">
            <v>52.1</v>
          </cell>
        </row>
        <row r="20">
          <cell r="D20" t="str">
            <v>Power purchased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 t="str">
            <v>Gross margin interconnected sales</v>
          </cell>
          <cell r="E21">
            <v>8.3277800000000006</v>
          </cell>
          <cell r="F21">
            <v>8.3277800000000042</v>
          </cell>
          <cell r="G21">
            <v>10.827780000000004</v>
          </cell>
          <cell r="H21">
            <v>19.52778</v>
          </cell>
          <cell r="I21">
            <v>19.52778</v>
          </cell>
          <cell r="J21">
            <v>19.52778</v>
          </cell>
          <cell r="K21">
            <v>19.52778</v>
          </cell>
          <cell r="L21">
            <v>19.52778</v>
          </cell>
          <cell r="M21">
            <v>19.52778</v>
          </cell>
          <cell r="N21">
            <v>19.52778</v>
          </cell>
          <cell r="O21">
            <v>19.52778</v>
          </cell>
        </row>
        <row r="23">
          <cell r="B23" t="str">
            <v>Non-energy revenue</v>
          </cell>
          <cell r="E23">
            <v>24.697859324583334</v>
          </cell>
          <cell r="F23">
            <v>52.391590912196008</v>
          </cell>
          <cell r="G23">
            <v>90.410119478630008</v>
          </cell>
          <cell r="H23">
            <v>130.688855788968</v>
          </cell>
          <cell r="I23">
            <v>163.94674503607405</v>
          </cell>
          <cell r="J23">
            <v>196.07751908637999</v>
          </cell>
          <cell r="K23">
            <v>224.517638368078</v>
          </cell>
          <cell r="L23">
            <v>255.79709599038404</v>
          </cell>
          <cell r="M23">
            <v>284.41990082109004</v>
          </cell>
          <cell r="N23">
            <v>312.33798061819601</v>
          </cell>
          <cell r="O23">
            <v>342.82057551850198</v>
          </cell>
        </row>
        <row r="24">
          <cell r="C24" t="str">
            <v>Less:</v>
          </cell>
        </row>
        <row r="25">
          <cell r="D25" t="str">
            <v>Cost of goods sold (COGS)</v>
          </cell>
          <cell r="E25">
            <v>4.6270092860599377</v>
          </cell>
          <cell r="F25">
            <v>11.638302209230574</v>
          </cell>
          <cell r="G25">
            <v>22.927750678966156</v>
          </cell>
          <cell r="H25">
            <v>36.300908740545353</v>
          </cell>
          <cell r="I25">
            <v>44.515961400113525</v>
          </cell>
          <cell r="J25">
            <v>52.556447933791333</v>
          </cell>
          <cell r="K25">
            <v>57.348939920163211</v>
          </cell>
          <cell r="L25">
            <v>62.348025980977553</v>
          </cell>
          <cell r="M25">
            <v>67.677005299027115</v>
          </cell>
          <cell r="N25">
            <v>72.696328268938487</v>
          </cell>
          <cell r="O25">
            <v>79.113137554807693</v>
          </cell>
        </row>
        <row r="26">
          <cell r="C26" t="str">
            <v>Gross margin non-energy revenue</v>
          </cell>
          <cell r="E26">
            <v>20.070850038523396</v>
          </cell>
          <cell r="F26">
            <v>40.753288702965435</v>
          </cell>
          <cell r="G26">
            <v>67.482368799663845</v>
          </cell>
          <cell r="H26">
            <v>94.387947048422646</v>
          </cell>
          <cell r="I26">
            <v>119.43078363596052</v>
          </cell>
          <cell r="J26">
            <v>143.52107115258866</v>
          </cell>
          <cell r="K26">
            <v>167.16869844791478</v>
          </cell>
          <cell r="L26">
            <v>193.44907000940648</v>
          </cell>
          <cell r="M26">
            <v>216.74289552206292</v>
          </cell>
          <cell r="N26">
            <v>239.64165234925753</v>
          </cell>
          <cell r="O26">
            <v>263.7074379636943</v>
          </cell>
        </row>
        <row r="28">
          <cell r="E28">
            <v>319.42967245424433</v>
          </cell>
          <cell r="F28">
            <v>600.6052448520195</v>
          </cell>
          <cell r="G28">
            <v>908.57718241538453</v>
          </cell>
          <cell r="H28">
            <v>1187.3803975308099</v>
          </cell>
          <cell r="I28">
            <v>1437.3584306994564</v>
          </cell>
          <cell r="J28">
            <v>1733.796785037383</v>
          </cell>
          <cell r="K28">
            <v>2106.1545715864513</v>
          </cell>
          <cell r="L28">
            <v>2436.695330584178</v>
          </cell>
          <cell r="M28">
            <v>2695.204482090649</v>
          </cell>
          <cell r="N28">
            <v>2947.2503924350872</v>
          </cell>
          <cell r="O28">
            <v>3214.1275967109659</v>
          </cell>
        </row>
        <row r="30">
          <cell r="E30">
            <v>26.946000000000002</v>
          </cell>
          <cell r="F30">
            <v>51.350999999999999</v>
          </cell>
          <cell r="G30">
            <v>81.897000000000006</v>
          </cell>
          <cell r="H30">
            <v>106.55200000000001</v>
          </cell>
          <cell r="I30">
            <v>131.45099999999999</v>
          </cell>
          <cell r="J30">
            <v>162.33199999999999</v>
          </cell>
          <cell r="K30">
            <v>186.99100000000001</v>
          </cell>
          <cell r="L30">
            <v>211.458</v>
          </cell>
          <cell r="M30">
            <v>242.29900000000001</v>
          </cell>
          <cell r="N30">
            <v>266.80500000000001</v>
          </cell>
          <cell r="O30">
            <v>291.608</v>
          </cell>
        </row>
        <row r="31">
          <cell r="E31">
            <v>172.62295925223918</v>
          </cell>
          <cell r="F31">
            <v>332.71226612103629</v>
          </cell>
          <cell r="G31">
            <v>507.35808885460267</v>
          </cell>
          <cell r="H31">
            <v>691.42904689317493</v>
          </cell>
          <cell r="I31">
            <v>864.32937277263193</v>
          </cell>
          <cell r="J31">
            <v>1023.5374031681479</v>
          </cell>
          <cell r="K31">
            <v>1190.8597387207503</v>
          </cell>
          <cell r="L31">
            <v>1348.7545919924787</v>
          </cell>
          <cell r="M31">
            <v>1511.8899111978667</v>
          </cell>
          <cell r="N31">
            <v>1679.862905489917</v>
          </cell>
          <cell r="O31">
            <v>1827.0331474093182</v>
          </cell>
        </row>
        <row r="33">
          <cell r="E33">
            <v>119.86071320200512</v>
          </cell>
          <cell r="F33">
            <v>216.5419787309832</v>
          </cell>
          <cell r="G33">
            <v>319.32209356078181</v>
          </cell>
          <cell r="H33">
            <v>389.39935063763505</v>
          </cell>
          <cell r="I33">
            <v>441.5780579268245</v>
          </cell>
          <cell r="J33">
            <v>547.92738186923521</v>
          </cell>
          <cell r="K33">
            <v>728.303832865701</v>
          </cell>
          <cell r="L33">
            <v>876.48273859169922</v>
          </cell>
          <cell r="M33">
            <v>941.01557089278231</v>
          </cell>
          <cell r="N33">
            <v>1000.5824869451703</v>
          </cell>
          <cell r="O33">
            <v>1095.4864493016476</v>
          </cell>
        </row>
        <row r="36">
          <cell r="B36" t="str">
            <v>Municipal/proxy property tax</v>
          </cell>
          <cell r="E36">
            <v>5.2</v>
          </cell>
          <cell r="F36">
            <v>10.4</v>
          </cell>
          <cell r="G36">
            <v>15.600000000000001</v>
          </cell>
          <cell r="H36">
            <v>20.8</v>
          </cell>
          <cell r="I36">
            <v>26</v>
          </cell>
          <cell r="J36">
            <v>31.2</v>
          </cell>
          <cell r="K36">
            <v>36.4</v>
          </cell>
          <cell r="L36">
            <v>41.6</v>
          </cell>
          <cell r="M36">
            <v>46.800000000000004</v>
          </cell>
          <cell r="N36">
            <v>52.000000000000007</v>
          </cell>
          <cell r="O36">
            <v>57.20000000000001</v>
          </cell>
        </row>
        <row r="43">
          <cell r="E43">
            <v>32.418415457284837</v>
          </cell>
          <cell r="F43">
            <v>43.107284756694156</v>
          </cell>
          <cell r="G43">
            <v>54.995003356923974</v>
          </cell>
          <cell r="H43">
            <v>35.399534334888926</v>
          </cell>
          <cell r="I43">
            <v>-0.73340569397657873</v>
          </cell>
          <cell r="J43">
            <v>17.204270930379153</v>
          </cell>
          <cell r="K43">
            <v>107.29592283674583</v>
          </cell>
          <cell r="L43">
            <v>163.69002947264505</v>
          </cell>
          <cell r="M43">
            <v>136.83806268362923</v>
          </cell>
          <cell r="N43">
            <v>101.61838516824798</v>
          </cell>
          <cell r="O43">
            <v>101.53575395695611</v>
          </cell>
        </row>
        <row r="45">
          <cell r="B45" t="str">
            <v xml:space="preserve">Income tax </v>
          </cell>
        </row>
        <row r="46">
          <cell r="C46" t="str">
            <v>Current</v>
          </cell>
          <cell r="E46">
            <v>6.1981503237343736</v>
          </cell>
          <cell r="F46">
            <v>8.2417794701305702</v>
          </cell>
          <cell r="G46">
            <v>10.514619331398999</v>
          </cell>
          <cell r="H46">
            <v>6.7681171982924049</v>
          </cell>
          <cell r="I46">
            <v>-0.14022149680755211</v>
          </cell>
          <cell r="J46">
            <v>3.2893235505988074</v>
          </cell>
          <cell r="K46">
            <v>20.514150660516393</v>
          </cell>
          <cell r="L46">
            <v>31.296267718722689</v>
          </cell>
          <cell r="M46">
            <v>26.162379331563919</v>
          </cell>
          <cell r="N46">
            <v>19.428649366217122</v>
          </cell>
          <cell r="O46">
            <v>19.412850917656488</v>
          </cell>
        </row>
        <row r="47">
          <cell r="C47" t="str">
            <v>Future</v>
          </cell>
          <cell r="E47">
            <v>3.0294330233982607</v>
          </cell>
          <cell r="F47">
            <v>4.0282854713559528</v>
          </cell>
          <cell r="G47">
            <v>5.1391678754590613</v>
          </cell>
          <cell r="H47">
            <v>3.3080123384912312</v>
          </cell>
          <cell r="I47">
            <v>-6.8535225967736133E-2</v>
          </cell>
          <cell r="J47">
            <v>1.6077030837196415</v>
          </cell>
          <cell r="K47">
            <v>10.026579255420932</v>
          </cell>
          <cell r="L47">
            <v>15.296490401847604</v>
          </cell>
          <cell r="M47">
            <v>12.787230347449778</v>
          </cell>
          <cell r="N47">
            <v>9.4960252520274704</v>
          </cell>
          <cell r="O47">
            <v>9.4883035384051357</v>
          </cell>
        </row>
        <row r="48">
          <cell r="C48" t="str">
            <v>LCT</v>
          </cell>
          <cell r="E48">
            <v>2.4</v>
          </cell>
          <cell r="F48">
            <v>4.8</v>
          </cell>
          <cell r="G48">
            <v>7.1999999999999993</v>
          </cell>
          <cell r="H48">
            <v>9.6</v>
          </cell>
          <cell r="I48">
            <v>12</v>
          </cell>
          <cell r="J48">
            <v>14.4</v>
          </cell>
          <cell r="K48">
            <v>16.8</v>
          </cell>
          <cell r="L48">
            <v>19.2</v>
          </cell>
          <cell r="M48">
            <v>21.599999999999998</v>
          </cell>
          <cell r="N48">
            <v>23.999999999999996</v>
          </cell>
          <cell r="O48">
            <v>26.399999999999995</v>
          </cell>
        </row>
        <row r="49">
          <cell r="E49">
            <v>11.627583347132635</v>
          </cell>
          <cell r="F49">
            <v>17.070064941486525</v>
          </cell>
          <cell r="G49">
            <v>22.853787206858058</v>
          </cell>
          <cell r="H49">
            <v>19.676129536783634</v>
          </cell>
          <cell r="I49">
            <v>11.791243277224712</v>
          </cell>
          <cell r="J49">
            <v>19.297026634318449</v>
          </cell>
          <cell r="K49">
            <v>47.340729915937331</v>
          </cell>
          <cell r="L49">
            <v>65.792758120570298</v>
          </cell>
          <cell r="M49">
            <v>60.549609679013699</v>
          </cell>
          <cell r="N49">
            <v>52.924674618244595</v>
          </cell>
          <cell r="O49">
            <v>55.301154456061624</v>
          </cell>
        </row>
        <row r="52">
          <cell r="E52">
            <v>20.790832110152202</v>
          </cell>
          <cell r="F52">
            <v>26.037219815207632</v>
          </cell>
          <cell r="G52">
            <v>32.141216150065915</v>
          </cell>
          <cell r="H52">
            <v>15.723404798105292</v>
          </cell>
          <cell r="I52">
            <v>-12.524648971201291</v>
          </cell>
          <cell r="J52">
            <v>-2.0927557039392966</v>
          </cell>
          <cell r="K52">
            <v>59.9551929208085</v>
          </cell>
          <cell r="L52">
            <v>97.897271352074753</v>
          </cell>
          <cell r="M52">
            <v>76.288453004615533</v>
          </cell>
          <cell r="N52">
            <v>48.693710550003388</v>
          </cell>
          <cell r="O52">
            <v>46.23459950089449</v>
          </cell>
        </row>
        <row r="56">
          <cell r="B56" t="str">
            <v>Total Capital expenditures (incl MFA, excl. prov funded)</v>
          </cell>
          <cell r="E56">
            <v>43.46341685408678</v>
          </cell>
          <cell r="F56">
            <v>108.77382714945084</v>
          </cell>
          <cell r="G56">
            <v>170.19550766871046</v>
          </cell>
          <cell r="H56">
            <v>231.45917487826364</v>
          </cell>
          <cell r="I56">
            <v>289.86406044251032</v>
          </cell>
          <cell r="J56">
            <v>368.1189275905607</v>
          </cell>
          <cell r="K56">
            <v>430.64664433582084</v>
          </cell>
          <cell r="L56">
            <v>500.59631765088665</v>
          </cell>
          <cell r="M56">
            <v>577.8808347622163</v>
          </cell>
          <cell r="N56">
            <v>663.08351805191262</v>
          </cell>
          <cell r="O56">
            <v>741.39356637428682</v>
          </cell>
        </row>
        <row r="57">
          <cell r="B57" t="str">
            <v>PARTS</v>
          </cell>
          <cell r="E57">
            <v>14.959</v>
          </cell>
          <cell r="F57">
            <v>28.675999999999998</v>
          </cell>
          <cell r="G57">
            <v>45.891000000000005</v>
          </cell>
          <cell r="H57">
            <v>59.61</v>
          </cell>
          <cell r="I57">
            <v>73.326000000000008</v>
          </cell>
          <cell r="J57">
            <v>90.47</v>
          </cell>
          <cell r="K57">
            <v>104.181</v>
          </cell>
          <cell r="L57">
            <v>117.89</v>
          </cell>
          <cell r="M57">
            <v>135.02699999999999</v>
          </cell>
          <cell r="N57">
            <v>148.73999999999998</v>
          </cell>
          <cell r="O57">
            <v>162.553</v>
          </cell>
        </row>
        <row r="61">
          <cell r="B61" t="str">
            <v>Bruce Energy</v>
          </cell>
          <cell r="E61">
            <v>1663.9884999999997</v>
          </cell>
          <cell r="F61">
            <v>1547.4592</v>
          </cell>
          <cell r="G61">
            <v>1667.9384</v>
          </cell>
          <cell r="H61">
            <v>1611.4521</v>
          </cell>
        </row>
        <row r="62">
          <cell r="B62" t="str">
            <v>PPA Sales @ 4 cents</v>
          </cell>
          <cell r="E62">
            <v>66.559539999999984</v>
          </cell>
          <cell r="F62">
            <v>61.898368000000005</v>
          </cell>
          <cell r="G62">
            <v>66.717535999999996</v>
          </cell>
          <cell r="H62">
            <v>64.458083999999999</v>
          </cell>
        </row>
        <row r="63">
          <cell r="B63" t="str">
            <v>PPA Purchases @ 3.8 cents</v>
          </cell>
          <cell r="E63">
            <v>63.231562999999987</v>
          </cell>
          <cell r="F63">
            <v>58.8034496</v>
          </cell>
          <cell r="G63">
            <v>63.381659200000001</v>
          </cell>
          <cell r="H63">
            <v>61.235179799999997</v>
          </cell>
        </row>
        <row r="65">
          <cell r="B65" t="str">
            <v>Bruce Energy</v>
          </cell>
          <cell r="E65">
            <v>1663.9884999999997</v>
          </cell>
          <cell r="F65">
            <v>3211.4476999999997</v>
          </cell>
          <cell r="G65">
            <v>4879.3860999999997</v>
          </cell>
          <cell r="H65">
            <v>6490.8382000000001</v>
          </cell>
        </row>
        <row r="66">
          <cell r="B66" t="str">
            <v>PPA Sales @ 4 cents</v>
          </cell>
          <cell r="E66">
            <v>66.559539999999984</v>
          </cell>
          <cell r="F66">
            <v>128.45790799999997</v>
          </cell>
          <cell r="G66">
            <v>195.17544399999997</v>
          </cell>
          <cell r="H66">
            <v>259.63352799999996</v>
          </cell>
        </row>
        <row r="67">
          <cell r="B67" t="str">
            <v>PPA Purchases @ 3.8 cents</v>
          </cell>
          <cell r="E67">
            <v>63.231562999999987</v>
          </cell>
          <cell r="F67">
            <v>122.03501259999999</v>
          </cell>
          <cell r="G67">
            <v>185.41667179999999</v>
          </cell>
          <cell r="H67">
            <v>246.65185159999999</v>
          </cell>
          <cell r="I67">
            <v>246.65185159999999</v>
          </cell>
          <cell r="J67">
            <v>246.65185159999999</v>
          </cell>
          <cell r="K67">
            <v>246.65185159999999</v>
          </cell>
          <cell r="L67">
            <v>246.65185159999999</v>
          </cell>
          <cell r="M67">
            <v>246.65185159999999</v>
          </cell>
          <cell r="N67">
            <v>246.65185159999999</v>
          </cell>
          <cell r="O67">
            <v>246.65185159999999</v>
          </cell>
        </row>
        <row r="69">
          <cell r="B69" t="str">
            <v>Lakeview Energy</v>
          </cell>
          <cell r="H69">
            <v>206</v>
          </cell>
        </row>
        <row r="70">
          <cell r="B70" t="str">
            <v>Lennox Energy</v>
          </cell>
          <cell r="E70">
            <v>12.321818005920001</v>
          </cell>
          <cell r="F70">
            <v>11.826577803264001</v>
          </cell>
          <cell r="G70">
            <v>12.338604764928</v>
          </cell>
          <cell r="H70">
            <v>210</v>
          </cell>
          <cell r="I70">
            <v>14.3847744456</v>
          </cell>
          <cell r="J70">
            <v>14.084596348799998</v>
          </cell>
          <cell r="K70">
            <v>14.236500930191998</v>
          </cell>
          <cell r="L70">
            <v>17.103418720800001</v>
          </cell>
          <cell r="M70">
            <v>14.4801231792</v>
          </cell>
          <cell r="N70">
            <v>14.3847744456</v>
          </cell>
          <cell r="O70">
            <v>14.084596348799998</v>
          </cell>
        </row>
        <row r="71">
          <cell r="B71" t="str">
            <v>Amort &amp; L&amp;ILW</v>
          </cell>
          <cell r="E71">
            <v>2.6892714769226678</v>
          </cell>
          <cell r="F71">
            <v>2.6892714769226678</v>
          </cell>
          <cell r="G71">
            <v>2.6892714769226678</v>
          </cell>
          <cell r="H71">
            <v>416</v>
          </cell>
          <cell r="I71">
            <v>2.6892714769226678</v>
          </cell>
          <cell r="J71">
            <v>2.6892714769226678</v>
          </cell>
          <cell r="K71">
            <v>2.6892714769226678</v>
          </cell>
          <cell r="L71">
            <v>2.6892714769226678</v>
          </cell>
          <cell r="M71">
            <v>2.6892714769226678</v>
          </cell>
          <cell r="N71">
            <v>2.6892714769226678</v>
          </cell>
          <cell r="O71">
            <v>2.6892714769226678</v>
          </cell>
        </row>
        <row r="72">
          <cell r="B72" t="str">
            <v>PPA Sales @ 4 cents</v>
          </cell>
          <cell r="C72" t="str">
            <v>Total</v>
          </cell>
          <cell r="E72">
            <v>15.011089482842669</v>
          </cell>
          <cell r="F72">
            <v>14.51584928018667</v>
          </cell>
          <cell r="G72">
            <v>15.027876241850668</v>
          </cell>
          <cell r="H72">
            <v>16.64</v>
          </cell>
          <cell r="I72" t="str">
            <v>Was not included in BP but is included in Pool revenues</v>
          </cell>
          <cell r="J72">
            <v>16.773867825722665</v>
          </cell>
          <cell r="K72">
            <v>16.925772407114664</v>
          </cell>
          <cell r="L72">
            <v>19.792690197722667</v>
          </cell>
          <cell r="M72">
            <v>17.169394656122666</v>
          </cell>
          <cell r="N72">
            <v>17.074045922522668</v>
          </cell>
          <cell r="O72">
            <v>16.773867825722665</v>
          </cell>
        </row>
        <row r="73">
          <cell r="B73" t="str">
            <v>PPA Purchases @ 3.8 cents</v>
          </cell>
          <cell r="C73" t="str">
            <v>Cumulative</v>
          </cell>
          <cell r="E73">
            <v>15.011089482842669</v>
          </cell>
          <cell r="F73">
            <v>29.526938763029339</v>
          </cell>
          <cell r="G73">
            <v>44.554815004880005</v>
          </cell>
          <cell r="H73">
            <v>15.808</v>
          </cell>
          <cell r="I73">
            <v>76.416674913157337</v>
          </cell>
          <cell r="J73">
            <v>93.190542738879998</v>
          </cell>
          <cell r="K73">
            <v>110.11631514599466</v>
          </cell>
          <cell r="L73">
            <v>129.90900534371733</v>
          </cell>
          <cell r="M73">
            <v>147.07839999984</v>
          </cell>
          <cell r="N73">
            <v>164.15244592236266</v>
          </cell>
          <cell r="O73">
            <v>180.92631374808533</v>
          </cell>
        </row>
        <row r="74">
          <cell r="C74" t="str">
            <v>January estimate</v>
          </cell>
          <cell r="E74">
            <v>14.739000000000001</v>
          </cell>
        </row>
        <row r="76">
          <cell r="B76" t="str">
            <v>Fixed and Var</v>
          </cell>
          <cell r="E76">
            <v>12.321818005920001</v>
          </cell>
          <cell r="F76">
            <v>11.826577803264001</v>
          </cell>
          <cell r="G76">
            <v>12.338604764928</v>
          </cell>
          <cell r="H76">
            <v>12.098542508831999</v>
          </cell>
          <cell r="I76">
            <v>14.3847744456</v>
          </cell>
          <cell r="J76">
            <v>14.084596348799998</v>
          </cell>
          <cell r="K76">
            <v>14.236500930191998</v>
          </cell>
          <cell r="L76">
            <v>17.103418720800001</v>
          </cell>
          <cell r="M76">
            <v>14.4801231792</v>
          </cell>
          <cell r="N76">
            <v>14.3847744456</v>
          </cell>
          <cell r="O76">
            <v>14.084596348799998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inal 99 Energy-Revenue Budget"/>
      <sheetName val="Final 99 Budget -Small Hydro"/>
      <sheetName val="99 Budget"/>
      <sheetName val="Intermediate 99 Budget"/>
      <sheetName val="99 Budget -John Arciuch"/>
      <sheetName val="Summary 99 - John Arciuch"/>
      <sheetName val="Combine -John Arciuch"/>
      <sheetName val="1996 Energy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  <sheetName val="FinalOutputs-NWMD2010"/>
      <sheetName val="2009-2013 BP"/>
      <sheetName val="CCL-2009"/>
      <sheetName val="CCL-2008"/>
      <sheetName val="NWMDExpenditure-NancyD"/>
    </sheetNames>
    <sheetDataSet>
      <sheetData sheetId="0">
        <row r="3">
          <cell r="C3" t="str">
            <v>07-FRP-final</v>
          </cell>
        </row>
        <row r="10">
          <cell r="I10">
            <v>2</v>
          </cell>
          <cell r="X10">
            <v>2035</v>
          </cell>
          <cell r="Z10">
            <v>98467.233333333337</v>
          </cell>
        </row>
        <row r="11">
          <cell r="D11">
            <v>2007</v>
          </cell>
          <cell r="I11">
            <v>2</v>
          </cell>
          <cell r="X11">
            <v>2015</v>
          </cell>
          <cell r="Z11">
            <v>3130.2521588888881</v>
          </cell>
        </row>
        <row r="12">
          <cell r="D12">
            <v>2001</v>
          </cell>
          <cell r="I12">
            <v>1</v>
          </cell>
          <cell r="X12">
            <v>2035</v>
          </cell>
          <cell r="Z12">
            <v>633.91499999999996</v>
          </cell>
        </row>
        <row r="13">
          <cell r="D13">
            <v>0.3</v>
          </cell>
          <cell r="I13">
            <v>2</v>
          </cell>
        </row>
        <row r="14">
          <cell r="D14">
            <v>5.1499999999999997E-2</v>
          </cell>
          <cell r="I14">
            <v>1</v>
          </cell>
        </row>
        <row r="15">
          <cell r="D15">
            <v>3.2500000000000001E-2</v>
          </cell>
          <cell r="I15">
            <v>6</v>
          </cell>
        </row>
        <row r="16">
          <cell r="D16">
            <v>1.9E-2</v>
          </cell>
          <cell r="I16" t="b">
            <v>0</v>
          </cell>
        </row>
        <row r="17">
          <cell r="I17" t="b">
            <v>0</v>
          </cell>
        </row>
        <row r="20">
          <cell r="C20">
            <v>1</v>
          </cell>
          <cell r="D20">
            <v>10</v>
          </cell>
        </row>
        <row r="21">
          <cell r="C21">
            <v>1</v>
          </cell>
          <cell r="D21">
            <v>10</v>
          </cell>
          <cell r="AO21" t="b">
            <v>1</v>
          </cell>
        </row>
        <row r="22">
          <cell r="C22">
            <v>1</v>
          </cell>
          <cell r="D22">
            <v>10</v>
          </cell>
        </row>
        <row r="29">
          <cell r="M29" t="e">
            <v>#NAME?</v>
          </cell>
        </row>
        <row r="30">
          <cell r="M30" t="e">
            <v>#NAME?</v>
          </cell>
        </row>
        <row r="31">
          <cell r="M31" t="e">
            <v>#NAME?</v>
          </cell>
        </row>
        <row r="32">
          <cell r="M32" t="e">
            <v>#NAME?</v>
          </cell>
        </row>
        <row r="33">
          <cell r="M33" t="e">
            <v>#NAME?</v>
          </cell>
        </row>
        <row r="34">
          <cell r="M34" t="e">
            <v>#NAME?</v>
          </cell>
        </row>
        <row r="35">
          <cell r="M35" t="e">
            <v>#NAME?</v>
          </cell>
        </row>
        <row r="38">
          <cell r="D38">
            <v>0.1</v>
          </cell>
        </row>
        <row r="40">
          <cell r="M40" t="e">
            <v>#NAME?</v>
          </cell>
        </row>
        <row r="42">
          <cell r="M42" t="e">
            <v>#NAME?</v>
          </cell>
        </row>
        <row r="43">
          <cell r="M43" t="e">
            <v>#NAME?</v>
          </cell>
        </row>
        <row r="44">
          <cell r="M44" t="e">
            <v>#NAME?</v>
          </cell>
        </row>
      </sheetData>
      <sheetData sheetId="1">
        <row r="2">
          <cell r="B2" t="str">
            <v>Rateset2</v>
          </cell>
        </row>
        <row r="5">
          <cell r="A5">
            <v>1999</v>
          </cell>
          <cell r="B5">
            <v>7.0000000000000007E-2</v>
          </cell>
        </row>
        <row r="6">
          <cell r="A6">
            <v>2000</v>
          </cell>
          <cell r="B6">
            <v>7.0000000000000007E-2</v>
          </cell>
        </row>
        <row r="7">
          <cell r="A7">
            <v>2001</v>
          </cell>
          <cell r="B7">
            <v>7.0000000000000007E-2</v>
          </cell>
        </row>
        <row r="8">
          <cell r="A8">
            <v>2002</v>
          </cell>
          <cell r="B8">
            <v>7.0000000000000007E-2</v>
          </cell>
        </row>
        <row r="9">
          <cell r="A9">
            <v>2003</v>
          </cell>
          <cell r="B9">
            <v>7.0000000000000007E-2</v>
          </cell>
        </row>
        <row r="10">
          <cell r="A10">
            <v>2004</v>
          </cell>
          <cell r="B10">
            <v>6.1639843667871903E-2</v>
          </cell>
        </row>
        <row r="11">
          <cell r="A11">
            <v>2005</v>
          </cell>
          <cell r="B11">
            <v>5.6372181095066483E-2</v>
          </cell>
        </row>
        <row r="12">
          <cell r="A12">
            <v>2006</v>
          </cell>
          <cell r="B12">
            <v>5.3703041519038382E-2</v>
          </cell>
        </row>
        <row r="13">
          <cell r="A13">
            <v>2007</v>
          </cell>
          <cell r="B13">
            <v>5.4898867890296972E-2</v>
          </cell>
        </row>
        <row r="14">
          <cell r="A14">
            <v>2008</v>
          </cell>
          <cell r="B14">
            <v>6.4692335260697287E-2</v>
          </cell>
        </row>
        <row r="15">
          <cell r="A15">
            <v>2009</v>
          </cell>
          <cell r="B15">
            <v>6.9307003374997289E-2</v>
          </cell>
        </row>
        <row r="16">
          <cell r="A16">
            <v>2010</v>
          </cell>
          <cell r="B16">
            <v>7.7850739760033316E-2</v>
          </cell>
        </row>
        <row r="17">
          <cell r="A17">
            <v>2011</v>
          </cell>
          <cell r="B17">
            <v>4.2964546625735241E-2</v>
          </cell>
        </row>
        <row r="18">
          <cell r="A18">
            <v>2012</v>
          </cell>
          <cell r="B18">
            <v>4.4006725235813067E-2</v>
          </cell>
        </row>
        <row r="19">
          <cell r="A19">
            <v>2013</v>
          </cell>
          <cell r="B19">
            <v>2.4282615956617522E-2</v>
          </cell>
        </row>
        <row r="20">
          <cell r="A20">
            <v>2014</v>
          </cell>
          <cell r="B20">
            <v>6.6079615951020965E-2</v>
          </cell>
        </row>
        <row r="21">
          <cell r="A21">
            <v>2015</v>
          </cell>
          <cell r="B21">
            <v>2.6006745062768462E-2</v>
          </cell>
        </row>
        <row r="22">
          <cell r="A22">
            <v>2016</v>
          </cell>
          <cell r="B22">
            <v>5.5100178858192524E-2</v>
          </cell>
        </row>
        <row r="23">
          <cell r="A23">
            <v>2017</v>
          </cell>
          <cell r="B23">
            <v>3.2582664604997265E-2</v>
          </cell>
        </row>
        <row r="24">
          <cell r="A24">
            <v>2018</v>
          </cell>
          <cell r="B24">
            <v>6.1209988050104587E-2</v>
          </cell>
        </row>
        <row r="25">
          <cell r="A25">
            <v>2019</v>
          </cell>
          <cell r="B25">
            <v>5.0949165458514474E-2</v>
          </cell>
        </row>
        <row r="26">
          <cell r="A26">
            <v>2020</v>
          </cell>
          <cell r="B26">
            <v>7.4862162907375018E-2</v>
          </cell>
        </row>
        <row r="27">
          <cell r="A27">
            <v>2021</v>
          </cell>
          <cell r="B27">
            <v>7.1987841326626945E-2</v>
          </cell>
        </row>
        <row r="28">
          <cell r="A28">
            <v>2022</v>
          </cell>
          <cell r="B28">
            <v>4.475688783451915E-2</v>
          </cell>
        </row>
        <row r="29">
          <cell r="A29">
            <v>2023</v>
          </cell>
          <cell r="B29">
            <v>7.4172061065037265E-2</v>
          </cell>
        </row>
        <row r="30">
          <cell r="A30">
            <v>2024</v>
          </cell>
          <cell r="B30">
            <v>6.4096314960916057E-2</v>
          </cell>
        </row>
        <row r="31">
          <cell r="A31">
            <v>2025</v>
          </cell>
          <cell r="B31">
            <v>2.852581801300403E-2</v>
          </cell>
        </row>
        <row r="32">
          <cell r="A32">
            <v>2026</v>
          </cell>
          <cell r="B32">
            <v>6.0051030320319117E-2</v>
          </cell>
        </row>
        <row r="33">
          <cell r="A33">
            <v>2027</v>
          </cell>
          <cell r="B33">
            <v>7.5332553567131977E-2</v>
          </cell>
        </row>
        <row r="34">
          <cell r="A34">
            <v>2028</v>
          </cell>
          <cell r="B34">
            <v>5.0109218679717744E-2</v>
          </cell>
        </row>
        <row r="35">
          <cell r="A35">
            <v>2029</v>
          </cell>
          <cell r="B35">
            <v>7.2594246919034044E-2</v>
          </cell>
        </row>
        <row r="36">
          <cell r="A36">
            <v>2030</v>
          </cell>
          <cell r="B36">
            <v>5.6754407612170328E-2</v>
          </cell>
        </row>
        <row r="37">
          <cell r="A37">
            <v>2031</v>
          </cell>
          <cell r="B37">
            <v>5.0540233903229821E-2</v>
          </cell>
        </row>
        <row r="38">
          <cell r="A38">
            <v>2032</v>
          </cell>
          <cell r="B38">
            <v>6.4783432523763618E-2</v>
          </cell>
        </row>
        <row r="39">
          <cell r="A39">
            <v>2033</v>
          </cell>
          <cell r="B39">
            <v>8.8993254937231536E-2</v>
          </cell>
        </row>
        <row r="40">
          <cell r="A40">
            <v>2034</v>
          </cell>
          <cell r="B40">
            <v>4.7563781751814534E-2</v>
          </cell>
        </row>
        <row r="41">
          <cell r="A41">
            <v>2035</v>
          </cell>
          <cell r="B41">
            <v>5.6262189079570819E-2</v>
          </cell>
        </row>
        <row r="42">
          <cell r="A42">
            <v>2036</v>
          </cell>
          <cell r="B42">
            <v>6.6495129974209699E-2</v>
          </cell>
        </row>
        <row r="43">
          <cell r="A43">
            <v>2037</v>
          </cell>
          <cell r="B43">
            <v>7.0310710359190121E-2</v>
          </cell>
        </row>
        <row r="44">
          <cell r="A44">
            <v>2038</v>
          </cell>
          <cell r="B44">
            <v>7.4030248103663321E-2</v>
          </cell>
        </row>
        <row r="45">
          <cell r="A45">
            <v>2039</v>
          </cell>
          <cell r="B45">
            <v>6.6769973588743592E-2</v>
          </cell>
        </row>
        <row r="46">
          <cell r="A46">
            <v>2040</v>
          </cell>
          <cell r="B46">
            <v>6.4230556378897741E-2</v>
          </cell>
        </row>
        <row r="47">
          <cell r="A47">
            <v>2041</v>
          </cell>
          <cell r="B47">
            <v>6.2767048663881719E-2</v>
          </cell>
        </row>
        <row r="48">
          <cell r="A48">
            <v>2042</v>
          </cell>
          <cell r="B48">
            <v>6.2596535460324954E-2</v>
          </cell>
        </row>
        <row r="49">
          <cell r="A49">
            <v>2043</v>
          </cell>
          <cell r="B49">
            <v>6.6319927188596917E-2</v>
          </cell>
        </row>
        <row r="50">
          <cell r="A50">
            <v>2044</v>
          </cell>
          <cell r="B50">
            <v>5.7818448201142021E-2</v>
          </cell>
        </row>
        <row r="51">
          <cell r="A51">
            <v>2045</v>
          </cell>
          <cell r="B51">
            <v>6.3160666602125271E-2</v>
          </cell>
        </row>
        <row r="52">
          <cell r="A52">
            <v>2046</v>
          </cell>
          <cell r="B52">
            <v>4.7926721296898907E-2</v>
          </cell>
        </row>
        <row r="53">
          <cell r="A53">
            <v>2047</v>
          </cell>
          <cell r="B53">
            <v>4.7202223501808478E-2</v>
          </cell>
        </row>
        <row r="54">
          <cell r="A54">
            <v>2048</v>
          </cell>
          <cell r="B54">
            <v>5.9344625785452083E-2</v>
          </cell>
        </row>
        <row r="55">
          <cell r="A55">
            <v>2049</v>
          </cell>
          <cell r="B55">
            <v>4.1737786065932599E-2</v>
          </cell>
        </row>
        <row r="56">
          <cell r="A56">
            <v>2050</v>
          </cell>
          <cell r="B56">
            <v>5.7912563849749861E-2</v>
          </cell>
        </row>
        <row r="57">
          <cell r="A57">
            <v>2051</v>
          </cell>
          <cell r="B57">
            <v>5.446674422011711E-2</v>
          </cell>
        </row>
        <row r="58">
          <cell r="A58">
            <v>2052</v>
          </cell>
          <cell r="B58">
            <v>6.836139604922209E-2</v>
          </cell>
        </row>
        <row r="59">
          <cell r="A59">
            <v>2053</v>
          </cell>
          <cell r="B59">
            <v>6.9013043318700507E-2</v>
          </cell>
        </row>
        <row r="60">
          <cell r="A60">
            <v>2054</v>
          </cell>
          <cell r="B60">
            <v>4.9106227922602559E-2</v>
          </cell>
        </row>
        <row r="61">
          <cell r="A61">
            <v>2055</v>
          </cell>
          <cell r="B61">
            <v>5.8180108769302026E-2</v>
          </cell>
        </row>
        <row r="62">
          <cell r="A62">
            <v>2056</v>
          </cell>
          <cell r="B62">
            <v>7.2554308732942441E-2</v>
          </cell>
        </row>
        <row r="63">
          <cell r="A63">
            <v>2057</v>
          </cell>
          <cell r="B63">
            <v>5.5990244479398828E-2</v>
          </cell>
        </row>
        <row r="64">
          <cell r="A64">
            <v>2058</v>
          </cell>
          <cell r="B64">
            <v>5.4994347780957471E-2</v>
          </cell>
        </row>
        <row r="65">
          <cell r="A65">
            <v>2059</v>
          </cell>
          <cell r="B65">
            <v>6.716207380770356E-2</v>
          </cell>
        </row>
        <row r="66">
          <cell r="A66">
            <v>2060</v>
          </cell>
          <cell r="B66">
            <v>5.7928644852945584E-2</v>
          </cell>
        </row>
        <row r="67">
          <cell r="A67">
            <v>2061</v>
          </cell>
          <cell r="B67">
            <v>5.7568280314735605E-2</v>
          </cell>
        </row>
        <row r="68">
          <cell r="A68">
            <v>2062</v>
          </cell>
          <cell r="B68">
            <v>9.213701432337984E-2</v>
          </cell>
        </row>
        <row r="69">
          <cell r="A69">
            <v>2063</v>
          </cell>
          <cell r="B69">
            <v>5.8915213546351881E-2</v>
          </cell>
        </row>
        <row r="70">
          <cell r="A70">
            <v>2064</v>
          </cell>
          <cell r="B70">
            <v>4.4626363976130963E-2</v>
          </cell>
        </row>
        <row r="71">
          <cell r="A71">
            <v>2065</v>
          </cell>
          <cell r="B71">
            <v>7.0659547052055127E-2</v>
          </cell>
        </row>
        <row r="72">
          <cell r="A72">
            <v>2066</v>
          </cell>
          <cell r="B72">
            <v>4.6020823990256761E-2</v>
          </cell>
        </row>
        <row r="73">
          <cell r="A73">
            <v>2067</v>
          </cell>
          <cell r="B73">
            <v>6.3749183570616874E-2</v>
          </cell>
        </row>
        <row r="74">
          <cell r="A74">
            <v>2068</v>
          </cell>
          <cell r="B74">
            <v>5.6976062839676163E-2</v>
          </cell>
        </row>
        <row r="75">
          <cell r="A75">
            <v>2069</v>
          </cell>
          <cell r="B75">
            <v>6.0130241624501653E-2</v>
          </cell>
        </row>
        <row r="76">
          <cell r="A76">
            <v>2070</v>
          </cell>
          <cell r="B76">
            <v>4.4321899256028703E-2</v>
          </cell>
        </row>
        <row r="77">
          <cell r="A77">
            <v>2071</v>
          </cell>
          <cell r="B77">
            <v>6.0878409019205722E-2</v>
          </cell>
        </row>
        <row r="78">
          <cell r="A78">
            <v>2072</v>
          </cell>
          <cell r="B78">
            <v>5.7263031155453066E-2</v>
          </cell>
        </row>
        <row r="79">
          <cell r="A79">
            <v>2073</v>
          </cell>
          <cell r="B79">
            <v>5.0730085237883034E-2</v>
          </cell>
        </row>
        <row r="80">
          <cell r="A80">
            <v>2074</v>
          </cell>
          <cell r="B80">
            <v>4.0759658620227131E-2</v>
          </cell>
        </row>
        <row r="81">
          <cell r="A81">
            <v>2075</v>
          </cell>
          <cell r="B81">
            <v>5.6811842202587289E-2</v>
          </cell>
        </row>
        <row r="82">
          <cell r="A82">
            <v>2076</v>
          </cell>
          <cell r="B82">
            <v>6.1146141522040127E-2</v>
          </cell>
        </row>
        <row r="83">
          <cell r="A83">
            <v>2077</v>
          </cell>
          <cell r="B83">
            <v>7.3705558495130385E-2</v>
          </cell>
        </row>
        <row r="84">
          <cell r="A84">
            <v>2078</v>
          </cell>
          <cell r="B84">
            <v>5.6054824287566592E-2</v>
          </cell>
        </row>
        <row r="85">
          <cell r="A85">
            <v>2079</v>
          </cell>
          <cell r="B85">
            <v>5.1027336528131857E-2</v>
          </cell>
        </row>
        <row r="86">
          <cell r="A86">
            <v>2080</v>
          </cell>
          <cell r="B86">
            <v>6.2046711807051909E-2</v>
          </cell>
        </row>
        <row r="87">
          <cell r="A87">
            <v>2081</v>
          </cell>
          <cell r="B87">
            <v>6.8705816008441611E-2</v>
          </cell>
        </row>
        <row r="88">
          <cell r="A88">
            <v>2082</v>
          </cell>
          <cell r="B88">
            <v>6.2901511771196961E-2</v>
          </cell>
        </row>
        <row r="89">
          <cell r="A89">
            <v>2083</v>
          </cell>
          <cell r="B89">
            <v>5.6104380380129444E-2</v>
          </cell>
        </row>
        <row r="90">
          <cell r="A90">
            <v>2084</v>
          </cell>
          <cell r="B90">
            <v>8.8579207474249411E-2</v>
          </cell>
        </row>
        <row r="91">
          <cell r="A91">
            <v>2085</v>
          </cell>
          <cell r="B91">
            <v>4.3597554938169199E-2</v>
          </cell>
        </row>
        <row r="92">
          <cell r="A92">
            <v>2086</v>
          </cell>
          <cell r="B92">
            <v>6.6466293307821611E-2</v>
          </cell>
        </row>
        <row r="93">
          <cell r="A93">
            <v>2087</v>
          </cell>
          <cell r="B93">
            <v>2.4107174428645524E-2</v>
          </cell>
        </row>
        <row r="94">
          <cell r="A94">
            <v>2088</v>
          </cell>
          <cell r="B94">
            <v>7.1758989722293332E-2</v>
          </cell>
        </row>
        <row r="95">
          <cell r="A95">
            <v>2089</v>
          </cell>
          <cell r="B95">
            <v>5.4167463619814955E-2</v>
          </cell>
        </row>
        <row r="96">
          <cell r="A96">
            <v>2090</v>
          </cell>
          <cell r="B96">
            <v>7.3316135601198762E-2</v>
          </cell>
        </row>
        <row r="97">
          <cell r="A97">
            <v>2091</v>
          </cell>
          <cell r="B97">
            <v>6.1330791683867576E-2</v>
          </cell>
        </row>
        <row r="98">
          <cell r="A98">
            <v>2092</v>
          </cell>
          <cell r="B98">
            <v>6.5562994538704511E-2</v>
          </cell>
        </row>
        <row r="99">
          <cell r="A99">
            <v>2093</v>
          </cell>
          <cell r="B99">
            <v>4.3555195222434125E-2</v>
          </cell>
        </row>
        <row r="100">
          <cell r="A100">
            <v>2094</v>
          </cell>
          <cell r="B100">
            <v>5.6370390527372367E-2</v>
          </cell>
        </row>
        <row r="101">
          <cell r="A101">
            <v>2095</v>
          </cell>
          <cell r="B101">
            <v>6.9480841918557412E-2</v>
          </cell>
        </row>
        <row r="102">
          <cell r="A102">
            <v>2096</v>
          </cell>
          <cell r="B102">
            <v>6.8132970770529933E-2</v>
          </cell>
        </row>
        <row r="103">
          <cell r="A103">
            <v>2097</v>
          </cell>
          <cell r="B103">
            <v>9.4986097426153715E-2</v>
          </cell>
        </row>
        <row r="104">
          <cell r="A104">
            <v>2098</v>
          </cell>
          <cell r="B104">
            <v>5.9212874109216503E-2</v>
          </cell>
        </row>
        <row r="105">
          <cell r="A105">
            <v>2099</v>
          </cell>
          <cell r="B105">
            <v>5.8209985670255267E-2</v>
          </cell>
        </row>
        <row r="106">
          <cell r="A106">
            <v>2100</v>
          </cell>
          <cell r="B106">
            <v>3.55766984258662E-2</v>
          </cell>
        </row>
      </sheetData>
      <sheetData sheetId="2"/>
      <sheetData sheetId="3">
        <row r="2">
          <cell r="B2" t="str">
            <v>UT LT0 Feb06</v>
          </cell>
        </row>
        <row r="6">
          <cell r="A6">
            <v>2003</v>
          </cell>
          <cell r="B6">
            <v>3.5999999999999997E-2</v>
          </cell>
          <cell r="C6">
            <v>3.5999999999999997E-2</v>
          </cell>
          <cell r="G6">
            <v>1.9E-2</v>
          </cell>
          <cell r="H6">
            <v>1.7999999999999999E-2</v>
          </cell>
        </row>
        <row r="7">
          <cell r="A7">
            <v>2004</v>
          </cell>
          <cell r="B7">
            <v>3.5999999999999997E-2</v>
          </cell>
          <cell r="C7">
            <v>3.5999999999999997E-2</v>
          </cell>
          <cell r="G7">
            <v>1.9E-2</v>
          </cell>
          <cell r="H7">
            <v>1.7999999999999999E-2</v>
          </cell>
        </row>
        <row r="8">
          <cell r="A8">
            <v>2005</v>
          </cell>
          <cell r="B8">
            <v>3.5999999999999997E-2</v>
          </cell>
          <cell r="C8">
            <v>3.5999999999999997E-2</v>
          </cell>
          <cell r="G8">
            <v>1.9E-2</v>
          </cell>
          <cell r="H8">
            <v>1.7999999999999999E-2</v>
          </cell>
        </row>
        <row r="9">
          <cell r="A9">
            <v>2006</v>
          </cell>
          <cell r="B9">
            <v>3.5999999999999997E-2</v>
          </cell>
          <cell r="C9">
            <v>3.5999999999999997E-2</v>
          </cell>
          <cell r="G9">
            <v>1.9E-2</v>
          </cell>
          <cell r="H9">
            <v>1.7999999999999999E-2</v>
          </cell>
        </row>
        <row r="10">
          <cell r="A10">
            <v>2007</v>
          </cell>
          <cell r="B10">
            <v>3.5999999999999997E-2</v>
          </cell>
          <cell r="C10">
            <v>3.5999999999999997E-2</v>
          </cell>
          <cell r="G10">
            <v>1.9E-2</v>
          </cell>
          <cell r="H10">
            <v>1.7999999999999999E-2</v>
          </cell>
        </row>
        <row r="11">
          <cell r="A11">
            <v>2008</v>
          </cell>
          <cell r="B11">
            <v>3.5999999999999997E-2</v>
          </cell>
          <cell r="C11">
            <v>3.5999999999999997E-2</v>
          </cell>
          <cell r="G11">
            <v>1.9E-2</v>
          </cell>
          <cell r="H11">
            <v>1.7999999999999999E-2</v>
          </cell>
        </row>
        <row r="12">
          <cell r="A12">
            <v>2009</v>
          </cell>
          <cell r="B12">
            <v>3.5999999999999997E-2</v>
          </cell>
          <cell r="C12">
            <v>3.5999999999999997E-2</v>
          </cell>
          <cell r="G12">
            <v>1.9E-2</v>
          </cell>
          <cell r="H12">
            <v>1.7999999999999999E-2</v>
          </cell>
        </row>
        <row r="13">
          <cell r="A13">
            <v>2010</v>
          </cell>
          <cell r="B13">
            <v>3.5999999999999997E-2</v>
          </cell>
          <cell r="C13">
            <v>3.5999999999999997E-2</v>
          </cell>
          <cell r="G13">
            <v>1.9E-2</v>
          </cell>
          <cell r="H13">
            <v>1.7999999999999999E-2</v>
          </cell>
        </row>
        <row r="14">
          <cell r="A14">
            <v>2011</v>
          </cell>
          <cell r="B14">
            <v>3.5999999999999997E-2</v>
          </cell>
          <cell r="C14">
            <v>3.5999999999999997E-2</v>
          </cell>
          <cell r="G14">
            <v>1.9E-2</v>
          </cell>
          <cell r="H14">
            <v>1.7999999999999999E-2</v>
          </cell>
        </row>
        <row r="15">
          <cell r="A15">
            <v>2012</v>
          </cell>
          <cell r="B15">
            <v>3.5999999999999997E-2</v>
          </cell>
          <cell r="C15">
            <v>3.5999999999999997E-2</v>
          </cell>
          <cell r="G15">
            <v>1.9E-2</v>
          </cell>
          <cell r="H15">
            <v>1.7999999999999999E-2</v>
          </cell>
        </row>
        <row r="16">
          <cell r="A16">
            <v>2013</v>
          </cell>
          <cell r="B16">
            <v>3.5999999999999997E-2</v>
          </cell>
          <cell r="C16">
            <v>3.5999999999999997E-2</v>
          </cell>
          <cell r="G16">
            <v>1.9E-2</v>
          </cell>
          <cell r="H16">
            <v>1.7999999999999999E-2</v>
          </cell>
        </row>
        <row r="17">
          <cell r="A17">
            <v>2014</v>
          </cell>
          <cell r="B17">
            <v>3.5999999999999997E-2</v>
          </cell>
          <cell r="C17">
            <v>3.5999999999999997E-2</v>
          </cell>
          <cell r="G17">
            <v>1.9E-2</v>
          </cell>
          <cell r="H17">
            <v>1.7999999999999999E-2</v>
          </cell>
        </row>
        <row r="18">
          <cell r="A18">
            <v>2015</v>
          </cell>
          <cell r="B18">
            <v>3.5999999999999997E-2</v>
          </cell>
          <cell r="C18">
            <v>3.5999999999999997E-2</v>
          </cell>
          <cell r="G18">
            <v>1.9E-2</v>
          </cell>
          <cell r="H18">
            <v>1.7999999999999999E-2</v>
          </cell>
        </row>
        <row r="19">
          <cell r="A19">
            <v>2016</v>
          </cell>
          <cell r="B19">
            <v>3.5999999999999997E-2</v>
          </cell>
          <cell r="C19">
            <v>3.5999999999999997E-2</v>
          </cell>
          <cell r="G19">
            <v>1.9E-2</v>
          </cell>
          <cell r="H19">
            <v>1.7999999999999999E-2</v>
          </cell>
        </row>
        <row r="20">
          <cell r="A20">
            <v>2017</v>
          </cell>
          <cell r="B20">
            <v>3.5999999999999997E-2</v>
          </cell>
          <cell r="C20">
            <v>3.5999999999999997E-2</v>
          </cell>
          <cell r="G20">
            <v>1.9E-2</v>
          </cell>
          <cell r="H20">
            <v>1.7999999999999999E-2</v>
          </cell>
        </row>
        <row r="21">
          <cell r="A21">
            <v>2018</v>
          </cell>
          <cell r="B21">
            <v>3.5999999999999997E-2</v>
          </cell>
          <cell r="C21">
            <v>3.5999999999999997E-2</v>
          </cell>
          <cell r="G21">
            <v>1.9E-2</v>
          </cell>
          <cell r="H21">
            <v>1.7999999999999999E-2</v>
          </cell>
        </row>
        <row r="22">
          <cell r="A22">
            <v>2019</v>
          </cell>
          <cell r="B22">
            <v>3.5999999999999997E-2</v>
          </cell>
          <cell r="C22">
            <v>3.5999999999999997E-2</v>
          </cell>
          <cell r="G22">
            <v>1.9E-2</v>
          </cell>
          <cell r="H22">
            <v>1.7999999999999999E-2</v>
          </cell>
        </row>
        <row r="23">
          <cell r="A23">
            <v>2020</v>
          </cell>
          <cell r="B23">
            <v>3.5999999999999997E-2</v>
          </cell>
          <cell r="C23">
            <v>3.5999999999999997E-2</v>
          </cell>
          <cell r="G23">
            <v>1.9E-2</v>
          </cell>
          <cell r="H23">
            <v>1.7999999999999999E-2</v>
          </cell>
        </row>
        <row r="24">
          <cell r="A24">
            <v>2021</v>
          </cell>
          <cell r="B24">
            <v>3.5999999999999997E-2</v>
          </cell>
          <cell r="C24">
            <v>3.5999999999999997E-2</v>
          </cell>
          <cell r="G24">
            <v>1.9E-2</v>
          </cell>
          <cell r="H24">
            <v>1.7999999999999999E-2</v>
          </cell>
        </row>
        <row r="25">
          <cell r="A25">
            <v>2022</v>
          </cell>
          <cell r="B25">
            <v>3.5999999999999997E-2</v>
          </cell>
          <cell r="C25">
            <v>3.5999999999999997E-2</v>
          </cell>
          <cell r="G25">
            <v>1.9E-2</v>
          </cell>
          <cell r="H25">
            <v>1.7999999999999999E-2</v>
          </cell>
        </row>
        <row r="26">
          <cell r="A26">
            <v>2023</v>
          </cell>
          <cell r="B26">
            <v>3.5999999999999997E-2</v>
          </cell>
          <cell r="C26">
            <v>3.5999999999999997E-2</v>
          </cell>
          <cell r="G26">
            <v>1.9E-2</v>
          </cell>
          <cell r="H26">
            <v>1.7999999999999999E-2</v>
          </cell>
        </row>
        <row r="27">
          <cell r="A27">
            <v>2024</v>
          </cell>
          <cell r="B27">
            <v>3.5999999999999997E-2</v>
          </cell>
          <cell r="C27">
            <v>3.5999999999999997E-2</v>
          </cell>
          <cell r="G27">
            <v>1.9E-2</v>
          </cell>
          <cell r="H27">
            <v>1.7999999999999999E-2</v>
          </cell>
        </row>
        <row r="28">
          <cell r="A28">
            <v>2025</v>
          </cell>
          <cell r="B28">
            <v>3.5999999999999997E-2</v>
          </cell>
          <cell r="C28">
            <v>3.5999999999999997E-2</v>
          </cell>
          <cell r="G28">
            <v>1.9E-2</v>
          </cell>
          <cell r="H28">
            <v>1.7999999999999999E-2</v>
          </cell>
        </row>
        <row r="29">
          <cell r="A29">
            <v>2026</v>
          </cell>
          <cell r="B29">
            <v>3.5999999999999997E-2</v>
          </cell>
          <cell r="C29">
            <v>3.5999999999999997E-2</v>
          </cell>
          <cell r="G29">
            <v>1.9E-2</v>
          </cell>
          <cell r="H29">
            <v>1.7999999999999999E-2</v>
          </cell>
        </row>
        <row r="30">
          <cell r="A30">
            <v>2027</v>
          </cell>
          <cell r="B30">
            <v>3.5999999999999997E-2</v>
          </cell>
          <cell r="C30">
            <v>3.5999999999999997E-2</v>
          </cell>
          <cell r="G30">
            <v>1.9E-2</v>
          </cell>
          <cell r="H30">
            <v>1.7999999999999999E-2</v>
          </cell>
        </row>
        <row r="31">
          <cell r="A31">
            <v>2028</v>
          </cell>
          <cell r="B31">
            <v>3.5999999999999997E-2</v>
          </cell>
          <cell r="C31">
            <v>3.5999999999999997E-2</v>
          </cell>
          <cell r="G31">
            <v>1.9E-2</v>
          </cell>
          <cell r="H31">
            <v>1.7999999999999999E-2</v>
          </cell>
        </row>
        <row r="32">
          <cell r="A32">
            <v>2029</v>
          </cell>
          <cell r="B32">
            <v>3.5999999999999997E-2</v>
          </cell>
          <cell r="C32">
            <v>3.5999999999999997E-2</v>
          </cell>
          <cell r="G32">
            <v>1.9E-2</v>
          </cell>
          <cell r="H32">
            <v>1.7999999999999999E-2</v>
          </cell>
        </row>
        <row r="33">
          <cell r="A33">
            <v>2030</v>
          </cell>
          <cell r="B33">
            <v>3.5999999999999997E-2</v>
          </cell>
          <cell r="C33">
            <v>3.5999999999999997E-2</v>
          </cell>
          <cell r="G33">
            <v>1.9E-2</v>
          </cell>
          <cell r="H33">
            <v>1.7999999999999999E-2</v>
          </cell>
        </row>
        <row r="34">
          <cell r="A34">
            <v>2031</v>
          </cell>
          <cell r="B34">
            <v>3.5999999999999997E-2</v>
          </cell>
          <cell r="C34">
            <v>3.5999999999999997E-2</v>
          </cell>
          <cell r="G34">
            <v>1.9E-2</v>
          </cell>
          <cell r="H34">
            <v>1.7999999999999999E-2</v>
          </cell>
        </row>
        <row r="35">
          <cell r="A35">
            <v>2032</v>
          </cell>
          <cell r="B35">
            <v>3.5999999999999997E-2</v>
          </cell>
          <cell r="C35">
            <v>3.5999999999999997E-2</v>
          </cell>
          <cell r="G35">
            <v>1.9E-2</v>
          </cell>
          <cell r="H35">
            <v>1.7999999999999999E-2</v>
          </cell>
        </row>
        <row r="36">
          <cell r="A36">
            <v>2033</v>
          </cell>
          <cell r="B36">
            <v>3.5999999999999997E-2</v>
          </cell>
          <cell r="C36">
            <v>3.5999999999999997E-2</v>
          </cell>
          <cell r="G36">
            <v>1.9E-2</v>
          </cell>
          <cell r="H36">
            <v>1.7999999999999999E-2</v>
          </cell>
        </row>
        <row r="37">
          <cell r="A37">
            <v>2034</v>
          </cell>
          <cell r="B37">
            <v>3.5999999999999997E-2</v>
          </cell>
          <cell r="C37">
            <v>3.5999999999999997E-2</v>
          </cell>
          <cell r="G37">
            <v>1.9E-2</v>
          </cell>
          <cell r="H37">
            <v>1.7999999999999999E-2</v>
          </cell>
        </row>
        <row r="38">
          <cell r="A38">
            <v>2035</v>
          </cell>
          <cell r="B38">
            <v>3.5999999999999997E-2</v>
          </cell>
          <cell r="C38">
            <v>3.5999999999999997E-2</v>
          </cell>
          <cell r="G38">
            <v>1.9E-2</v>
          </cell>
          <cell r="H38">
            <v>1.7999999999999999E-2</v>
          </cell>
        </row>
        <row r="39">
          <cell r="A39">
            <v>2036</v>
          </cell>
          <cell r="B39">
            <v>3.5999999999999997E-2</v>
          </cell>
          <cell r="C39">
            <v>3.5999999999999997E-2</v>
          </cell>
          <cell r="G39">
            <v>1.9E-2</v>
          </cell>
          <cell r="H39">
            <v>1.7999999999999999E-2</v>
          </cell>
        </row>
        <row r="40">
          <cell r="A40">
            <v>2037</v>
          </cell>
          <cell r="B40">
            <v>3.5999999999999997E-2</v>
          </cell>
          <cell r="C40">
            <v>3.5999999999999997E-2</v>
          </cell>
          <cell r="G40">
            <v>1.9E-2</v>
          </cell>
          <cell r="H40">
            <v>1.7999999999999999E-2</v>
          </cell>
        </row>
        <row r="41">
          <cell r="A41">
            <v>2038</v>
          </cell>
          <cell r="B41">
            <v>3.5999999999999997E-2</v>
          </cell>
          <cell r="C41">
            <v>3.5999999999999997E-2</v>
          </cell>
          <cell r="G41">
            <v>1.9E-2</v>
          </cell>
          <cell r="H41">
            <v>1.7999999999999999E-2</v>
          </cell>
        </row>
        <row r="42">
          <cell r="A42">
            <v>2039</v>
          </cell>
          <cell r="B42">
            <v>3.5999999999999997E-2</v>
          </cell>
          <cell r="C42">
            <v>3.5999999999999997E-2</v>
          </cell>
          <cell r="G42">
            <v>1.9E-2</v>
          </cell>
          <cell r="H42">
            <v>1.7999999999999999E-2</v>
          </cell>
        </row>
        <row r="43">
          <cell r="A43">
            <v>2040</v>
          </cell>
          <cell r="B43">
            <v>3.5999999999999997E-2</v>
          </cell>
          <cell r="C43">
            <v>3.5999999999999997E-2</v>
          </cell>
          <cell r="G43">
            <v>1.9E-2</v>
          </cell>
          <cell r="H43">
            <v>1.7999999999999999E-2</v>
          </cell>
        </row>
        <row r="44">
          <cell r="A44">
            <v>2041</v>
          </cell>
          <cell r="B44">
            <v>3.5999999999999997E-2</v>
          </cell>
          <cell r="C44">
            <v>3.5999999999999997E-2</v>
          </cell>
          <cell r="G44">
            <v>1.9E-2</v>
          </cell>
          <cell r="H44">
            <v>1.7999999999999999E-2</v>
          </cell>
        </row>
        <row r="45">
          <cell r="A45">
            <v>2042</v>
          </cell>
          <cell r="B45">
            <v>3.5999999999999997E-2</v>
          </cell>
          <cell r="C45">
            <v>3.5999999999999997E-2</v>
          </cell>
          <cell r="G45">
            <v>1.9E-2</v>
          </cell>
          <cell r="H45">
            <v>1.7999999999999999E-2</v>
          </cell>
        </row>
        <row r="46">
          <cell r="A46">
            <v>2043</v>
          </cell>
          <cell r="B46">
            <v>3.5999999999999997E-2</v>
          </cell>
          <cell r="C46">
            <v>3.5999999999999997E-2</v>
          </cell>
          <cell r="G46">
            <v>1.9E-2</v>
          </cell>
          <cell r="H46">
            <v>1.7999999999999999E-2</v>
          </cell>
        </row>
        <row r="47">
          <cell r="A47">
            <v>2044</v>
          </cell>
          <cell r="B47">
            <v>3.5999999999999997E-2</v>
          </cell>
          <cell r="C47">
            <v>3.5999999999999997E-2</v>
          </cell>
          <cell r="G47">
            <v>1.9E-2</v>
          </cell>
          <cell r="H47">
            <v>1.7999999999999999E-2</v>
          </cell>
        </row>
        <row r="48">
          <cell r="A48">
            <v>2045</v>
          </cell>
          <cell r="B48">
            <v>3.5999999999999997E-2</v>
          </cell>
          <cell r="C48">
            <v>3.5999999999999997E-2</v>
          </cell>
          <cell r="G48">
            <v>1.9E-2</v>
          </cell>
          <cell r="H48">
            <v>1.7999999999999999E-2</v>
          </cell>
        </row>
        <row r="49">
          <cell r="A49">
            <v>2046</v>
          </cell>
          <cell r="B49">
            <v>3.5999999999999997E-2</v>
          </cell>
          <cell r="C49">
            <v>3.5999999999999997E-2</v>
          </cell>
          <cell r="G49">
            <v>1.9E-2</v>
          </cell>
          <cell r="H49">
            <v>1.7999999999999999E-2</v>
          </cell>
        </row>
        <row r="50">
          <cell r="A50">
            <v>2047</v>
          </cell>
          <cell r="B50">
            <v>3.5999999999999997E-2</v>
          </cell>
          <cell r="C50">
            <v>3.5999999999999997E-2</v>
          </cell>
          <cell r="G50">
            <v>1.9E-2</v>
          </cell>
          <cell r="H50">
            <v>1.7999999999999999E-2</v>
          </cell>
        </row>
        <row r="51">
          <cell r="A51">
            <v>2048</v>
          </cell>
          <cell r="B51">
            <v>3.5999999999999997E-2</v>
          </cell>
          <cell r="C51">
            <v>3.5999999999999997E-2</v>
          </cell>
          <cell r="G51">
            <v>1.9E-2</v>
          </cell>
          <cell r="H51">
            <v>1.7999999999999999E-2</v>
          </cell>
        </row>
        <row r="52">
          <cell r="A52">
            <v>2049</v>
          </cell>
          <cell r="B52">
            <v>3.5999999999999997E-2</v>
          </cell>
          <cell r="C52">
            <v>3.5999999999999997E-2</v>
          </cell>
          <cell r="G52">
            <v>1.9E-2</v>
          </cell>
          <cell r="H52">
            <v>1.7999999999999999E-2</v>
          </cell>
        </row>
        <row r="53">
          <cell r="A53">
            <v>2050</v>
          </cell>
          <cell r="B53">
            <v>3.5999999999999997E-2</v>
          </cell>
          <cell r="C53">
            <v>3.5999999999999997E-2</v>
          </cell>
          <cell r="G53">
            <v>1.9E-2</v>
          </cell>
          <cell r="H53">
            <v>1.7999999999999999E-2</v>
          </cell>
        </row>
        <row r="54">
          <cell r="A54">
            <v>2051</v>
          </cell>
          <cell r="B54">
            <v>3.5999999999999997E-2</v>
          </cell>
          <cell r="C54">
            <v>3.5999999999999997E-2</v>
          </cell>
          <cell r="G54">
            <v>1.9E-2</v>
          </cell>
          <cell r="H54">
            <v>1.7999999999999999E-2</v>
          </cell>
        </row>
        <row r="55">
          <cell r="A55">
            <v>2052</v>
          </cell>
          <cell r="B55">
            <v>3.5999999999999997E-2</v>
          </cell>
          <cell r="C55">
            <v>3.5999999999999997E-2</v>
          </cell>
          <cell r="G55">
            <v>1.9E-2</v>
          </cell>
          <cell r="H55">
            <v>1.7999999999999999E-2</v>
          </cell>
        </row>
        <row r="56">
          <cell r="A56">
            <v>2053</v>
          </cell>
          <cell r="B56">
            <v>3.5999999999999997E-2</v>
          </cell>
          <cell r="C56">
            <v>3.5999999999999997E-2</v>
          </cell>
          <cell r="G56">
            <v>1.9E-2</v>
          </cell>
          <cell r="H56">
            <v>1.7999999999999999E-2</v>
          </cell>
        </row>
        <row r="57">
          <cell r="A57">
            <v>2054</v>
          </cell>
          <cell r="B57">
            <v>3.5999999999999997E-2</v>
          </cell>
          <cell r="C57">
            <v>3.5999999999999997E-2</v>
          </cell>
          <cell r="G57">
            <v>1.9E-2</v>
          </cell>
          <cell r="H57">
            <v>1.7999999999999999E-2</v>
          </cell>
        </row>
        <row r="58">
          <cell r="A58">
            <v>2055</v>
          </cell>
          <cell r="B58">
            <v>3.5999999999999997E-2</v>
          </cell>
          <cell r="C58">
            <v>3.5999999999999997E-2</v>
          </cell>
          <cell r="G58">
            <v>1.9E-2</v>
          </cell>
          <cell r="H58">
            <v>1.7999999999999999E-2</v>
          </cell>
        </row>
        <row r="59">
          <cell r="A59">
            <v>2056</v>
          </cell>
          <cell r="B59">
            <v>3.5999999999999997E-2</v>
          </cell>
          <cell r="C59">
            <v>3.5999999999999997E-2</v>
          </cell>
          <cell r="G59">
            <v>1.9E-2</v>
          </cell>
          <cell r="H59">
            <v>1.7999999999999999E-2</v>
          </cell>
        </row>
        <row r="60">
          <cell r="A60">
            <v>2057</v>
          </cell>
          <cell r="B60">
            <v>3.5999999999999997E-2</v>
          </cell>
          <cell r="C60">
            <v>3.5999999999999997E-2</v>
          </cell>
          <cell r="G60">
            <v>1.9E-2</v>
          </cell>
          <cell r="H60">
            <v>1.7999999999999999E-2</v>
          </cell>
        </row>
        <row r="61">
          <cell r="A61">
            <v>2058</v>
          </cell>
          <cell r="B61">
            <v>3.5999999999999997E-2</v>
          </cell>
          <cell r="C61">
            <v>3.5999999999999997E-2</v>
          </cell>
          <cell r="G61">
            <v>1.9E-2</v>
          </cell>
          <cell r="H61">
            <v>1.7999999999999999E-2</v>
          </cell>
        </row>
        <row r="62">
          <cell r="A62">
            <v>2059</v>
          </cell>
          <cell r="B62">
            <v>3.5999999999999997E-2</v>
          </cell>
          <cell r="C62">
            <v>3.5999999999999997E-2</v>
          </cell>
          <cell r="G62">
            <v>1.9E-2</v>
          </cell>
          <cell r="H62">
            <v>1.7999999999999999E-2</v>
          </cell>
        </row>
        <row r="63">
          <cell r="A63">
            <v>2060</v>
          </cell>
          <cell r="B63">
            <v>3.5999999999999997E-2</v>
          </cell>
          <cell r="C63">
            <v>3.5999999999999997E-2</v>
          </cell>
          <cell r="G63">
            <v>1.9E-2</v>
          </cell>
          <cell r="H63">
            <v>1.7999999999999999E-2</v>
          </cell>
        </row>
        <row r="64">
          <cell r="A64">
            <v>2061</v>
          </cell>
          <cell r="B64">
            <v>3.5999999999999997E-2</v>
          </cell>
          <cell r="C64">
            <v>3.5999999999999997E-2</v>
          </cell>
          <cell r="G64">
            <v>1.9E-2</v>
          </cell>
          <cell r="H64">
            <v>1.7999999999999999E-2</v>
          </cell>
        </row>
        <row r="65">
          <cell r="A65">
            <v>2062</v>
          </cell>
          <cell r="B65">
            <v>3.5999999999999997E-2</v>
          </cell>
          <cell r="C65">
            <v>3.5999999999999997E-2</v>
          </cell>
          <cell r="G65">
            <v>1.9E-2</v>
          </cell>
          <cell r="H65">
            <v>1.7999999999999999E-2</v>
          </cell>
        </row>
        <row r="66">
          <cell r="A66">
            <v>2063</v>
          </cell>
          <cell r="B66">
            <v>3.5999999999999997E-2</v>
          </cell>
          <cell r="C66">
            <v>3.5999999999999997E-2</v>
          </cell>
          <cell r="G66">
            <v>1.9E-2</v>
          </cell>
          <cell r="H66">
            <v>1.7999999999999999E-2</v>
          </cell>
        </row>
        <row r="67">
          <cell r="A67">
            <v>2064</v>
          </cell>
          <cell r="B67">
            <v>3.5999999999999997E-2</v>
          </cell>
          <cell r="C67">
            <v>3.5999999999999997E-2</v>
          </cell>
          <cell r="G67">
            <v>1.9E-2</v>
          </cell>
          <cell r="H67">
            <v>1.7999999999999999E-2</v>
          </cell>
        </row>
        <row r="68">
          <cell r="A68">
            <v>2065</v>
          </cell>
          <cell r="B68">
            <v>3.5999999999999997E-2</v>
          </cell>
          <cell r="C68">
            <v>3.5999999999999997E-2</v>
          </cell>
          <cell r="G68">
            <v>1.9E-2</v>
          </cell>
          <cell r="H68">
            <v>1.7999999999999999E-2</v>
          </cell>
        </row>
        <row r="69">
          <cell r="A69">
            <v>2066</v>
          </cell>
          <cell r="B69">
            <v>3.5999999999999997E-2</v>
          </cell>
          <cell r="C69">
            <v>3.5999999999999997E-2</v>
          </cell>
          <cell r="G69">
            <v>1.9E-2</v>
          </cell>
          <cell r="H69">
            <v>1.7999999999999999E-2</v>
          </cell>
        </row>
        <row r="70">
          <cell r="A70">
            <v>2067</v>
          </cell>
          <cell r="B70">
            <v>3.5999999999999997E-2</v>
          </cell>
          <cell r="C70">
            <v>3.5999999999999997E-2</v>
          </cell>
          <cell r="G70">
            <v>1.9E-2</v>
          </cell>
          <cell r="H70">
            <v>1.7999999999999999E-2</v>
          </cell>
        </row>
        <row r="71">
          <cell r="A71">
            <v>2068</v>
          </cell>
          <cell r="B71">
            <v>3.5999999999999997E-2</v>
          </cell>
          <cell r="C71">
            <v>3.5999999999999997E-2</v>
          </cell>
          <cell r="G71">
            <v>1.9E-2</v>
          </cell>
          <cell r="H71">
            <v>1.7999999999999999E-2</v>
          </cell>
        </row>
        <row r="72">
          <cell r="A72">
            <v>2069</v>
          </cell>
          <cell r="B72">
            <v>3.5999999999999997E-2</v>
          </cell>
          <cell r="C72">
            <v>3.5999999999999997E-2</v>
          </cell>
          <cell r="G72">
            <v>1.9E-2</v>
          </cell>
          <cell r="H72">
            <v>1.7999999999999999E-2</v>
          </cell>
        </row>
        <row r="73">
          <cell r="A73">
            <v>2070</v>
          </cell>
          <cell r="B73">
            <v>3.5999999999999997E-2</v>
          </cell>
          <cell r="C73">
            <v>3.5999999999999997E-2</v>
          </cell>
          <cell r="G73">
            <v>1.9E-2</v>
          </cell>
          <cell r="H73">
            <v>1.7999999999999999E-2</v>
          </cell>
        </row>
        <row r="74">
          <cell r="A74">
            <v>2071</v>
          </cell>
          <cell r="B74">
            <v>3.5999999999999997E-2</v>
          </cell>
          <cell r="C74">
            <v>3.5999999999999997E-2</v>
          </cell>
          <cell r="G74">
            <v>1.9E-2</v>
          </cell>
          <cell r="H74">
            <v>1.7999999999999999E-2</v>
          </cell>
        </row>
        <row r="75">
          <cell r="A75">
            <v>2072</v>
          </cell>
          <cell r="B75">
            <v>3.5999999999999997E-2</v>
          </cell>
          <cell r="C75">
            <v>3.5999999999999997E-2</v>
          </cell>
          <cell r="G75">
            <v>1.9E-2</v>
          </cell>
          <cell r="H75">
            <v>1.7999999999999999E-2</v>
          </cell>
        </row>
        <row r="76">
          <cell r="A76">
            <v>2073</v>
          </cell>
          <cell r="B76">
            <v>3.5999999999999997E-2</v>
          </cell>
          <cell r="C76">
            <v>3.5999999999999997E-2</v>
          </cell>
          <cell r="G76">
            <v>1.9E-2</v>
          </cell>
          <cell r="H76">
            <v>1.7999999999999999E-2</v>
          </cell>
        </row>
        <row r="77">
          <cell r="A77">
            <v>2074</v>
          </cell>
          <cell r="B77">
            <v>3.5999999999999997E-2</v>
          </cell>
          <cell r="C77">
            <v>3.5999999999999997E-2</v>
          </cell>
          <cell r="G77">
            <v>1.9E-2</v>
          </cell>
          <cell r="H77">
            <v>1.7999999999999999E-2</v>
          </cell>
        </row>
        <row r="78">
          <cell r="A78">
            <v>2075</v>
          </cell>
          <cell r="B78">
            <v>3.5999999999999997E-2</v>
          </cell>
          <cell r="C78">
            <v>3.5999999999999997E-2</v>
          </cell>
          <cell r="G78">
            <v>1.9E-2</v>
          </cell>
          <cell r="H78">
            <v>1.7999999999999999E-2</v>
          </cell>
        </row>
        <row r="79">
          <cell r="A79">
            <v>2076</v>
          </cell>
          <cell r="B79">
            <v>3.5999999999999997E-2</v>
          </cell>
          <cell r="C79">
            <v>3.5999999999999997E-2</v>
          </cell>
          <cell r="G79">
            <v>1.9E-2</v>
          </cell>
          <cell r="H79">
            <v>1.7999999999999999E-2</v>
          </cell>
        </row>
        <row r="80">
          <cell r="A80">
            <v>2077</v>
          </cell>
          <cell r="B80">
            <v>3.5999999999999997E-2</v>
          </cell>
          <cell r="C80">
            <v>3.5999999999999997E-2</v>
          </cell>
          <cell r="G80">
            <v>1.9E-2</v>
          </cell>
          <cell r="H80">
            <v>1.7999999999999999E-2</v>
          </cell>
        </row>
        <row r="81">
          <cell r="A81">
            <v>2078</v>
          </cell>
          <cell r="B81">
            <v>3.5999999999999997E-2</v>
          </cell>
          <cell r="C81">
            <v>3.5999999999999997E-2</v>
          </cell>
          <cell r="G81">
            <v>1.9E-2</v>
          </cell>
          <cell r="H81">
            <v>1.7999999999999999E-2</v>
          </cell>
        </row>
        <row r="82">
          <cell r="A82">
            <v>2079</v>
          </cell>
          <cell r="B82">
            <v>3.5999999999999997E-2</v>
          </cell>
          <cell r="C82">
            <v>3.5999999999999997E-2</v>
          </cell>
          <cell r="G82">
            <v>1.9E-2</v>
          </cell>
          <cell r="H82">
            <v>1.7999999999999999E-2</v>
          </cell>
        </row>
        <row r="83">
          <cell r="A83">
            <v>2080</v>
          </cell>
          <cell r="B83">
            <v>3.5999999999999997E-2</v>
          </cell>
          <cell r="C83">
            <v>3.5999999999999997E-2</v>
          </cell>
          <cell r="G83">
            <v>1.9E-2</v>
          </cell>
          <cell r="H83">
            <v>1.7999999999999999E-2</v>
          </cell>
        </row>
        <row r="84">
          <cell r="A84">
            <v>2081</v>
          </cell>
          <cell r="B84">
            <v>3.5999999999999997E-2</v>
          </cell>
          <cell r="C84">
            <v>3.5999999999999997E-2</v>
          </cell>
          <cell r="G84">
            <v>1.9E-2</v>
          </cell>
          <cell r="H84">
            <v>1.7999999999999999E-2</v>
          </cell>
        </row>
        <row r="85">
          <cell r="A85">
            <v>2082</v>
          </cell>
          <cell r="B85">
            <v>3.5999999999999997E-2</v>
          </cell>
          <cell r="C85">
            <v>3.5999999999999997E-2</v>
          </cell>
          <cell r="G85">
            <v>1.9E-2</v>
          </cell>
          <cell r="H85">
            <v>1.7999999999999999E-2</v>
          </cell>
        </row>
        <row r="86">
          <cell r="A86">
            <v>2083</v>
          </cell>
          <cell r="B86">
            <v>3.5999999999999997E-2</v>
          </cell>
          <cell r="C86">
            <v>3.5999999999999997E-2</v>
          </cell>
          <cell r="G86">
            <v>1.9E-2</v>
          </cell>
          <cell r="H86">
            <v>1.7999999999999999E-2</v>
          </cell>
        </row>
        <row r="87">
          <cell r="A87">
            <v>2084</v>
          </cell>
          <cell r="B87">
            <v>3.5999999999999997E-2</v>
          </cell>
          <cell r="C87">
            <v>3.5999999999999997E-2</v>
          </cell>
          <cell r="G87">
            <v>1.9E-2</v>
          </cell>
          <cell r="H87">
            <v>1.7999999999999999E-2</v>
          </cell>
        </row>
        <row r="88">
          <cell r="A88">
            <v>2085</v>
          </cell>
          <cell r="B88">
            <v>3.5999999999999997E-2</v>
          </cell>
          <cell r="C88">
            <v>3.5999999999999997E-2</v>
          </cell>
          <cell r="G88">
            <v>1.9E-2</v>
          </cell>
          <cell r="H88">
            <v>1.7999999999999999E-2</v>
          </cell>
        </row>
        <row r="89">
          <cell r="A89">
            <v>2086</v>
          </cell>
          <cell r="B89">
            <v>3.5999999999999997E-2</v>
          </cell>
          <cell r="C89">
            <v>3.5999999999999997E-2</v>
          </cell>
          <cell r="G89">
            <v>1.9E-2</v>
          </cell>
          <cell r="H89">
            <v>1.7999999999999999E-2</v>
          </cell>
        </row>
        <row r="90">
          <cell r="A90">
            <v>2087</v>
          </cell>
          <cell r="B90">
            <v>3.5999999999999997E-2</v>
          </cell>
          <cell r="C90">
            <v>3.5999999999999997E-2</v>
          </cell>
          <cell r="G90">
            <v>1.9E-2</v>
          </cell>
          <cell r="H90">
            <v>1.7999999999999999E-2</v>
          </cell>
        </row>
        <row r="91">
          <cell r="A91">
            <v>2088</v>
          </cell>
          <cell r="B91">
            <v>3.5999999999999997E-2</v>
          </cell>
          <cell r="C91">
            <v>3.5999999999999997E-2</v>
          </cell>
          <cell r="G91">
            <v>1.9E-2</v>
          </cell>
          <cell r="H91">
            <v>1.7999999999999999E-2</v>
          </cell>
        </row>
        <row r="92">
          <cell r="A92">
            <v>2089</v>
          </cell>
          <cell r="B92">
            <v>3.5999999999999997E-2</v>
          </cell>
          <cell r="C92">
            <v>3.5999999999999997E-2</v>
          </cell>
          <cell r="G92">
            <v>1.9E-2</v>
          </cell>
          <cell r="H92">
            <v>1.7999999999999999E-2</v>
          </cell>
        </row>
        <row r="93">
          <cell r="A93">
            <v>2090</v>
          </cell>
          <cell r="B93">
            <v>3.5999999999999997E-2</v>
          </cell>
          <cell r="C93">
            <v>3.5999999999999997E-2</v>
          </cell>
          <cell r="G93">
            <v>1.9E-2</v>
          </cell>
          <cell r="H93">
            <v>1.7999999999999999E-2</v>
          </cell>
        </row>
        <row r="94">
          <cell r="A94">
            <v>2091</v>
          </cell>
          <cell r="B94">
            <v>3.5999999999999997E-2</v>
          </cell>
          <cell r="C94">
            <v>3.5999999999999997E-2</v>
          </cell>
          <cell r="G94">
            <v>1.9E-2</v>
          </cell>
          <cell r="H94">
            <v>1.7999999999999999E-2</v>
          </cell>
        </row>
        <row r="95">
          <cell r="A95">
            <v>2092</v>
          </cell>
          <cell r="B95">
            <v>3.5999999999999997E-2</v>
          </cell>
          <cell r="C95">
            <v>3.5999999999999997E-2</v>
          </cell>
          <cell r="G95">
            <v>1.9E-2</v>
          </cell>
          <cell r="H95">
            <v>1.7999999999999999E-2</v>
          </cell>
        </row>
        <row r="96">
          <cell r="A96">
            <v>2093</v>
          </cell>
          <cell r="B96">
            <v>3.5999999999999997E-2</v>
          </cell>
          <cell r="C96">
            <v>3.5999999999999997E-2</v>
          </cell>
          <cell r="G96">
            <v>1.9E-2</v>
          </cell>
          <cell r="H96">
            <v>1.7999999999999999E-2</v>
          </cell>
        </row>
        <row r="97">
          <cell r="A97">
            <v>2094</v>
          </cell>
          <cell r="B97">
            <v>3.5999999999999997E-2</v>
          </cell>
          <cell r="C97">
            <v>3.5999999999999997E-2</v>
          </cell>
          <cell r="G97">
            <v>1.9E-2</v>
          </cell>
          <cell r="H97">
            <v>1.7999999999999999E-2</v>
          </cell>
        </row>
        <row r="98">
          <cell r="A98">
            <v>2095</v>
          </cell>
          <cell r="B98">
            <v>3.5999999999999997E-2</v>
          </cell>
          <cell r="C98">
            <v>3.5999999999999997E-2</v>
          </cell>
          <cell r="G98">
            <v>1.9E-2</v>
          </cell>
          <cell r="H98">
            <v>1.7999999999999999E-2</v>
          </cell>
        </row>
        <row r="99">
          <cell r="A99">
            <v>2096</v>
          </cell>
          <cell r="B99">
            <v>3.5999999999999997E-2</v>
          </cell>
          <cell r="C99">
            <v>3.5999999999999997E-2</v>
          </cell>
          <cell r="G99">
            <v>1.9E-2</v>
          </cell>
          <cell r="H99">
            <v>1.7999999999999999E-2</v>
          </cell>
        </row>
        <row r="100">
          <cell r="A100">
            <v>2097</v>
          </cell>
          <cell r="B100">
            <v>3.5999999999999997E-2</v>
          </cell>
          <cell r="C100">
            <v>3.5999999999999997E-2</v>
          </cell>
          <cell r="G100">
            <v>1.9E-2</v>
          </cell>
          <cell r="H100">
            <v>1.7999999999999999E-2</v>
          </cell>
        </row>
        <row r="101">
          <cell r="A101">
            <v>2098</v>
          </cell>
          <cell r="B101">
            <v>3.5999999999999997E-2</v>
          </cell>
          <cell r="C101">
            <v>3.5999999999999997E-2</v>
          </cell>
          <cell r="G101">
            <v>1.9E-2</v>
          </cell>
          <cell r="H101">
            <v>1.7999999999999999E-2</v>
          </cell>
        </row>
        <row r="102">
          <cell r="A102">
            <v>2099</v>
          </cell>
          <cell r="B102">
            <v>3.5999999999999997E-2</v>
          </cell>
          <cell r="C102">
            <v>3.5999999999999997E-2</v>
          </cell>
          <cell r="G102">
            <v>1.9E-2</v>
          </cell>
          <cell r="H102">
            <v>1.7999999999999999E-2</v>
          </cell>
        </row>
        <row r="103">
          <cell r="A103">
            <v>2100</v>
          </cell>
          <cell r="B103">
            <v>3.5999999999999997E-2</v>
          </cell>
          <cell r="C103">
            <v>3.5999999999999997E-2</v>
          </cell>
          <cell r="G103">
            <v>1.9E-2</v>
          </cell>
          <cell r="H103">
            <v>1.7999999999999999E-2</v>
          </cell>
        </row>
        <row r="104">
          <cell r="A104">
            <v>2101</v>
          </cell>
          <cell r="B104">
            <v>3.5999999999999997E-2</v>
          </cell>
          <cell r="C104">
            <v>3.5999999999999997E-2</v>
          </cell>
          <cell r="G104">
            <v>1.9E-2</v>
          </cell>
          <cell r="H104">
            <v>1.7999999999999999E-2</v>
          </cell>
        </row>
        <row r="105">
          <cell r="A105">
            <v>2102</v>
          </cell>
          <cell r="B105">
            <v>3.5999999999999997E-2</v>
          </cell>
          <cell r="C105">
            <v>3.5999999999999997E-2</v>
          </cell>
          <cell r="G105">
            <v>1.9E-2</v>
          </cell>
          <cell r="H105">
            <v>1.7999999999999999E-2</v>
          </cell>
        </row>
        <row r="106">
          <cell r="A106">
            <v>2103</v>
          </cell>
          <cell r="B106">
            <v>3.5999999999999997E-2</v>
          </cell>
          <cell r="C106">
            <v>3.5999999999999997E-2</v>
          </cell>
          <cell r="G106">
            <v>1.9E-2</v>
          </cell>
          <cell r="H106">
            <v>1.7999999999999999E-2</v>
          </cell>
        </row>
        <row r="107">
          <cell r="A107">
            <v>2104</v>
          </cell>
          <cell r="B107">
            <v>3.5999999999999997E-2</v>
          </cell>
          <cell r="C107">
            <v>3.5999999999999997E-2</v>
          </cell>
          <cell r="G107">
            <v>1.9E-2</v>
          </cell>
          <cell r="H107">
            <v>1.7999999999999999E-2</v>
          </cell>
        </row>
        <row r="108">
          <cell r="A108">
            <v>2105</v>
          </cell>
          <cell r="B108">
            <v>3.5999999999999997E-2</v>
          </cell>
          <cell r="C108">
            <v>3.5999999999999997E-2</v>
          </cell>
          <cell r="G108">
            <v>1.9E-2</v>
          </cell>
          <cell r="H108">
            <v>1.7999999999999999E-2</v>
          </cell>
        </row>
        <row r="109">
          <cell r="A109">
            <v>2106</v>
          </cell>
          <cell r="B109">
            <v>3.5999999999999997E-2</v>
          </cell>
          <cell r="C109">
            <v>3.5999999999999997E-2</v>
          </cell>
          <cell r="G109">
            <v>1.9E-2</v>
          </cell>
          <cell r="H109">
            <v>1.7999999999999999E-2</v>
          </cell>
        </row>
      </sheetData>
      <sheetData sheetId="4">
        <row r="2">
          <cell r="A2" t="str">
            <v>Year</v>
          </cell>
          <cell r="B2" t="str">
            <v>LabMan</v>
          </cell>
          <cell r="C2" t="str">
            <v>LabConst</v>
          </cell>
          <cell r="D2" t="str">
            <v>Material</v>
          </cell>
          <cell r="E2" t="str">
            <v>Equip</v>
          </cell>
          <cell r="F2" t="str">
            <v>Other</v>
          </cell>
          <cell r="G2" t="str">
            <v>OntCPI</v>
          </cell>
          <cell r="H2" t="str">
            <v>Wholesale</v>
          </cell>
          <cell r="I2" t="str">
            <v>NotUsed</v>
          </cell>
        </row>
        <row r="3">
          <cell r="A3">
            <v>2003</v>
          </cell>
          <cell r="B3">
            <v>1.036</v>
          </cell>
          <cell r="C3">
            <v>1.036</v>
          </cell>
          <cell r="D3">
            <v>1</v>
          </cell>
          <cell r="E3">
            <v>1</v>
          </cell>
          <cell r="F3">
            <v>1</v>
          </cell>
          <cell r="G3">
            <v>1.0189999999999999</v>
          </cell>
          <cell r="H3">
            <v>1.018</v>
          </cell>
          <cell r="I3">
            <v>1</v>
          </cell>
        </row>
        <row r="4">
          <cell r="A4">
            <v>2004</v>
          </cell>
          <cell r="B4">
            <v>1.073296</v>
          </cell>
          <cell r="C4">
            <v>1.073296</v>
          </cell>
          <cell r="D4">
            <v>1</v>
          </cell>
          <cell r="E4">
            <v>1</v>
          </cell>
          <cell r="F4">
            <v>1</v>
          </cell>
          <cell r="G4">
            <v>1.0383609999999999</v>
          </cell>
          <cell r="H4">
            <v>1.036324</v>
          </cell>
          <cell r="I4">
            <v>1</v>
          </cell>
        </row>
        <row r="5">
          <cell r="A5">
            <v>2005</v>
          </cell>
          <cell r="B5">
            <v>1.1119346560000001</v>
          </cell>
          <cell r="C5">
            <v>1.1119346560000001</v>
          </cell>
          <cell r="D5">
            <v>1</v>
          </cell>
          <cell r="E5">
            <v>1</v>
          </cell>
          <cell r="F5">
            <v>1</v>
          </cell>
          <cell r="G5">
            <v>1.0580898589999999</v>
          </cell>
          <cell r="H5">
            <v>1.0549778320000001</v>
          </cell>
          <cell r="I5">
            <v>1</v>
          </cell>
        </row>
        <row r="6">
          <cell r="A6">
            <v>2006</v>
          </cell>
          <cell r="B6">
            <v>1.1519643036160001</v>
          </cell>
          <cell r="C6">
            <v>1.1519643036160001</v>
          </cell>
          <cell r="D6">
            <v>1</v>
          </cell>
          <cell r="E6">
            <v>1</v>
          </cell>
          <cell r="F6">
            <v>1</v>
          </cell>
          <cell r="G6">
            <v>1.0781935663209998</v>
          </cell>
          <cell r="H6">
            <v>1.0739674329760001</v>
          </cell>
          <cell r="I6">
            <v>1</v>
          </cell>
        </row>
        <row r="7">
          <cell r="A7">
            <v>2007</v>
          </cell>
          <cell r="B7">
            <v>1.1934350185461762</v>
          </cell>
          <cell r="C7">
            <v>1.1934350185461762</v>
          </cell>
          <cell r="D7">
            <v>1</v>
          </cell>
          <cell r="E7">
            <v>1</v>
          </cell>
          <cell r="F7">
            <v>1</v>
          </cell>
          <cell r="G7">
            <v>1.0986792440810988</v>
          </cell>
          <cell r="H7">
            <v>1.0932988467695681</v>
          </cell>
          <cell r="I7">
            <v>1</v>
          </cell>
        </row>
        <row r="8">
          <cell r="A8">
            <v>2008</v>
          </cell>
          <cell r="B8">
            <v>1.2363986792138386</v>
          </cell>
          <cell r="C8">
            <v>1.2363986792138386</v>
          </cell>
          <cell r="D8">
            <v>1</v>
          </cell>
          <cell r="E8">
            <v>1</v>
          </cell>
          <cell r="F8">
            <v>1</v>
          </cell>
          <cell r="G8">
            <v>1.1195541497186396</v>
          </cell>
          <cell r="H8">
            <v>1.1129782260114203</v>
          </cell>
          <cell r="I8">
            <v>1</v>
          </cell>
        </row>
        <row r="9">
          <cell r="A9">
            <v>2009</v>
          </cell>
          <cell r="B9">
            <v>1.2809090316655367</v>
          </cell>
          <cell r="C9">
            <v>1.2809090316655367</v>
          </cell>
          <cell r="D9">
            <v>1</v>
          </cell>
          <cell r="E9">
            <v>1</v>
          </cell>
          <cell r="F9">
            <v>1</v>
          </cell>
          <cell r="G9">
            <v>1.1408256785632938</v>
          </cell>
          <cell r="H9">
            <v>1.1330118340796258</v>
          </cell>
          <cell r="I9">
            <v>1</v>
          </cell>
        </row>
        <row r="10">
          <cell r="A10">
            <v>2010</v>
          </cell>
          <cell r="B10">
            <v>1.3270217568054961</v>
          </cell>
          <cell r="C10">
            <v>1.3270217568054961</v>
          </cell>
          <cell r="D10">
            <v>1</v>
          </cell>
          <cell r="E10">
            <v>1</v>
          </cell>
          <cell r="F10">
            <v>1</v>
          </cell>
          <cell r="G10">
            <v>1.1625013664559964</v>
          </cell>
          <cell r="H10">
            <v>1.1534060470930592</v>
          </cell>
          <cell r="I10">
            <v>1</v>
          </cell>
        </row>
        <row r="11">
          <cell r="A11">
            <v>2011</v>
          </cell>
          <cell r="B11">
            <v>1.374794540050494</v>
          </cell>
          <cell r="C11">
            <v>1.374794540050494</v>
          </cell>
          <cell r="D11">
            <v>1</v>
          </cell>
          <cell r="E11">
            <v>1</v>
          </cell>
          <cell r="F11">
            <v>1</v>
          </cell>
          <cell r="G11">
            <v>1.1845888924186603</v>
          </cell>
          <cell r="H11">
            <v>1.1741673559407342</v>
          </cell>
          <cell r="I11">
            <v>1</v>
          </cell>
        </row>
        <row r="12">
          <cell r="A12">
            <v>2012</v>
          </cell>
          <cell r="B12">
            <v>1.4242871434923117</v>
          </cell>
          <cell r="C12">
            <v>1.4242871434923117</v>
          </cell>
          <cell r="D12">
            <v>1</v>
          </cell>
          <cell r="E12">
            <v>1</v>
          </cell>
          <cell r="F12">
            <v>1</v>
          </cell>
          <cell r="G12">
            <v>1.2070960813746148</v>
          </cell>
          <cell r="H12">
            <v>1.1953023683476673</v>
          </cell>
          <cell r="I12">
            <v>1</v>
          </cell>
        </row>
        <row r="13">
          <cell r="A13">
            <v>2013</v>
          </cell>
          <cell r="B13">
            <v>1.4755614806580348</v>
          </cell>
          <cell r="C13">
            <v>1.4755614806580348</v>
          </cell>
          <cell r="D13">
            <v>1</v>
          </cell>
          <cell r="E13">
            <v>1</v>
          </cell>
          <cell r="F13">
            <v>1</v>
          </cell>
          <cell r="G13">
            <v>1.2300309069207325</v>
          </cell>
          <cell r="H13">
            <v>1.2168178109779253</v>
          </cell>
          <cell r="I13">
            <v>1</v>
          </cell>
        </row>
        <row r="14">
          <cell r="A14">
            <v>2014</v>
          </cell>
          <cell r="B14">
            <v>1.528681693961724</v>
          </cell>
          <cell r="C14">
            <v>1.528681693961724</v>
          </cell>
          <cell r="D14">
            <v>1</v>
          </cell>
          <cell r="E14">
            <v>1</v>
          </cell>
          <cell r="F14">
            <v>1</v>
          </cell>
          <cell r="G14">
            <v>1.2534014941522265</v>
          </cell>
          <cell r="H14">
            <v>1.2387205315755279</v>
          </cell>
          <cell r="I14">
            <v>1</v>
          </cell>
        </row>
        <row r="15">
          <cell r="A15">
            <v>2015</v>
          </cell>
          <cell r="B15">
            <v>1.583714234944346</v>
          </cell>
          <cell r="C15">
            <v>1.583714234944346</v>
          </cell>
          <cell r="D15">
            <v>1</v>
          </cell>
          <cell r="E15">
            <v>1</v>
          </cell>
          <cell r="F15">
            <v>1</v>
          </cell>
          <cell r="G15">
            <v>1.2772161225411187</v>
          </cell>
          <cell r="H15">
            <v>1.2610175011438873</v>
          </cell>
          <cell r="I15">
            <v>1</v>
          </cell>
        </row>
        <row r="16">
          <cell r="A16">
            <v>2016</v>
          </cell>
          <cell r="B16">
            <v>1.6407279474023424</v>
          </cell>
          <cell r="C16">
            <v>1.6407279474023424</v>
          </cell>
          <cell r="D16">
            <v>1</v>
          </cell>
          <cell r="E16">
            <v>1</v>
          </cell>
          <cell r="F16">
            <v>1</v>
          </cell>
          <cell r="G16">
            <v>1.3014832288694</v>
          </cell>
          <cell r="H16">
            <v>1.2837158161644773</v>
          </cell>
          <cell r="I16">
            <v>1</v>
          </cell>
        </row>
        <row r="17">
          <cell r="A17">
            <v>2017</v>
          </cell>
          <cell r="B17">
            <v>1.6997941535088268</v>
          </cell>
          <cell r="C17">
            <v>1.6997941535088268</v>
          </cell>
          <cell r="D17">
            <v>1</v>
          </cell>
          <cell r="E17">
            <v>1</v>
          </cell>
          <cell r="F17">
            <v>1</v>
          </cell>
          <cell r="G17">
            <v>1.3262114102179186</v>
          </cell>
          <cell r="H17">
            <v>1.3068227008554378</v>
          </cell>
          <cell r="I17">
            <v>1</v>
          </cell>
        </row>
        <row r="18">
          <cell r="A18">
            <v>2018</v>
          </cell>
          <cell r="B18">
            <v>1.7609867430351445</v>
          </cell>
          <cell r="C18">
            <v>1.7609867430351445</v>
          </cell>
          <cell r="D18">
            <v>1</v>
          </cell>
          <cell r="E18">
            <v>1</v>
          </cell>
          <cell r="F18">
            <v>1</v>
          </cell>
          <cell r="G18">
            <v>1.3514094270120589</v>
          </cell>
          <cell r="H18">
            <v>1.3303455094708356</v>
          </cell>
          <cell r="I18">
            <v>1</v>
          </cell>
        </row>
        <row r="19">
          <cell r="A19">
            <v>2019</v>
          </cell>
          <cell r="B19">
            <v>1.8243822657844098</v>
          </cell>
          <cell r="C19">
            <v>1.8243822657844098</v>
          </cell>
          <cell r="D19">
            <v>1</v>
          </cell>
          <cell r="E19">
            <v>1</v>
          </cell>
          <cell r="F19">
            <v>1</v>
          </cell>
          <cell r="G19">
            <v>1.377086206125288</v>
          </cell>
          <cell r="H19">
            <v>1.3542917286413108</v>
          </cell>
          <cell r="I19">
            <v>1</v>
          </cell>
        </row>
        <row r="20">
          <cell r="A20">
            <v>2020</v>
          </cell>
          <cell r="B20">
            <v>1.8900600273526484</v>
          </cell>
          <cell r="C20">
            <v>1.8900600273526484</v>
          </cell>
          <cell r="D20">
            <v>1</v>
          </cell>
          <cell r="E20">
            <v>1</v>
          </cell>
          <cell r="F20">
            <v>1</v>
          </cell>
          <cell r="G20">
            <v>1.4032508440416684</v>
          </cell>
          <cell r="H20">
            <v>1.3786689797568543</v>
          </cell>
          <cell r="I20">
            <v>1</v>
          </cell>
        </row>
        <row r="21">
          <cell r="A21">
            <v>2021</v>
          </cell>
          <cell r="B21">
            <v>1.9581021883373437</v>
          </cell>
          <cell r="C21">
            <v>1.9581021883373437</v>
          </cell>
          <cell r="D21">
            <v>1</v>
          </cell>
          <cell r="E21">
            <v>1</v>
          </cell>
          <cell r="F21">
            <v>1</v>
          </cell>
          <cell r="G21">
            <v>1.42991261007846</v>
          </cell>
          <cell r="H21">
            <v>1.4034850213924777</v>
          </cell>
          <cell r="I21">
            <v>1</v>
          </cell>
        </row>
        <row r="22">
          <cell r="A22">
            <v>2022</v>
          </cell>
          <cell r="B22">
            <v>2.0285938671174879</v>
          </cell>
          <cell r="C22">
            <v>2.0285938671174879</v>
          </cell>
          <cell r="D22">
            <v>1</v>
          </cell>
          <cell r="E22">
            <v>1</v>
          </cell>
          <cell r="F22">
            <v>1</v>
          </cell>
          <cell r="G22">
            <v>1.4570809496699508</v>
          </cell>
          <cell r="H22">
            <v>1.4287477517775422</v>
          </cell>
          <cell r="I22">
            <v>1</v>
          </cell>
        </row>
        <row r="23">
          <cell r="A23">
            <v>2023</v>
          </cell>
          <cell r="B23">
            <v>2.1016232463337174</v>
          </cell>
          <cell r="C23">
            <v>2.1016232463337174</v>
          </cell>
          <cell r="D23">
            <v>1</v>
          </cell>
          <cell r="E23">
            <v>1</v>
          </cell>
          <cell r="F23">
            <v>1</v>
          </cell>
          <cell r="G23">
            <v>1.48476548771368</v>
          </cell>
          <cell r="H23">
            <v>1.454465211309538</v>
          </cell>
          <cell r="I23">
            <v>1</v>
          </cell>
        </row>
        <row r="24">
          <cell r="A24">
            <v>2024</v>
          </cell>
          <cell r="B24">
            <v>2.1772816832017314</v>
          </cell>
          <cell r="C24">
            <v>2.1772816832017314</v>
          </cell>
          <cell r="D24">
            <v>1</v>
          </cell>
          <cell r="E24">
            <v>1</v>
          </cell>
          <cell r="F24">
            <v>1</v>
          </cell>
          <cell r="G24">
            <v>1.5129760319802399</v>
          </cell>
          <cell r="H24">
            <v>1.4806455851131097</v>
          </cell>
          <cell r="I24">
            <v>1</v>
          </cell>
        </row>
        <row r="25">
          <cell r="A25">
            <v>2025</v>
          </cell>
          <cell r="B25">
            <v>2.2556638237969939</v>
          </cell>
          <cell r="C25">
            <v>2.2556638237969939</v>
          </cell>
          <cell r="D25">
            <v>1</v>
          </cell>
          <cell r="E25">
            <v>1</v>
          </cell>
          <cell r="F25">
            <v>1</v>
          </cell>
          <cell r="G25">
            <v>1.5417225765878644</v>
          </cell>
          <cell r="H25">
            <v>1.5072972056451457</v>
          </cell>
          <cell r="I25">
            <v>1</v>
          </cell>
        </row>
        <row r="26">
          <cell r="A26">
            <v>2026</v>
          </cell>
          <cell r="B26">
            <v>2.3368677214536859</v>
          </cell>
          <cell r="C26">
            <v>2.3368677214536859</v>
          </cell>
          <cell r="D26">
            <v>1</v>
          </cell>
          <cell r="E26">
            <v>1</v>
          </cell>
          <cell r="F26">
            <v>1</v>
          </cell>
          <cell r="G26">
            <v>1.5710153055430338</v>
          </cell>
          <cell r="H26">
            <v>1.5344285553467583</v>
          </cell>
          <cell r="I26">
            <v>1</v>
          </cell>
        </row>
        <row r="27">
          <cell r="A27">
            <v>2027</v>
          </cell>
          <cell r="B27">
            <v>2.4209949594260185</v>
          </cell>
          <cell r="C27">
            <v>2.4209949594260185</v>
          </cell>
          <cell r="D27">
            <v>1</v>
          </cell>
          <cell r="E27">
            <v>1</v>
          </cell>
          <cell r="F27">
            <v>1</v>
          </cell>
          <cell r="G27">
            <v>1.6008645963483514</v>
          </cell>
          <cell r="H27">
            <v>1.562048269343</v>
          </cell>
          <cell r="I27">
            <v>1</v>
          </cell>
        </row>
        <row r="28">
          <cell r="A28">
            <v>2028</v>
          </cell>
          <cell r="B28">
            <v>2.5081507779653553</v>
          </cell>
          <cell r="C28">
            <v>2.5081507779653553</v>
          </cell>
          <cell r="D28">
            <v>1</v>
          </cell>
          <cell r="E28">
            <v>1</v>
          </cell>
          <cell r="F28">
            <v>1</v>
          </cell>
          <cell r="G28">
            <v>1.6312810236789701</v>
          </cell>
          <cell r="H28">
            <v>1.5901651381911741</v>
          </cell>
          <cell r="I28">
            <v>1</v>
          </cell>
        </row>
        <row r="29">
          <cell r="A29">
            <v>2029</v>
          </cell>
          <cell r="B29">
            <v>2.598444205972108</v>
          </cell>
          <cell r="C29">
            <v>2.598444205972108</v>
          </cell>
          <cell r="D29">
            <v>1</v>
          </cell>
          <cell r="E29">
            <v>1</v>
          </cell>
          <cell r="F29">
            <v>1</v>
          </cell>
          <cell r="G29">
            <v>1.6622753631288705</v>
          </cell>
          <cell r="H29">
            <v>1.6187881106786153</v>
          </cell>
          <cell r="I29">
            <v>1</v>
          </cell>
        </row>
        <row r="30">
          <cell r="A30">
            <v>2030</v>
          </cell>
          <cell r="B30">
            <v>2.6919881973871038</v>
          </cell>
          <cell r="C30">
            <v>2.6919881973871038</v>
          </cell>
          <cell r="D30">
            <v>1</v>
          </cell>
          <cell r="E30">
            <v>1</v>
          </cell>
          <cell r="F30">
            <v>1</v>
          </cell>
          <cell r="G30">
            <v>1.6938585950283189</v>
          </cell>
          <cell r="H30">
            <v>1.6479262966708303</v>
          </cell>
          <cell r="I30">
            <v>1</v>
          </cell>
        </row>
        <row r="31">
          <cell r="A31">
            <v>2031</v>
          </cell>
          <cell r="B31">
            <v>2.7888997724930396</v>
          </cell>
          <cell r="C31">
            <v>2.7888997724930396</v>
          </cell>
          <cell r="D31">
            <v>1</v>
          </cell>
          <cell r="E31">
            <v>1</v>
          </cell>
          <cell r="F31">
            <v>1</v>
          </cell>
          <cell r="G31">
            <v>1.726041908333857</v>
          </cell>
          <cell r="H31">
            <v>1.6775889700109052</v>
          </cell>
          <cell r="I31">
            <v>1</v>
          </cell>
        </row>
        <row r="32">
          <cell r="A32">
            <v>2032</v>
          </cell>
          <cell r="B32">
            <v>2.8893001643027891</v>
          </cell>
          <cell r="C32">
            <v>2.8893001643027891</v>
          </cell>
          <cell r="D32">
            <v>1</v>
          </cell>
          <cell r="E32">
            <v>1</v>
          </cell>
          <cell r="F32">
            <v>1</v>
          </cell>
          <cell r="G32">
            <v>1.7588367045922002</v>
          </cell>
          <cell r="H32">
            <v>1.7077855714711014</v>
          </cell>
          <cell r="I32">
            <v>1</v>
          </cell>
        </row>
        <row r="33">
          <cell r="A33">
            <v>2033</v>
          </cell>
          <cell r="B33">
            <v>2.9933149702176896</v>
          </cell>
          <cell r="C33">
            <v>2.9933149702176896</v>
          </cell>
          <cell r="D33">
            <v>1</v>
          </cell>
          <cell r="E33">
            <v>1</v>
          </cell>
          <cell r="F33">
            <v>1</v>
          </cell>
          <cell r="G33">
            <v>1.7922546019794521</v>
          </cell>
          <cell r="H33">
            <v>1.7385257117575812</v>
          </cell>
          <cell r="I33">
            <v>1</v>
          </cell>
        </row>
        <row r="34">
          <cell r="A34">
            <v>2034</v>
          </cell>
          <cell r="B34">
            <v>3.1010743091455262</v>
          </cell>
          <cell r="C34">
            <v>3.1010743091455262</v>
          </cell>
          <cell r="D34">
            <v>1</v>
          </cell>
          <cell r="E34">
            <v>1</v>
          </cell>
          <cell r="F34">
            <v>1</v>
          </cell>
          <cell r="G34">
            <v>1.8263074394170618</v>
          </cell>
          <cell r="H34">
            <v>1.7698191745692176</v>
          </cell>
          <cell r="I34">
            <v>1</v>
          </cell>
        </row>
        <row r="35">
          <cell r="A35">
            <v>2035</v>
          </cell>
          <cell r="B35">
            <v>3.212712984274765</v>
          </cell>
          <cell r="C35">
            <v>3.212712984274765</v>
          </cell>
          <cell r="D35">
            <v>1</v>
          </cell>
          <cell r="E35">
            <v>1</v>
          </cell>
          <cell r="F35">
            <v>1</v>
          </cell>
          <cell r="G35">
            <v>1.8610072807659859</v>
          </cell>
          <cell r="H35">
            <v>1.8016759197114636</v>
          </cell>
          <cell r="I35">
            <v>1</v>
          </cell>
        </row>
        <row r="36">
          <cell r="A36">
            <v>2036</v>
          </cell>
          <cell r="B36">
            <v>3.3283706517086564</v>
          </cell>
          <cell r="C36">
            <v>3.3283706517086564</v>
          </cell>
          <cell r="D36">
            <v>1</v>
          </cell>
          <cell r="E36">
            <v>1</v>
          </cell>
          <cell r="F36">
            <v>1</v>
          </cell>
          <cell r="G36">
            <v>1.8963664191005396</v>
          </cell>
          <cell r="H36">
            <v>1.8341060862662699</v>
          </cell>
          <cell r="I36">
            <v>1</v>
          </cell>
        </row>
        <row r="37">
          <cell r="A37">
            <v>2037</v>
          </cell>
          <cell r="B37">
            <v>3.4481919951701681</v>
          </cell>
          <cell r="C37">
            <v>3.4481919951701681</v>
          </cell>
          <cell r="D37">
            <v>1</v>
          </cell>
          <cell r="E37">
            <v>1</v>
          </cell>
          <cell r="F37">
            <v>1</v>
          </cell>
          <cell r="G37">
            <v>1.9323973810634498</v>
          </cell>
          <cell r="H37">
            <v>1.8671199958190627</v>
          </cell>
          <cell r="I37">
            <v>1</v>
          </cell>
        </row>
        <row r="38">
          <cell r="A38">
            <v>2038</v>
          </cell>
          <cell r="B38">
            <v>3.572326906996294</v>
          </cell>
          <cell r="C38">
            <v>3.572326906996294</v>
          </cell>
          <cell r="D38">
            <v>1</v>
          </cell>
          <cell r="E38">
            <v>1</v>
          </cell>
          <cell r="F38">
            <v>1</v>
          </cell>
          <cell r="G38">
            <v>1.9691129313036553</v>
          </cell>
          <cell r="H38">
            <v>1.9007281557438058</v>
          </cell>
          <cell r="I38">
            <v>1</v>
          </cell>
        </row>
        <row r="39">
          <cell r="A39">
            <v>2039</v>
          </cell>
          <cell r="B39">
            <v>3.7009306756481606</v>
          </cell>
          <cell r="C39">
            <v>3.7009306756481606</v>
          </cell>
          <cell r="D39">
            <v>1</v>
          </cell>
          <cell r="E39">
            <v>1</v>
          </cell>
          <cell r="F39">
            <v>1</v>
          </cell>
          <cell r="G39">
            <v>2.0065260769984246</v>
          </cell>
          <cell r="H39">
            <v>1.9349412625471942</v>
          </cell>
          <cell r="I39">
            <v>1</v>
          </cell>
        </row>
        <row r="40">
          <cell r="A40">
            <v>2040</v>
          </cell>
          <cell r="B40">
            <v>3.8341641799714945</v>
          </cell>
          <cell r="C40">
            <v>3.8341641799714945</v>
          </cell>
          <cell r="D40">
            <v>1</v>
          </cell>
          <cell r="E40">
            <v>1</v>
          </cell>
          <cell r="F40">
            <v>1</v>
          </cell>
          <cell r="G40">
            <v>2.0446500724613945</v>
          </cell>
          <cell r="H40">
            <v>1.9697702052730437</v>
          </cell>
          <cell r="I40">
            <v>1</v>
          </cell>
        </row>
        <row r="41">
          <cell r="A41">
            <v>2041</v>
          </cell>
          <cell r="B41">
            <v>3.9721940904504685</v>
          </cell>
          <cell r="C41">
            <v>3.9721940904504685</v>
          </cell>
          <cell r="D41">
            <v>1</v>
          </cell>
          <cell r="E41">
            <v>1</v>
          </cell>
          <cell r="F41">
            <v>1</v>
          </cell>
          <cell r="G41">
            <v>2.0834984238381611</v>
          </cell>
          <cell r="H41">
            <v>2.0052260689679584</v>
          </cell>
          <cell r="I41">
            <v>1</v>
          </cell>
        </row>
        <row r="42">
          <cell r="A42">
            <v>2042</v>
          </cell>
          <cell r="B42">
            <v>4.1151930777066852</v>
          </cell>
          <cell r="C42">
            <v>4.1151930777066852</v>
          </cell>
          <cell r="D42">
            <v>1</v>
          </cell>
          <cell r="E42">
            <v>1</v>
          </cell>
          <cell r="F42">
            <v>1</v>
          </cell>
          <cell r="G42">
            <v>2.123084893891086</v>
          </cell>
          <cell r="H42">
            <v>2.0413201382093815</v>
          </cell>
          <cell r="I42">
            <v>1</v>
          </cell>
        </row>
        <row r="43">
          <cell r="A43">
            <v>2043</v>
          </cell>
          <cell r="B43">
            <v>4.2633400285041256</v>
          </cell>
          <cell r="C43">
            <v>4.2633400285041256</v>
          </cell>
          <cell r="D43">
            <v>1</v>
          </cell>
          <cell r="E43">
            <v>1</v>
          </cell>
          <cell r="F43">
            <v>1</v>
          </cell>
          <cell r="G43">
            <v>2.1634235068750165</v>
          </cell>
          <cell r="H43">
            <v>2.0780639006971504</v>
          </cell>
          <cell r="I43">
            <v>1</v>
          </cell>
        </row>
        <row r="44">
          <cell r="A44">
            <v>2044</v>
          </cell>
          <cell r="B44">
            <v>4.4168202695302741</v>
          </cell>
          <cell r="C44">
            <v>4.4168202695302741</v>
          </cell>
          <cell r="D44">
            <v>1</v>
          </cell>
          <cell r="E44">
            <v>1</v>
          </cell>
          <cell r="F44">
            <v>1</v>
          </cell>
          <cell r="G44">
            <v>2.204528553505642</v>
          </cell>
          <cell r="H44">
            <v>2.1154690509096992</v>
          </cell>
          <cell r="I44">
            <v>1</v>
          </cell>
        </row>
        <row r="45">
          <cell r="A45">
            <v>2045</v>
          </cell>
          <cell r="B45">
            <v>4.575825799233364</v>
          </cell>
          <cell r="C45">
            <v>4.575825799233364</v>
          </cell>
          <cell r="D45">
            <v>1</v>
          </cell>
          <cell r="E45">
            <v>1</v>
          </cell>
          <cell r="F45">
            <v>1</v>
          </cell>
          <cell r="G45">
            <v>2.246414596022249</v>
          </cell>
          <cell r="H45">
            <v>2.1535474938260739</v>
          </cell>
          <cell r="I45">
            <v>1</v>
          </cell>
        </row>
        <row r="46">
          <cell r="A46">
            <v>2046</v>
          </cell>
          <cell r="B46">
            <v>4.740555528005765</v>
          </cell>
          <cell r="C46">
            <v>4.740555528005765</v>
          </cell>
          <cell r="D46">
            <v>1</v>
          </cell>
          <cell r="E46">
            <v>1</v>
          </cell>
          <cell r="F46">
            <v>1</v>
          </cell>
          <cell r="G46">
            <v>2.2890964733466719</v>
          </cell>
          <cell r="H46">
            <v>2.1923113487149433</v>
          </cell>
          <cell r="I46">
            <v>1</v>
          </cell>
        </row>
        <row r="47">
          <cell r="A47">
            <v>2047</v>
          </cell>
          <cell r="B47">
            <v>4.9112155270139723</v>
          </cell>
          <cell r="C47">
            <v>4.9112155270139723</v>
          </cell>
          <cell r="D47">
            <v>1</v>
          </cell>
          <cell r="E47">
            <v>1</v>
          </cell>
          <cell r="F47">
            <v>1</v>
          </cell>
          <cell r="G47">
            <v>2.3325893063402585</v>
          </cell>
          <cell r="H47">
            <v>2.2317729529918124</v>
          </cell>
          <cell r="I47">
            <v>1</v>
          </cell>
        </row>
        <row r="48">
          <cell r="A48">
            <v>2048</v>
          </cell>
          <cell r="B48">
            <v>5.0880192859864755</v>
          </cell>
          <cell r="C48">
            <v>5.0880192859864755</v>
          </cell>
          <cell r="D48">
            <v>1</v>
          </cell>
          <cell r="E48">
            <v>1</v>
          </cell>
          <cell r="F48">
            <v>1</v>
          </cell>
          <cell r="G48">
            <v>2.3769085031607236</v>
          </cell>
          <cell r="H48">
            <v>2.2719448661456649</v>
          </cell>
          <cell r="I48">
            <v>1</v>
          </cell>
        </row>
        <row r="49">
          <cell r="A49">
            <v>2049</v>
          </cell>
          <cell r="B49">
            <v>5.2711879802819883</v>
          </cell>
          <cell r="C49">
            <v>5.2711879802819883</v>
          </cell>
          <cell r="D49">
            <v>1</v>
          </cell>
          <cell r="E49">
            <v>1</v>
          </cell>
          <cell r="F49">
            <v>1</v>
          </cell>
          <cell r="G49">
            <v>2.4220697647207774</v>
          </cell>
          <cell r="H49">
            <v>2.3128398737362867</v>
          </cell>
          <cell r="I49">
            <v>1</v>
          </cell>
        </row>
        <row r="50">
          <cell r="A50">
            <v>2050</v>
          </cell>
          <cell r="B50">
            <v>5.4609507475721397</v>
          </cell>
          <cell r="C50">
            <v>5.4609507475721397</v>
          </cell>
          <cell r="D50">
            <v>1</v>
          </cell>
          <cell r="E50">
            <v>1</v>
          </cell>
          <cell r="F50">
            <v>1</v>
          </cell>
          <cell r="G50">
            <v>2.468089090250472</v>
          </cell>
          <cell r="H50">
            <v>2.3544709914635398</v>
          </cell>
          <cell r="I50">
            <v>1</v>
          </cell>
        </row>
        <row r="51">
          <cell r="A51">
            <v>2051</v>
          </cell>
          <cell r="B51">
            <v>5.657544974484737</v>
          </cell>
          <cell r="C51">
            <v>5.657544974484737</v>
          </cell>
          <cell r="D51">
            <v>1</v>
          </cell>
          <cell r="E51">
            <v>1</v>
          </cell>
          <cell r="F51">
            <v>1</v>
          </cell>
          <cell r="G51">
            <v>2.5149827829652311</v>
          </cell>
          <cell r="H51">
            <v>2.3968514693098837</v>
          </cell>
          <cell r="I51">
            <v>1</v>
          </cell>
        </row>
        <row r="52">
          <cell r="A52">
            <v>2052</v>
          </cell>
          <cell r="B52">
            <v>5.861216593566188</v>
          </cell>
          <cell r="C52">
            <v>5.861216593566188</v>
          </cell>
          <cell r="D52">
            <v>1</v>
          </cell>
          <cell r="E52">
            <v>1</v>
          </cell>
          <cell r="F52">
            <v>1</v>
          </cell>
          <cell r="G52">
            <v>2.5627674558415707</v>
          </cell>
          <cell r="H52">
            <v>2.4399947957574617</v>
          </cell>
          <cell r="I52">
            <v>1</v>
          </cell>
        </row>
        <row r="53">
          <cell r="A53">
            <v>2053</v>
          </cell>
          <cell r="B53">
            <v>6.0722203909345707</v>
          </cell>
          <cell r="C53">
            <v>6.0722203909345707</v>
          </cell>
          <cell r="D53">
            <v>1</v>
          </cell>
          <cell r="E53">
            <v>1</v>
          </cell>
          <cell r="F53">
            <v>1</v>
          </cell>
          <cell r="G53">
            <v>2.6114600375025607</v>
          </cell>
          <cell r="H53">
            <v>2.4839147020810959</v>
          </cell>
          <cell r="I53">
            <v>1</v>
          </cell>
        </row>
        <row r="54">
          <cell r="A54">
            <v>2054</v>
          </cell>
          <cell r="B54">
            <v>6.2908203250082151</v>
          </cell>
          <cell r="C54">
            <v>6.2908203250082151</v>
          </cell>
          <cell r="D54">
            <v>1</v>
          </cell>
          <cell r="E54">
            <v>1</v>
          </cell>
          <cell r="F54">
            <v>1</v>
          </cell>
          <cell r="G54">
            <v>2.6610777782151094</v>
          </cell>
          <cell r="H54">
            <v>2.5286251667185558</v>
          </cell>
          <cell r="I54">
            <v>1</v>
          </cell>
        </row>
        <row r="55">
          <cell r="A55">
            <v>2055</v>
          </cell>
          <cell r="B55">
            <v>6.5172898567085111</v>
          </cell>
          <cell r="C55">
            <v>6.5172898567085111</v>
          </cell>
          <cell r="D55">
            <v>1</v>
          </cell>
          <cell r="E55">
            <v>1</v>
          </cell>
          <cell r="F55">
            <v>1</v>
          </cell>
          <cell r="G55">
            <v>2.7116382560011965</v>
          </cell>
          <cell r="H55">
            <v>2.5741404197194897</v>
          </cell>
          <cell r="I55">
            <v>1</v>
          </cell>
        </row>
        <row r="56">
          <cell r="A56">
            <v>2056</v>
          </cell>
          <cell r="B56">
            <v>6.7519122915500178</v>
          </cell>
          <cell r="C56">
            <v>6.7519122915500178</v>
          </cell>
          <cell r="D56">
            <v>1</v>
          </cell>
          <cell r="E56">
            <v>1</v>
          </cell>
          <cell r="F56">
            <v>1</v>
          </cell>
          <cell r="G56">
            <v>2.763159382865219</v>
          </cell>
          <cell r="H56">
            <v>2.6204749472744404</v>
          </cell>
          <cell r="I56">
            <v>1</v>
          </cell>
        </row>
        <row r="57">
          <cell r="A57">
            <v>2057</v>
          </cell>
          <cell r="B57">
            <v>6.9949811340458181</v>
          </cell>
          <cell r="C57">
            <v>6.9949811340458181</v>
          </cell>
          <cell r="D57">
            <v>1</v>
          </cell>
          <cell r="E57">
            <v>1</v>
          </cell>
          <cell r="F57">
            <v>1</v>
          </cell>
          <cell r="G57">
            <v>2.815659411139658</v>
          </cell>
          <cell r="H57">
            <v>2.6676434963253803</v>
          </cell>
          <cell r="I57">
            <v>1</v>
          </cell>
        </row>
        <row r="58">
          <cell r="A58">
            <v>2058</v>
          </cell>
          <cell r="B58">
            <v>7.246800454871468</v>
          </cell>
          <cell r="C58">
            <v>7.246800454871468</v>
          </cell>
          <cell r="D58">
            <v>1</v>
          </cell>
          <cell r="E58">
            <v>1</v>
          </cell>
          <cell r="F58">
            <v>1</v>
          </cell>
          <cell r="G58">
            <v>2.8691569399513117</v>
          </cell>
          <cell r="H58">
            <v>2.7156610792592373</v>
          </cell>
          <cell r="I58">
            <v>1</v>
          </cell>
        </row>
        <row r="59">
          <cell r="A59">
            <v>2059</v>
          </cell>
          <cell r="B59">
            <v>7.5076852712468405</v>
          </cell>
          <cell r="C59">
            <v>7.5076852712468405</v>
          </cell>
          <cell r="D59">
            <v>1</v>
          </cell>
          <cell r="E59">
            <v>1</v>
          </cell>
          <cell r="F59">
            <v>1</v>
          </cell>
          <cell r="G59">
            <v>2.9236709218103867</v>
          </cell>
          <cell r="H59">
            <v>2.7645429786859035</v>
          </cell>
          <cell r="I59">
            <v>1</v>
          </cell>
        </row>
        <row r="60">
          <cell r="A60">
            <v>2060</v>
          </cell>
          <cell r="B60">
            <v>7.7779619410117267</v>
          </cell>
          <cell r="C60">
            <v>7.7779619410117267</v>
          </cell>
          <cell r="D60">
            <v>1</v>
          </cell>
          <cell r="E60">
            <v>1</v>
          </cell>
          <cell r="F60">
            <v>1</v>
          </cell>
          <cell r="G60">
            <v>2.9792206693247842</v>
          </cell>
          <cell r="H60">
            <v>2.8143047523022497</v>
          </cell>
          <cell r="I60">
            <v>1</v>
          </cell>
        </row>
        <row r="61">
          <cell r="A61">
            <v>2061</v>
          </cell>
          <cell r="B61">
            <v>8.0579685708881481</v>
          </cell>
          <cell r="C61">
            <v>8.0579685708881481</v>
          </cell>
          <cell r="D61">
            <v>1</v>
          </cell>
          <cell r="E61">
            <v>1</v>
          </cell>
          <cell r="F61">
            <v>1</v>
          </cell>
          <cell r="G61">
            <v>3.0358258620419551</v>
          </cell>
          <cell r="H61">
            <v>2.8649622378436903</v>
          </cell>
          <cell r="I61">
            <v>1</v>
          </cell>
        </row>
        <row r="62">
          <cell r="A62">
            <v>2062</v>
          </cell>
          <cell r="B62">
            <v>8.3480554394401221</v>
          </cell>
          <cell r="C62">
            <v>8.3480554394401221</v>
          </cell>
          <cell r="D62">
            <v>1</v>
          </cell>
          <cell r="E62">
            <v>1</v>
          </cell>
          <cell r="F62">
            <v>1</v>
          </cell>
          <cell r="G62">
            <v>3.0935065534207524</v>
          </cell>
          <cell r="H62">
            <v>2.9165315581248765</v>
          </cell>
          <cell r="I62">
            <v>1</v>
          </cell>
        </row>
        <row r="63">
          <cell r="A63">
            <v>2063</v>
          </cell>
          <cell r="B63">
            <v>8.6485854352599656</v>
          </cell>
          <cell r="C63">
            <v>8.6485854352599656</v>
          </cell>
          <cell r="D63">
            <v>1</v>
          </cell>
          <cell r="E63">
            <v>1</v>
          </cell>
          <cell r="F63">
            <v>1</v>
          </cell>
          <cell r="G63">
            <v>3.1522831779357467</v>
          </cell>
          <cell r="H63">
            <v>2.9690291261711241</v>
          </cell>
          <cell r="I63">
            <v>1</v>
          </cell>
        </row>
        <row r="64">
          <cell r="A64">
            <v>2064</v>
          </cell>
          <cell r="B64">
            <v>8.9599345109293242</v>
          </cell>
          <cell r="C64">
            <v>8.9599345109293242</v>
          </cell>
          <cell r="D64">
            <v>1</v>
          </cell>
          <cell r="E64">
            <v>1</v>
          </cell>
          <cell r="F64">
            <v>1</v>
          </cell>
          <cell r="G64">
            <v>3.2121765583165258</v>
          </cell>
          <cell r="H64">
            <v>3.0224716504422044</v>
          </cell>
          <cell r="I64">
            <v>1</v>
          </cell>
        </row>
        <row r="65">
          <cell r="A65">
            <v>2065</v>
          </cell>
          <cell r="B65">
            <v>9.2824921533227798</v>
          </cell>
          <cell r="C65">
            <v>9.2824921533227798</v>
          </cell>
          <cell r="D65">
            <v>1</v>
          </cell>
          <cell r="E65">
            <v>1</v>
          </cell>
          <cell r="F65">
            <v>1</v>
          </cell>
          <cell r="G65">
            <v>3.2732079129245397</v>
          </cell>
          <cell r="H65">
            <v>3.0768761401501643</v>
          </cell>
          <cell r="I65">
            <v>1</v>
          </cell>
        </row>
        <row r="66">
          <cell r="A66">
            <v>2066</v>
          </cell>
          <cell r="B66">
            <v>9.6166618708423997</v>
          </cell>
          <cell r="C66">
            <v>9.6166618708423997</v>
          </cell>
          <cell r="D66">
            <v>1</v>
          </cell>
          <cell r="E66">
            <v>1</v>
          </cell>
          <cell r="F66">
            <v>1</v>
          </cell>
          <cell r="G66">
            <v>3.3353988632701062</v>
          </cell>
          <cell r="H66">
            <v>3.1322599106728672</v>
          </cell>
          <cell r="I66">
            <v>1</v>
          </cell>
        </row>
        <row r="67">
          <cell r="A67">
            <v>2067</v>
          </cell>
          <cell r="B67">
            <v>9.9628616981927252</v>
          </cell>
          <cell r="C67">
            <v>9.9628616981927252</v>
          </cell>
          <cell r="D67">
            <v>1</v>
          </cell>
          <cell r="E67">
            <v>1</v>
          </cell>
          <cell r="F67">
            <v>1</v>
          </cell>
          <cell r="G67">
            <v>3.3987714416722383</v>
          </cell>
          <cell r="H67">
            <v>3.1886405890649789</v>
          </cell>
          <cell r="I67">
            <v>1</v>
          </cell>
        </row>
        <row r="68">
          <cell r="A68">
            <v>2068</v>
          </cell>
          <cell r="B68">
            <v>10.321524719327662</v>
          </cell>
          <cell r="C68">
            <v>10.321524719327662</v>
          </cell>
          <cell r="D68">
            <v>1</v>
          </cell>
          <cell r="E68">
            <v>1</v>
          </cell>
          <cell r="F68">
            <v>1</v>
          </cell>
          <cell r="G68">
            <v>3.4633480990640106</v>
          </cell>
          <cell r="H68">
            <v>3.2460361196681484</v>
          </cell>
          <cell r="I68">
            <v>1</v>
          </cell>
        </row>
        <row r="69">
          <cell r="A69">
            <v>2069</v>
          </cell>
          <cell r="B69">
            <v>10.693099609223458</v>
          </cell>
          <cell r="C69">
            <v>10.693099609223458</v>
          </cell>
          <cell r="D69">
            <v>1</v>
          </cell>
          <cell r="E69">
            <v>1</v>
          </cell>
          <cell r="F69">
            <v>1</v>
          </cell>
          <cell r="G69">
            <v>3.5291517129462266</v>
          </cell>
          <cell r="H69">
            <v>3.3044647698221752</v>
          </cell>
          <cell r="I69">
            <v>1</v>
          </cell>
        </row>
        <row r="70">
          <cell r="A70">
            <v>2070</v>
          </cell>
          <cell r="B70">
            <v>11.078051195155503</v>
          </cell>
          <cell r="C70">
            <v>11.078051195155503</v>
          </cell>
          <cell r="D70">
            <v>1</v>
          </cell>
          <cell r="E70">
            <v>1</v>
          </cell>
          <cell r="F70">
            <v>1</v>
          </cell>
          <cell r="G70">
            <v>3.5962055954922048</v>
          </cell>
          <cell r="H70">
            <v>3.3639451356789745</v>
          </cell>
          <cell r="I70">
            <v>1</v>
          </cell>
        </row>
        <row r="71">
          <cell r="A71">
            <v>2071</v>
          </cell>
          <cell r="B71">
            <v>11.4768610381811</v>
          </cell>
          <cell r="C71">
            <v>11.4768610381811</v>
          </cell>
          <cell r="D71">
            <v>1</v>
          </cell>
          <cell r="E71">
            <v>1</v>
          </cell>
          <cell r="F71">
            <v>1</v>
          </cell>
          <cell r="G71">
            <v>3.6645335018065568</v>
          </cell>
          <cell r="H71">
            <v>3.4244961481211962</v>
          </cell>
          <cell r="I71">
            <v>1</v>
          </cell>
        </row>
        <row r="72">
          <cell r="A72">
            <v>2072</v>
          </cell>
          <cell r="B72">
            <v>11.89002803555562</v>
          </cell>
          <cell r="C72">
            <v>11.89002803555562</v>
          </cell>
          <cell r="D72">
            <v>1</v>
          </cell>
          <cell r="E72">
            <v>1</v>
          </cell>
          <cell r="F72">
            <v>1</v>
          </cell>
          <cell r="G72">
            <v>3.7341596383408815</v>
          </cell>
          <cell r="H72">
            <v>3.4861370787873778</v>
          </cell>
          <cell r="I72">
            <v>1</v>
          </cell>
        </row>
        <row r="73">
          <cell r="A73">
            <v>2073</v>
          </cell>
          <cell r="B73">
            <v>12.318069044835623</v>
          </cell>
          <cell r="C73">
            <v>12.318069044835623</v>
          </cell>
          <cell r="D73">
            <v>1</v>
          </cell>
          <cell r="E73">
            <v>1</v>
          </cell>
          <cell r="F73">
            <v>1</v>
          </cell>
          <cell r="G73">
            <v>3.8051086714693581</v>
          </cell>
          <cell r="H73">
            <v>3.5488875462055507</v>
          </cell>
          <cell r="I73">
            <v>1</v>
          </cell>
        </row>
        <row r="74">
          <cell r="A74">
            <v>2074</v>
          </cell>
          <cell r="B74">
            <v>12.761519530449705</v>
          </cell>
          <cell r="C74">
            <v>12.761519530449705</v>
          </cell>
          <cell r="D74">
            <v>1</v>
          </cell>
          <cell r="E74">
            <v>1</v>
          </cell>
          <cell r="F74">
            <v>1</v>
          </cell>
          <cell r="G74">
            <v>3.877405736227276</v>
          </cell>
          <cell r="H74">
            <v>3.6127675220372506</v>
          </cell>
          <cell r="I74">
            <v>1</v>
          </cell>
        </row>
        <row r="75">
          <cell r="A75">
            <v>2075</v>
          </cell>
          <cell r="B75">
            <v>13.220934233545895</v>
          </cell>
          <cell r="C75">
            <v>13.220934233545895</v>
          </cell>
          <cell r="D75">
            <v>1</v>
          </cell>
          <cell r="E75">
            <v>1</v>
          </cell>
          <cell r="F75">
            <v>1</v>
          </cell>
          <cell r="G75">
            <v>3.9510764452155942</v>
          </cell>
          <cell r="H75">
            <v>3.6777973374339212</v>
          </cell>
          <cell r="I75">
            <v>1</v>
          </cell>
        </row>
        <row r="76">
          <cell r="A76">
            <v>2076</v>
          </cell>
          <cell r="B76">
            <v>13.696887865953547</v>
          </cell>
          <cell r="C76">
            <v>13.696887865953547</v>
          </cell>
          <cell r="D76">
            <v>1</v>
          </cell>
          <cell r="E76">
            <v>1</v>
          </cell>
          <cell r="F76">
            <v>1</v>
          </cell>
          <cell r="G76">
            <v>4.0261468976746908</v>
          </cell>
          <cell r="H76">
            <v>3.7439976895077316</v>
          </cell>
          <cell r="I76">
            <v>1</v>
          </cell>
        </row>
        <row r="77">
          <cell r="A77">
            <v>2077</v>
          </cell>
          <cell r="B77">
            <v>14.189975829127874</v>
          </cell>
          <cell r="C77">
            <v>14.189975829127874</v>
          </cell>
          <cell r="D77">
            <v>1</v>
          </cell>
          <cell r="E77">
            <v>1</v>
          </cell>
          <cell r="F77">
            <v>1</v>
          </cell>
          <cell r="G77">
            <v>4.1026436887305096</v>
          </cell>
          <cell r="H77">
            <v>3.8113896479188707</v>
          </cell>
          <cell r="I77">
            <v>1</v>
          </cell>
        </row>
        <row r="78">
          <cell r="A78">
            <v>2078</v>
          </cell>
          <cell r="B78">
            <v>14.700814958976478</v>
          </cell>
          <cell r="C78">
            <v>14.700814958976478</v>
          </cell>
          <cell r="D78">
            <v>1</v>
          </cell>
          <cell r="E78">
            <v>1</v>
          </cell>
          <cell r="F78">
            <v>1</v>
          </cell>
          <cell r="G78">
            <v>4.1805939188163892</v>
          </cell>
          <cell r="H78">
            <v>3.8799946615814105</v>
          </cell>
          <cell r="I78">
            <v>1</v>
          </cell>
        </row>
        <row r="79">
          <cell r="A79">
            <v>2079</v>
          </cell>
          <cell r="B79">
            <v>15.230044297499632</v>
          </cell>
          <cell r="C79">
            <v>15.230044297499632</v>
          </cell>
          <cell r="D79">
            <v>1</v>
          </cell>
          <cell r="E79">
            <v>1</v>
          </cell>
          <cell r="F79">
            <v>1</v>
          </cell>
          <cell r="G79">
            <v>4.2600252032739006</v>
          </cell>
          <cell r="H79">
            <v>3.9498345654898759</v>
          </cell>
          <cell r="I79">
            <v>1</v>
          </cell>
        </row>
        <row r="80">
          <cell r="A80">
            <v>2080</v>
          </cell>
          <cell r="B80">
            <v>15.778325892209619</v>
          </cell>
          <cell r="C80">
            <v>15.778325892209619</v>
          </cell>
          <cell r="D80">
            <v>1</v>
          </cell>
          <cell r="E80">
            <v>1</v>
          </cell>
          <cell r="F80">
            <v>1</v>
          </cell>
          <cell r="G80">
            <v>4.3409656821361047</v>
          </cell>
          <cell r="H80">
            <v>4.0209315876686933</v>
          </cell>
          <cell r="I80">
            <v>1</v>
          </cell>
        </row>
        <row r="81">
          <cell r="A81">
            <v>2081</v>
          </cell>
          <cell r="B81">
            <v>16.346345624329164</v>
          </cell>
          <cell r="C81">
            <v>16.346345624329164</v>
          </cell>
          <cell r="D81">
            <v>1</v>
          </cell>
          <cell r="E81">
            <v>1</v>
          </cell>
          <cell r="F81">
            <v>1</v>
          </cell>
          <cell r="G81">
            <v>4.4234440300966904</v>
          </cell>
          <cell r="H81">
            <v>4.0933083562467294</v>
          </cell>
          <cell r="I81">
            <v>1</v>
          </cell>
        </row>
        <row r="82">
          <cell r="A82">
            <v>2082</v>
          </cell>
          <cell r="B82">
            <v>16.934814066805014</v>
          </cell>
          <cell r="C82">
            <v>16.934814066805014</v>
          </cell>
          <cell r="D82">
            <v>1</v>
          </cell>
          <cell r="E82">
            <v>1</v>
          </cell>
          <cell r="F82">
            <v>1</v>
          </cell>
          <cell r="G82">
            <v>4.5074894666685275</v>
          </cell>
          <cell r="H82">
            <v>4.1669879066591706</v>
          </cell>
          <cell r="I82">
            <v>1</v>
          </cell>
        </row>
        <row r="83">
          <cell r="A83">
            <v>2083</v>
          </cell>
          <cell r="B83">
            <v>17.544467373209994</v>
          </cell>
          <cell r="C83">
            <v>17.544467373209994</v>
          </cell>
          <cell r="D83">
            <v>1</v>
          </cell>
          <cell r="E83">
            <v>1</v>
          </cell>
          <cell r="F83">
            <v>1</v>
          </cell>
          <cell r="G83">
            <v>4.5931317665352296</v>
          </cell>
          <cell r="H83">
            <v>4.2419936889790355</v>
          </cell>
          <cell r="I83">
            <v>1</v>
          </cell>
        </row>
        <row r="84">
          <cell r="A84">
            <v>2084</v>
          </cell>
          <cell r="B84">
            <v>18.176068198645552</v>
          </cell>
          <cell r="C84">
            <v>18.176068198645552</v>
          </cell>
          <cell r="D84">
            <v>1</v>
          </cell>
          <cell r="E84">
            <v>1</v>
          </cell>
          <cell r="F84">
            <v>1</v>
          </cell>
          <cell r="G84">
            <v>4.6804012700993987</v>
          </cell>
          <cell r="H84">
            <v>4.3183495753806582</v>
          </cell>
          <cell r="I84">
            <v>1</v>
          </cell>
        </row>
        <row r="85">
          <cell r="A85">
            <v>2085</v>
          </cell>
          <cell r="B85">
            <v>18.830406653796793</v>
          </cell>
          <cell r="C85">
            <v>18.830406653796793</v>
          </cell>
          <cell r="D85">
            <v>1</v>
          </cell>
          <cell r="E85">
            <v>1</v>
          </cell>
          <cell r="F85">
            <v>1</v>
          </cell>
          <cell r="G85">
            <v>4.769328894231287</v>
          </cell>
          <cell r="H85">
            <v>4.3960798677375097</v>
          </cell>
          <cell r="I85">
            <v>1</v>
          </cell>
        </row>
        <row r="86">
          <cell r="A86">
            <v>2086</v>
          </cell>
          <cell r="B86">
            <v>19.508301293333478</v>
          </cell>
          <cell r="C86">
            <v>19.508301293333478</v>
          </cell>
          <cell r="D86">
            <v>1</v>
          </cell>
          <cell r="E86">
            <v>1</v>
          </cell>
          <cell r="F86">
            <v>1</v>
          </cell>
          <cell r="G86">
            <v>4.8599461432216815</v>
          </cell>
          <cell r="H86">
            <v>4.4752093053567847</v>
          </cell>
          <cell r="I86">
            <v>1</v>
          </cell>
        </row>
        <row r="87">
          <cell r="A87">
            <v>2087</v>
          </cell>
          <cell r="B87">
            <v>20.210600139893483</v>
          </cell>
          <cell r="C87">
            <v>20.210600139893483</v>
          </cell>
          <cell r="D87">
            <v>1</v>
          </cell>
          <cell r="E87">
            <v>1</v>
          </cell>
          <cell r="F87">
            <v>1</v>
          </cell>
          <cell r="G87">
            <v>4.9522851199428937</v>
          </cell>
          <cell r="H87">
            <v>4.5557630728532068</v>
          </cell>
          <cell r="I87">
            <v>1</v>
          </cell>
        </row>
        <row r="88">
          <cell r="A88">
            <v>2088</v>
          </cell>
          <cell r="B88">
            <v>20.938181744929647</v>
          </cell>
          <cell r="C88">
            <v>20.938181744929647</v>
          </cell>
          <cell r="D88">
            <v>1</v>
          </cell>
          <cell r="E88">
            <v>1</v>
          </cell>
          <cell r="F88">
            <v>1</v>
          </cell>
          <cell r="G88">
            <v>5.0463785372218091</v>
          </cell>
          <cell r="H88">
            <v>4.6377668081645647</v>
          </cell>
          <cell r="I88">
            <v>1</v>
          </cell>
        </row>
        <row r="89">
          <cell r="A89">
            <v>2089</v>
          </cell>
          <cell r="B89">
            <v>21.691956287747114</v>
          </cell>
          <cell r="C89">
            <v>21.691956287747114</v>
          </cell>
          <cell r="D89">
            <v>1</v>
          </cell>
          <cell r="E89">
            <v>1</v>
          </cell>
          <cell r="F89">
            <v>1</v>
          </cell>
          <cell r="G89">
            <v>5.1422597294290231</v>
          </cell>
          <cell r="H89">
            <v>4.7212466107115265</v>
          </cell>
          <cell r="I89">
            <v>1</v>
          </cell>
        </row>
        <row r="90">
          <cell r="A90">
            <v>2090</v>
          </cell>
          <cell r="B90">
            <v>22.472866714106011</v>
          </cell>
          <cell r="C90">
            <v>22.472866714106011</v>
          </cell>
          <cell r="D90">
            <v>1</v>
          </cell>
          <cell r="E90">
            <v>1</v>
          </cell>
          <cell r="F90">
            <v>1</v>
          </cell>
          <cell r="G90">
            <v>5.2399626642881749</v>
          </cell>
          <cell r="H90">
            <v>4.8062290497043341</v>
          </cell>
          <cell r="I90">
            <v>1</v>
          </cell>
        </row>
        <row r="91">
          <cell r="A91">
            <v>2091</v>
          </cell>
          <cell r="B91">
            <v>23.281889915813828</v>
          </cell>
          <cell r="C91">
            <v>23.281889915813828</v>
          </cell>
          <cell r="D91">
            <v>1</v>
          </cell>
          <cell r="E91">
            <v>1</v>
          </cell>
          <cell r="F91">
            <v>1</v>
          </cell>
          <cell r="G91">
            <v>5.3395219549096504</v>
          </cell>
          <cell r="H91">
            <v>4.8927411725990124</v>
          </cell>
          <cell r="I91">
            <v>1</v>
          </cell>
        </row>
        <row r="92">
          <cell r="A92">
            <v>2092</v>
          </cell>
          <cell r="B92">
            <v>24.120037952783125</v>
          </cell>
          <cell r="C92">
            <v>24.120037952783125</v>
          </cell>
          <cell r="D92">
            <v>1</v>
          </cell>
          <cell r="E92">
            <v>1</v>
          </cell>
          <cell r="F92">
            <v>1</v>
          </cell>
          <cell r="G92">
            <v>5.4409728720529333</v>
          </cell>
          <cell r="H92">
            <v>4.9808105137057943</v>
          </cell>
          <cell r="I92">
            <v>1</v>
          </cell>
        </row>
        <row r="93">
          <cell r="A93">
            <v>2093</v>
          </cell>
          <cell r="B93">
            <v>24.988359319083319</v>
          </cell>
          <cell r="C93">
            <v>24.988359319083319</v>
          </cell>
          <cell r="D93">
            <v>1</v>
          </cell>
          <cell r="E93">
            <v>1</v>
          </cell>
          <cell r="F93">
            <v>1</v>
          </cell>
          <cell r="G93">
            <v>5.5443513566219389</v>
          </cell>
          <cell r="H93">
            <v>5.0704651029524985</v>
          </cell>
          <cell r="I93">
            <v>1</v>
          </cell>
        </row>
        <row r="94">
          <cell r="A94">
            <v>2094</v>
          </cell>
          <cell r="B94">
            <v>25.887940254570317</v>
          </cell>
          <cell r="C94">
            <v>25.887940254570317</v>
          </cell>
          <cell r="D94">
            <v>1</v>
          </cell>
          <cell r="E94">
            <v>1</v>
          </cell>
          <cell r="F94">
            <v>1</v>
          </cell>
          <cell r="G94">
            <v>5.6496940323977558</v>
          </cell>
          <cell r="H94">
            <v>5.1617334748056436</v>
          </cell>
          <cell r="I94">
            <v>1</v>
          </cell>
        </row>
        <row r="95">
          <cell r="A95">
            <v>2095</v>
          </cell>
          <cell r="B95">
            <v>26.819906103734848</v>
          </cell>
          <cell r="C95">
            <v>26.819906103734848</v>
          </cell>
          <cell r="D95">
            <v>1</v>
          </cell>
          <cell r="E95">
            <v>1</v>
          </cell>
          <cell r="F95">
            <v>1</v>
          </cell>
          <cell r="G95">
            <v>5.7570382190133129</v>
          </cell>
          <cell r="H95">
            <v>5.2546446773521449</v>
          </cell>
          <cell r="I95">
            <v>1</v>
          </cell>
        </row>
        <row r="96">
          <cell r="A96">
            <v>2096</v>
          </cell>
          <cell r="B96">
            <v>27.785422723469303</v>
          </cell>
          <cell r="C96">
            <v>27.785422723469303</v>
          </cell>
          <cell r="D96">
            <v>1</v>
          </cell>
          <cell r="E96">
            <v>1</v>
          </cell>
          <cell r="F96">
            <v>1</v>
          </cell>
          <cell r="G96">
            <v>5.8664219451745661</v>
          </cell>
          <cell r="H96">
            <v>5.3492282815444838</v>
          </cell>
          <cell r="I96">
            <v>1</v>
          </cell>
        </row>
        <row r="97">
          <cell r="A97">
            <v>2097</v>
          </cell>
          <cell r="B97">
            <v>28.785697941514197</v>
          </cell>
          <cell r="C97">
            <v>28.785697941514197</v>
          </cell>
          <cell r="D97">
            <v>1</v>
          </cell>
          <cell r="E97">
            <v>1</v>
          </cell>
          <cell r="F97">
            <v>1</v>
          </cell>
          <cell r="G97">
            <v>5.977883962132883</v>
          </cell>
          <cell r="H97">
            <v>5.4455143906122849</v>
          </cell>
          <cell r="I97">
            <v>1</v>
          </cell>
        </row>
        <row r="98">
          <cell r="A98">
            <v>2098</v>
          </cell>
          <cell r="B98">
            <v>29.821983067408709</v>
          </cell>
          <cell r="C98">
            <v>29.821983067408709</v>
          </cell>
          <cell r="D98">
            <v>1</v>
          </cell>
          <cell r="E98">
            <v>1</v>
          </cell>
          <cell r="F98">
            <v>1</v>
          </cell>
          <cell r="G98">
            <v>6.0914637574134076</v>
          </cell>
          <cell r="H98">
            <v>5.5435336496433063</v>
          </cell>
          <cell r="I98">
            <v>1</v>
          </cell>
        </row>
        <row r="99">
          <cell r="A99">
            <v>2099</v>
          </cell>
          <cell r="B99">
            <v>30.895574457835423</v>
          </cell>
          <cell r="C99">
            <v>30.895574457835423</v>
          </cell>
          <cell r="D99">
            <v>1</v>
          </cell>
          <cell r="E99">
            <v>1</v>
          </cell>
          <cell r="F99">
            <v>1</v>
          </cell>
          <cell r="G99">
            <v>6.2072015688042628</v>
          </cell>
          <cell r="H99">
            <v>5.6433172553368856</v>
          </cell>
          <cell r="I99">
            <v>1</v>
          </cell>
        </row>
        <row r="100">
          <cell r="A100">
            <v>2100</v>
          </cell>
          <cell r="B100">
            <v>32.007815138317497</v>
          </cell>
          <cell r="C100">
            <v>32.007815138317497</v>
          </cell>
          <cell r="D100">
            <v>1</v>
          </cell>
          <cell r="E100">
            <v>1</v>
          </cell>
          <cell r="F100">
            <v>1</v>
          </cell>
          <cell r="G100">
            <v>6.3251383986115437</v>
          </cell>
          <cell r="H100">
            <v>5.7448969659329494</v>
          </cell>
          <cell r="I100">
            <v>1</v>
          </cell>
        </row>
        <row r="101">
          <cell r="A101">
            <v>2101</v>
          </cell>
          <cell r="B101">
            <v>33.160096483296925</v>
          </cell>
          <cell r="C101">
            <v>33.160096483296925</v>
          </cell>
          <cell r="D101">
            <v>1</v>
          </cell>
          <cell r="E101">
            <v>1</v>
          </cell>
          <cell r="F101">
            <v>1</v>
          </cell>
          <cell r="G101">
            <v>6.4453160281851627</v>
          </cell>
          <cell r="H101">
            <v>5.8483051113197426</v>
          </cell>
          <cell r="I101">
            <v>1</v>
          </cell>
        </row>
        <row r="102">
          <cell r="A102">
            <v>2102</v>
          </cell>
          <cell r="B102">
            <v>34.353859956695615</v>
          </cell>
          <cell r="C102">
            <v>34.353859956695615</v>
          </cell>
          <cell r="D102">
            <v>1</v>
          </cell>
          <cell r="E102">
            <v>1</v>
          </cell>
          <cell r="F102">
            <v>1</v>
          </cell>
          <cell r="G102">
            <v>6.5677770327206808</v>
          </cell>
          <cell r="H102">
            <v>5.9535746033234984</v>
          </cell>
          <cell r="I102">
            <v>1</v>
          </cell>
        </row>
        <row r="103">
          <cell r="A103">
            <v>2103</v>
          </cell>
          <cell r="B103">
            <v>35.59059891513666</v>
          </cell>
          <cell r="C103">
            <v>35.59059891513666</v>
          </cell>
          <cell r="D103">
            <v>1</v>
          </cell>
          <cell r="E103">
            <v>1</v>
          </cell>
          <cell r="F103">
            <v>1</v>
          </cell>
          <cell r="G103">
            <v>6.6925647963423733</v>
          </cell>
          <cell r="H103">
            <v>6.0607389461833217</v>
          </cell>
          <cell r="I103">
            <v>1</v>
          </cell>
        </row>
        <row r="104">
          <cell r="A104">
            <v>2104</v>
          </cell>
          <cell r="B104">
            <v>36.871860476081579</v>
          </cell>
          <cell r="C104">
            <v>36.871860476081579</v>
          </cell>
          <cell r="D104">
            <v>1</v>
          </cell>
          <cell r="E104">
            <v>1</v>
          </cell>
          <cell r="F104">
            <v>1</v>
          </cell>
          <cell r="G104">
            <v>6.8197235274728785</v>
          </cell>
          <cell r="H104">
            <v>6.1698322472146216</v>
          </cell>
          <cell r="I104">
            <v>1</v>
          </cell>
        </row>
        <row r="105">
          <cell r="A105">
            <v>2105</v>
          </cell>
          <cell r="B105">
            <v>38.199247453220515</v>
          </cell>
          <cell r="C105">
            <v>38.199247453220515</v>
          </cell>
          <cell r="D105">
            <v>1</v>
          </cell>
          <cell r="E105">
            <v>1</v>
          </cell>
          <cell r="F105">
            <v>1</v>
          </cell>
          <cell r="G105">
            <v>6.949298274494863</v>
          </cell>
          <cell r="H105">
            <v>6.2808892276644848</v>
          </cell>
          <cell r="I105">
            <v>1</v>
          </cell>
        </row>
        <row r="106">
          <cell r="A106">
            <v>2106</v>
          </cell>
          <cell r="B106">
            <v>39.574420361536454</v>
          </cell>
          <cell r="C106">
            <v>39.574420361536454</v>
          </cell>
          <cell r="D106">
            <v>1</v>
          </cell>
          <cell r="E106">
            <v>1</v>
          </cell>
          <cell r="F106">
            <v>1</v>
          </cell>
          <cell r="G106">
            <v>7.0813349417102653</v>
          </cell>
          <cell r="H106">
            <v>6.3939452337624454</v>
          </cell>
          <cell r="I106">
            <v>1</v>
          </cell>
        </row>
        <row r="107">
          <cell r="A107">
            <v>2107</v>
          </cell>
          <cell r="B107">
            <v>40.999099494551764</v>
          </cell>
          <cell r="C107">
            <v>40.999099494551764</v>
          </cell>
          <cell r="D107">
            <v>1</v>
          </cell>
          <cell r="E107">
            <v>1</v>
          </cell>
          <cell r="F107">
            <v>1</v>
          </cell>
          <cell r="G107">
            <v>7.2158803056027603</v>
          </cell>
          <cell r="H107">
            <v>6.5090362479701698</v>
          </cell>
          <cell r="I107">
            <v>1</v>
          </cell>
        </row>
        <row r="108">
          <cell r="A108">
            <v>2108</v>
          </cell>
          <cell r="B108">
            <v>42.475067076355629</v>
          </cell>
          <cell r="C108">
            <v>42.475067076355629</v>
          </cell>
          <cell r="D108">
            <v>1</v>
          </cell>
          <cell r="E108">
            <v>1</v>
          </cell>
          <cell r="F108">
            <v>1</v>
          </cell>
          <cell r="G108">
            <v>7.3529820314092129</v>
          </cell>
          <cell r="H108">
            <v>6.626198900433633</v>
          </cell>
          <cell r="I108">
            <v>1</v>
          </cell>
        </row>
        <row r="109">
          <cell r="A109">
            <v>2109</v>
          </cell>
          <cell r="B109">
            <v>44.004169491104435</v>
          </cell>
          <cell r="C109">
            <v>44.004169491104435</v>
          </cell>
          <cell r="D109">
            <v>1</v>
          </cell>
          <cell r="E109">
            <v>1</v>
          </cell>
          <cell r="F109">
            <v>1</v>
          </cell>
          <cell r="G109">
            <v>7.4926886900059877</v>
          </cell>
          <cell r="H109">
            <v>6.7454704806414387</v>
          </cell>
          <cell r="I109">
            <v>1</v>
          </cell>
        </row>
        <row r="110">
          <cell r="A110">
            <v>2110</v>
          </cell>
          <cell r="B110">
            <v>45.588319592784195</v>
          </cell>
          <cell r="C110">
            <v>45.588319592784195</v>
          </cell>
          <cell r="D110">
            <v>1</v>
          </cell>
          <cell r="E110">
            <v>1</v>
          </cell>
          <cell r="F110">
            <v>1</v>
          </cell>
          <cell r="G110">
            <v>7.6350497751161015</v>
          </cell>
          <cell r="H110">
            <v>6.866888949292985</v>
          </cell>
          <cell r="I110">
            <v>1</v>
          </cell>
        </row>
        <row r="111">
          <cell r="A111">
            <v>2111</v>
          </cell>
          <cell r="B111">
            <v>47.229499098124428</v>
          </cell>
          <cell r="C111">
            <v>47.229499098124428</v>
          </cell>
          <cell r="D111">
            <v>1</v>
          </cell>
          <cell r="E111">
            <v>1</v>
          </cell>
          <cell r="F111">
            <v>1</v>
          </cell>
          <cell r="G111">
            <v>7.7801157208433072</v>
          </cell>
          <cell r="H111">
            <v>6.9904929503802586</v>
          </cell>
          <cell r="I111">
            <v>1</v>
          </cell>
        </row>
        <row r="112">
          <cell r="A112">
            <v>2112</v>
          </cell>
          <cell r="B112">
            <v>48.929761065656905</v>
          </cell>
          <cell r="C112">
            <v>48.929761065656905</v>
          </cell>
          <cell r="D112">
            <v>1</v>
          </cell>
          <cell r="E112">
            <v>1</v>
          </cell>
          <cell r="F112">
            <v>1</v>
          </cell>
          <cell r="G112">
            <v>7.92793791953933</v>
          </cell>
          <cell r="H112">
            <v>7.1163218234871035</v>
          </cell>
          <cell r="I112">
            <v>1</v>
          </cell>
        </row>
      </sheetData>
      <sheetData sheetId="5">
        <row r="2">
          <cell r="W2" t="str">
            <v>PA</v>
          </cell>
          <cell r="X2" t="str">
            <v>PB</v>
          </cell>
          <cell r="Y2" t="str">
            <v>BA</v>
          </cell>
          <cell r="Z2" t="str">
            <v>BB</v>
          </cell>
          <cell r="AA2" t="str">
            <v>DA</v>
          </cell>
          <cell r="AB2" t="str">
            <v>NB</v>
          </cell>
          <cell r="AC2" t="str">
            <v>HQ</v>
          </cell>
          <cell r="AD2" t="str">
            <v>PA</v>
          </cell>
          <cell r="AE2" t="str">
            <v>PB</v>
          </cell>
          <cell r="AF2" t="str">
            <v>BA</v>
          </cell>
          <cell r="AG2" t="str">
            <v>BB</v>
          </cell>
          <cell r="AH2" t="str">
            <v>DA</v>
          </cell>
          <cell r="AI2" t="str">
            <v>NB</v>
          </cell>
          <cell r="AJ2" t="str">
            <v>HQ</v>
          </cell>
          <cell r="AK2" t="str">
            <v>Capital</v>
          </cell>
          <cell r="AL2" t="str">
            <v>Operations</v>
          </cell>
          <cell r="AM2" t="str">
            <v>Disposal</v>
          </cell>
          <cell r="AN2" t="str">
            <v>Operations</v>
          </cell>
          <cell r="AO2" t="str">
            <v>Disposal</v>
          </cell>
          <cell r="AP2" t="str">
            <v>Operations</v>
          </cell>
        </row>
        <row r="3">
          <cell r="W3">
            <v>1.02339</v>
          </cell>
          <cell r="X3">
            <v>1.0231809999999999</v>
          </cell>
          <cell r="Y3">
            <v>1.0239780000000001</v>
          </cell>
          <cell r="Z3">
            <v>1.02359</v>
          </cell>
          <cell r="AA3">
            <v>1.0236320000000001</v>
          </cell>
          <cell r="AD3">
            <v>1.0217000000000001</v>
          </cell>
          <cell r="AE3">
            <v>1.0147999999999999</v>
          </cell>
          <cell r="AF3">
            <v>1.0147999999999999</v>
          </cell>
          <cell r="AG3">
            <v>1.0147999999999999</v>
          </cell>
          <cell r="AH3">
            <v>1.0147999999999999</v>
          </cell>
          <cell r="AK3">
            <v>1.0181</v>
          </cell>
          <cell r="AL3">
            <v>1.0253000000000001</v>
          </cell>
          <cell r="AM3">
            <v>1.0260109487636271</v>
          </cell>
          <cell r="AN3">
            <v>1.0247134141048375</v>
          </cell>
          <cell r="AO3">
            <v>1.0260109487636271</v>
          </cell>
          <cell r="AP3">
            <v>1.0269252908032676</v>
          </cell>
        </row>
        <row r="4">
          <cell r="W4">
            <v>1.0473270921</v>
          </cell>
          <cell r="X4">
            <v>1.0468993587609998</v>
          </cell>
          <cell r="Y4">
            <v>1.0485309444840001</v>
          </cell>
          <cell r="Z4">
            <v>1.0477364881</v>
          </cell>
          <cell r="AA4">
            <v>1.0478224714240001</v>
          </cell>
          <cell r="AD4">
            <v>1.04387089</v>
          </cell>
          <cell r="AE4">
            <v>1.02981904</v>
          </cell>
          <cell r="AF4">
            <v>1.02981904</v>
          </cell>
          <cell r="AG4">
            <v>1.02981904</v>
          </cell>
          <cell r="AH4">
            <v>1.02981904</v>
          </cell>
          <cell r="AK4">
            <v>1.03652761</v>
          </cell>
          <cell r="AL4">
            <v>1.0512400900000001</v>
          </cell>
          <cell r="AM4">
            <v>1.0526984669828383</v>
          </cell>
          <cell r="AN4">
            <v>1.0500375810463922</v>
          </cell>
          <cell r="AO4">
            <v>1.0526984669828383</v>
          </cell>
          <cell r="AP4">
            <v>1.0545755528913756</v>
          </cell>
        </row>
        <row r="5">
          <cell r="W5">
            <v>1.071824072784219</v>
          </cell>
          <cell r="X5">
            <v>1.0711675327964385</v>
          </cell>
          <cell r="Y5">
            <v>1.0736726194708375</v>
          </cell>
          <cell r="Z5">
            <v>1.0724525918542789</v>
          </cell>
          <cell r="AA5">
            <v>1.0725846120686922</v>
          </cell>
          <cell r="AD5">
            <v>1.066522888313</v>
          </cell>
          <cell r="AE5">
            <v>1.045060361792</v>
          </cell>
          <cell r="AF5">
            <v>1.045060361792</v>
          </cell>
          <cell r="AG5">
            <v>1.045060361792</v>
          </cell>
          <cell r="AH5">
            <v>1.045060361792</v>
          </cell>
          <cell r="AK5">
            <v>1.0552887597410001</v>
          </cell>
          <cell r="AL5">
            <v>1.077836464277</v>
          </cell>
          <cell r="AM5">
            <v>1.0800801528710777</v>
          </cell>
          <cell r="AN5">
            <v>1.0759875946124338</v>
          </cell>
          <cell r="AO5">
            <v>1.0800801528710777</v>
          </cell>
          <cell r="AP5">
            <v>1.0829703063269924</v>
          </cell>
        </row>
        <row r="6">
          <cell r="W6">
            <v>1.0968940378466419</v>
          </cell>
          <cell r="X6">
            <v>1.0959982673741928</v>
          </cell>
          <cell r="Y6">
            <v>1.0994171415405092</v>
          </cell>
          <cell r="Z6">
            <v>1.0977517484961212</v>
          </cell>
          <cell r="AA6">
            <v>1.0979319316210996</v>
          </cell>
          <cell r="AD6">
            <v>1.0896664349893921</v>
          </cell>
          <cell r="AE6">
            <v>1.0605272551465217</v>
          </cell>
          <cell r="AF6">
            <v>1.0605272551465217</v>
          </cell>
          <cell r="AG6">
            <v>1.0605272551465217</v>
          </cell>
          <cell r="AH6">
            <v>1.0605272551465217</v>
          </cell>
          <cell r="AK6">
            <v>1.0743894862923122</v>
          </cell>
          <cell r="AL6">
            <v>1.1051057268232081</v>
          </cell>
          <cell r="AM6">
            <v>1.1081740623880179</v>
          </cell>
          <cell r="AN6">
            <v>1.102578921609759</v>
          </cell>
          <cell r="AO6">
            <v>1.1081740623880179</v>
          </cell>
          <cell r="AP6">
            <v>1.1121295967561504</v>
          </cell>
        </row>
        <row r="7">
          <cell r="W7">
            <v>1.1225503893918749</v>
          </cell>
          <cell r="X7">
            <v>1.1214046032101941</v>
          </cell>
          <cell r="Y7">
            <v>1.1257789657603674</v>
          </cell>
          <cell r="Z7">
            <v>1.1236477122431447</v>
          </cell>
          <cell r="AA7">
            <v>1.1238782590291694</v>
          </cell>
          <cell r="AD7">
            <v>1.1133121966286619</v>
          </cell>
          <cell r="AE7">
            <v>1.0762230585226902</v>
          </cell>
          <cell r="AF7">
            <v>1.0762230585226902</v>
          </cell>
          <cell r="AG7">
            <v>1.0762230585226902</v>
          </cell>
          <cell r="AH7">
            <v>1.0762230585226902</v>
          </cell>
          <cell r="AK7">
            <v>1.0938359359942031</v>
          </cell>
          <cell r="AL7">
            <v>1.1330649017118353</v>
          </cell>
          <cell r="AM7">
            <v>1.1369987211459731</v>
          </cell>
          <cell r="AN7">
            <v>1.1298274110827662</v>
          </cell>
          <cell r="AO7">
            <v>1.1369987211459731</v>
          </cell>
          <cell r="AP7">
            <v>1.1420740095597304</v>
          </cell>
        </row>
        <row r="8">
          <cell r="W8">
            <v>1.1488068429997509</v>
          </cell>
          <cell r="X8">
            <v>1.1473998833172097</v>
          </cell>
          <cell r="Y8">
            <v>1.1527728938013695</v>
          </cell>
          <cell r="Z8">
            <v>1.1501545617749604</v>
          </cell>
          <cell r="AA8">
            <v>1.1504377500465468</v>
          </cell>
          <cell r="AD8">
            <v>1.1374710712955038</v>
          </cell>
          <cell r="AE8">
            <v>1.092151159788826</v>
          </cell>
          <cell r="AF8">
            <v>1.092151159788826</v>
          </cell>
          <cell r="AG8">
            <v>1.092151159788826</v>
          </cell>
          <cell r="AH8">
            <v>1.092151159788826</v>
          </cell>
          <cell r="AK8">
            <v>1.1136343664356982</v>
          </cell>
          <cell r="AL8">
            <v>1.1617314437251447</v>
          </cell>
          <cell r="AM8">
            <v>1.1665731366260106</v>
          </cell>
          <cell r="AN8">
            <v>1.1577493037598512</v>
          </cell>
          <cell r="AO8">
            <v>1.1665731366260106</v>
          </cell>
          <cell r="AP8">
            <v>1.1728246843859798</v>
          </cell>
        </row>
        <row r="9">
          <cell r="W9">
            <v>1.175677435057515</v>
          </cell>
          <cell r="X9">
            <v>1.1739977600123859</v>
          </cell>
          <cell r="Y9">
            <v>1.1804140822489386</v>
          </cell>
          <cell r="Z9">
            <v>1.1772867078872318</v>
          </cell>
          <cell r="AA9">
            <v>1.1776248949556467</v>
          </cell>
          <cell r="AD9">
            <v>1.1621541935426163</v>
          </cell>
          <cell r="AE9">
            <v>1.1083149969537007</v>
          </cell>
          <cell r="AF9">
            <v>1.1083149969537007</v>
          </cell>
          <cell r="AG9">
            <v>1.1083149969537007</v>
          </cell>
          <cell r="AH9">
            <v>1.1083149969537007</v>
          </cell>
          <cell r="AK9">
            <v>1.1337911484681844</v>
          </cell>
          <cell r="AL9">
            <v>1.1911232492513908</v>
          </cell>
          <cell r="AM9">
            <v>1.1969168107118136</v>
          </cell>
          <cell r="AN9">
            <v>1.1863612417332559</v>
          </cell>
          <cell r="AO9">
            <v>1.1969168107118136</v>
          </cell>
          <cell r="AP9">
            <v>1.2044033300743227</v>
          </cell>
        </row>
        <row r="10">
          <cell r="W10">
            <v>1.2031765302635102</v>
          </cell>
          <cell r="X10">
            <v>1.2012122020872329</v>
          </cell>
          <cell r="Y10">
            <v>1.2087180511131037</v>
          </cell>
          <cell r="Z10">
            <v>1.2050589013262916</v>
          </cell>
          <cell r="AA10">
            <v>1.2054545264732386</v>
          </cell>
          <cell r="AD10">
            <v>1.187372939542491</v>
          </cell>
          <cell r="AE10">
            <v>1.1247180589086154</v>
          </cell>
          <cell r="AF10">
            <v>1.1247180589086154</v>
          </cell>
          <cell r="AG10">
            <v>1.1247180589086154</v>
          </cell>
          <cell r="AH10">
            <v>1.1247180589086154</v>
          </cell>
          <cell r="AK10">
            <v>1.1543127682554586</v>
          </cell>
          <cell r="AL10">
            <v>1.221258667457451</v>
          </cell>
          <cell r="AM10">
            <v>1.2280497525495626</v>
          </cell>
          <cell r="AN10">
            <v>1.2156802783781391</v>
          </cell>
          <cell r="AO10">
            <v>1.2280497525495626</v>
          </cell>
          <cell r="AP10">
            <v>1.2368322399809974</v>
          </cell>
        </row>
        <row r="11">
          <cell r="W11">
            <v>1.2313188293063737</v>
          </cell>
          <cell r="X11">
            <v>1.229057502143817</v>
          </cell>
          <cell r="Y11">
            <v>1.2377006925426937</v>
          </cell>
          <cell r="Z11">
            <v>1.2334862408085787</v>
          </cell>
          <cell r="AA11">
            <v>1.2339418278428542</v>
          </cell>
          <cell r="AD11">
            <v>1.213138932330563</v>
          </cell>
          <cell r="AE11">
            <v>1.1413638861804629</v>
          </cell>
          <cell r="AF11">
            <v>1.1413638861804629</v>
          </cell>
          <cell r="AG11">
            <v>1.1413638861804629</v>
          </cell>
          <cell r="AH11">
            <v>1.1413638861804629</v>
          </cell>
          <cell r="AK11">
            <v>1.1752058293608825</v>
          </cell>
          <cell r="AL11">
            <v>1.2521565117441245</v>
          </cell>
          <cell r="AM11">
            <v>1.2599924917423144</v>
          </cell>
          <cell r="AN11">
            <v>1.2457238885167823</v>
          </cell>
          <cell r="AO11">
            <v>1.2599924917423144</v>
          </cell>
          <cell r="AP11">
            <v>1.2701343077173426</v>
          </cell>
        </row>
        <row r="12">
          <cell r="W12">
            <v>1.2601193767238499</v>
          </cell>
          <cell r="X12">
            <v>1.2575482841010128</v>
          </cell>
          <cell r="Y12">
            <v>1.2673782797484823</v>
          </cell>
          <cell r="Z12">
            <v>1.2625841812292531</v>
          </cell>
          <cell r="AA12">
            <v>1.2631023411184366</v>
          </cell>
          <cell r="AD12">
            <v>1.2394640471621363</v>
          </cell>
          <cell r="AE12">
            <v>1.1582560716959338</v>
          </cell>
          <cell r="AF12">
            <v>1.1582560716959338</v>
          </cell>
          <cell r="AG12">
            <v>1.1582560716959338</v>
          </cell>
          <cell r="AH12">
            <v>1.1582560716959338</v>
          </cell>
          <cell r="AK12">
            <v>1.1964770548723145</v>
          </cell>
          <cell r="AL12">
            <v>1.2838360714912509</v>
          </cell>
          <cell r="AM12">
            <v>1.2927660918875787</v>
          </cell>
          <cell r="AN12">
            <v>1.276509978833986</v>
          </cell>
          <cell r="AO12">
            <v>1.2927660918875787</v>
          </cell>
          <cell r="AP12">
            <v>1.3043330433118387</v>
          </cell>
        </row>
        <row r="13">
          <cell r="W13">
            <v>1.2895935689454208</v>
          </cell>
          <cell r="X13">
            <v>1.2866995108747583</v>
          </cell>
          <cell r="Y13">
            <v>1.2977674761402913</v>
          </cell>
          <cell r="Z13">
            <v>1.2923685420644511</v>
          </cell>
          <cell r="AA13">
            <v>1.2929519756437475</v>
          </cell>
          <cell r="AD13">
            <v>1.2663604169855547</v>
          </cell>
          <cell r="AE13">
            <v>1.1753982615570335</v>
          </cell>
          <cell r="AF13">
            <v>1.1753982615570335</v>
          </cell>
          <cell r="AG13">
            <v>1.1753982615570335</v>
          </cell>
          <cell r="AH13">
            <v>1.1753982615570335</v>
          </cell>
          <cell r="AK13">
            <v>1.2181332895655033</v>
          </cell>
          <cell r="AL13">
            <v>1.3163171240999796</v>
          </cell>
          <cell r="AM13">
            <v>1.3263921644670211</v>
          </cell>
          <cell r="AN13">
            <v>1.3080568985498677</v>
          </cell>
          <cell r="AO13">
            <v>1.3263921644670211</v>
          </cell>
          <cell r="AP13">
            <v>1.3394525898073208</v>
          </cell>
        </row>
        <row r="14">
          <cell r="W14">
            <v>1.3197571625230542</v>
          </cell>
          <cell r="X14">
            <v>1.316526492236346</v>
          </cell>
          <cell r="Y14">
            <v>1.3288853446831832</v>
          </cell>
          <cell r="Z14">
            <v>1.3228555159717514</v>
          </cell>
          <cell r="AA14">
            <v>1.3235070167321605</v>
          </cell>
          <cell r="AD14">
            <v>1.2938404380341413</v>
          </cell>
          <cell r="AE14">
            <v>1.1927941558280777</v>
          </cell>
          <cell r="AF14">
            <v>1.1927941558280777</v>
          </cell>
          <cell r="AG14">
            <v>1.1927941558280777</v>
          </cell>
          <cell r="AH14">
            <v>1.1927941558280777</v>
          </cell>
          <cell r="AK14">
            <v>1.2401815021066389</v>
          </cell>
          <cell r="AL14">
            <v>1.349619947339709</v>
          </cell>
          <cell r="AM14">
            <v>1.3608928830974494</v>
          </cell>
          <cell r="AN14">
            <v>1.3403834503564203</v>
          </cell>
          <cell r="AO14">
            <v>1.3608928830974494</v>
          </cell>
          <cell r="AP14">
            <v>1.3755177403050727</v>
          </cell>
        </row>
        <row r="15">
          <cell r="W15">
            <v>1.3506262825544684</v>
          </cell>
          <cell r="X15">
            <v>1.3470448928528767</v>
          </cell>
          <cell r="Y15">
            <v>1.3607493574779965</v>
          </cell>
          <cell r="Z15">
            <v>1.354061677593525</v>
          </cell>
          <cell r="AA15">
            <v>1.354784134551575</v>
          </cell>
          <cell r="AD15">
            <v>1.3219167755394821</v>
          </cell>
          <cell r="AE15">
            <v>1.2104475093343332</v>
          </cell>
          <cell r="AF15">
            <v>1.2104475093343332</v>
          </cell>
          <cell r="AG15">
            <v>1.2104475093343332</v>
          </cell>
          <cell r="AH15">
            <v>1.2104475093343332</v>
          </cell>
          <cell r="AK15">
            <v>1.262628787294769</v>
          </cell>
          <cell r="AL15">
            <v>1.3837653320074037</v>
          </cell>
          <cell r="AM15">
            <v>1.396290998152482</v>
          </cell>
          <cell r="AN15">
            <v>1.3735089016243496</v>
          </cell>
          <cell r="AO15">
            <v>1.396290998152482</v>
          </cell>
          <cell r="AP15">
            <v>1.4125539554678401</v>
          </cell>
        </row>
        <row r="16">
          <cell r="W16">
            <v>1.3822174313034175</v>
          </cell>
          <cell r="X16">
            <v>1.3782707405140993</v>
          </cell>
          <cell r="Y16">
            <v>1.3933774055716039</v>
          </cell>
          <cell r="Z16">
            <v>1.3860039925679564</v>
          </cell>
          <cell r="AA16">
            <v>1.3868003932192978</v>
          </cell>
          <cell r="AD16">
            <v>1.3506023695686888</v>
          </cell>
          <cell r="AE16">
            <v>1.2283621324724814</v>
          </cell>
          <cell r="AF16">
            <v>1.2283621324724814</v>
          </cell>
          <cell r="AG16">
            <v>1.2283621324724814</v>
          </cell>
          <cell r="AH16">
            <v>1.2283621324724814</v>
          </cell>
          <cell r="AK16">
            <v>1.2854823683448042</v>
          </cell>
          <cell r="AL16">
            <v>1.418774594907191</v>
          </cell>
          <cell r="AM16">
            <v>1.43260985176454</v>
          </cell>
          <cell r="AN16">
            <v>1.4074529958868729</v>
          </cell>
          <cell r="AO16">
            <v>1.43260985176454</v>
          </cell>
          <cell r="AP16">
            <v>1.4505873814941175</v>
          </cell>
        </row>
        <row r="17">
          <cell r="W17">
            <v>1.4145474970216043</v>
          </cell>
          <cell r="X17">
            <v>1.4102204345499565</v>
          </cell>
          <cell r="Y17">
            <v>1.4267878090023998</v>
          </cell>
          <cell r="Z17">
            <v>1.4186998267526345</v>
          </cell>
          <cell r="AA17">
            <v>1.4195732601118562</v>
          </cell>
          <cell r="AD17">
            <v>1.3799104409883294</v>
          </cell>
          <cell r="AE17">
            <v>1.2465418920330742</v>
          </cell>
          <cell r="AF17">
            <v>1.2465418920330742</v>
          </cell>
          <cell r="AG17">
            <v>1.2465418920330742</v>
          </cell>
          <cell r="AH17">
            <v>1.2465418920330742</v>
          </cell>
          <cell r="AK17">
            <v>1.3087495992118452</v>
          </cell>
          <cell r="AL17">
            <v>1.454669592158343</v>
          </cell>
          <cell r="AM17">
            <v>1.4698733932170551</v>
          </cell>
          <cell r="AN17">
            <v>1.4422359646073195</v>
          </cell>
          <cell r="AO17">
            <v>1.4698733932170551</v>
          </cell>
          <cell r="AP17">
            <v>1.4896448685763968</v>
          </cell>
        </row>
        <row r="18">
          <cell r="W18">
            <v>1.4476337629769396</v>
          </cell>
          <cell r="X18">
            <v>1.4429107544432591</v>
          </cell>
          <cell r="Y18">
            <v>1.4609993270866592</v>
          </cell>
          <cell r="Z18">
            <v>1.4521669556657291</v>
          </cell>
          <cell r="AA18">
            <v>1.4531206153948197</v>
          </cell>
          <cell r="AD18">
            <v>1.409854497557776</v>
          </cell>
          <cell r="AE18">
            <v>1.2649907120351638</v>
          </cell>
          <cell r="AF18">
            <v>1.2649907120351638</v>
          </cell>
          <cell r="AG18">
            <v>1.2649907120351638</v>
          </cell>
          <cell r="AH18">
            <v>1.2649907120351638</v>
          </cell>
          <cell r="AK18">
            <v>1.3324379669575797</v>
          </cell>
          <cell r="AL18">
            <v>1.4914727328399491</v>
          </cell>
          <cell r="AM18">
            <v>1.5081061947370427</v>
          </cell>
          <cell r="AN18">
            <v>1.4778785392375502</v>
          </cell>
          <cell r="AO18">
            <v>1.5081061947370427</v>
          </cell>
          <cell r="AP18">
            <v>1.5297539898564114</v>
          </cell>
        </row>
        <row r="19">
          <cell r="W19">
            <v>1.4814939166929701</v>
          </cell>
          <cell r="X19">
            <v>1.4763588686420084</v>
          </cell>
          <cell r="Y19">
            <v>1.4960311689515431</v>
          </cell>
          <cell r="Z19">
            <v>1.4864235741498837</v>
          </cell>
          <cell r="AA19">
            <v>1.4874607617778302</v>
          </cell>
          <cell r="AD19">
            <v>1.4404483401547798</v>
          </cell>
          <cell r="AE19">
            <v>1.2837125745732842</v>
          </cell>
          <cell r="AF19">
            <v>1.2837125745732842</v>
          </cell>
          <cell r="AG19">
            <v>1.2837125745732842</v>
          </cell>
          <cell r="AH19">
            <v>1.2837125745732842</v>
          </cell>
          <cell r="AK19">
            <v>1.3565550941595119</v>
          </cell>
          <cell r="AL19">
            <v>1.5292069929807999</v>
          </cell>
          <cell r="AM19">
            <v>1.5473334676984567</v>
          </cell>
          <cell r="AN19">
            <v>1.5144019635743802</v>
          </cell>
          <cell r="AO19">
            <v>1.5473334676984567</v>
          </cell>
          <cell r="AP19">
            <v>1.570943060890754</v>
          </cell>
        </row>
        <row r="20">
          <cell r="W20">
            <v>1.5161460594044187</v>
          </cell>
          <cell r="X20">
            <v>1.5105823435759989</v>
          </cell>
          <cell r="Y20">
            <v>1.5319030043206632</v>
          </cell>
          <cell r="Z20">
            <v>1.5214883062640794</v>
          </cell>
          <cell r="AA20">
            <v>1.5226124345001639</v>
          </cell>
          <cell r="AD20">
            <v>1.4717060691361386</v>
          </cell>
          <cell r="AE20">
            <v>1.3027115206769688</v>
          </cell>
          <cell r="AF20">
            <v>1.3027115206769688</v>
          </cell>
          <cell r="AG20">
            <v>1.3027115206769688</v>
          </cell>
          <cell r="AH20">
            <v>1.3027115206769688</v>
          </cell>
          <cell r="AK20">
            <v>1.381108741363799</v>
          </cell>
          <cell r="AL20">
            <v>1.567895929903214</v>
          </cell>
          <cell r="AM20">
            <v>1.5875810792470069</v>
          </cell>
          <cell r="AN20">
            <v>1.551828006421373</v>
          </cell>
          <cell r="AO20">
            <v>1.5875810792470069</v>
          </cell>
          <cell r="AP20">
            <v>1.6132411596406127</v>
          </cell>
        </row>
        <row r="21">
          <cell r="W21">
            <v>1.551608715733888</v>
          </cell>
          <cell r="X21">
            <v>1.545599152882434</v>
          </cell>
          <cell r="Y21">
            <v>1.568634974558264</v>
          </cell>
          <cell r="Z21">
            <v>1.557380215408849</v>
          </cell>
          <cell r="AA21">
            <v>1.5585948115522719</v>
          </cell>
          <cell r="AD21">
            <v>1.5036420908363928</v>
          </cell>
          <cell r="AE21">
            <v>1.3219916511829879</v>
          </cell>
          <cell r="AF21">
            <v>1.3219916511829879</v>
          </cell>
          <cell r="AG21">
            <v>1.3219916511829879</v>
          </cell>
          <cell r="AH21">
            <v>1.3219916511829879</v>
          </cell>
          <cell r="AK21">
            <v>1.4061068095824838</v>
          </cell>
          <cell r="AL21">
            <v>1.6075636969297653</v>
          </cell>
          <cell r="AM21">
            <v>1.6288755693574046</v>
          </cell>
          <cell r="AN21">
            <v>1.5901789745635491</v>
          </cell>
          <cell r="AO21">
            <v>1.6288755693574046</v>
          </cell>
          <cell r="AP21">
            <v>1.6566781469997367</v>
          </cell>
        </row>
        <row r="22">
          <cell r="W22">
            <v>1.5879008435949036</v>
          </cell>
          <cell r="X22">
            <v>1.5814276868454016</v>
          </cell>
          <cell r="Y22">
            <v>1.6062477039782219</v>
          </cell>
          <cell r="Z22">
            <v>1.5941188146903438</v>
          </cell>
          <cell r="AA22">
            <v>1.5954275241388751</v>
          </cell>
          <cell r="AD22">
            <v>1.5362711242075424</v>
          </cell>
          <cell r="AE22">
            <v>1.3415571276204961</v>
          </cell>
          <cell r="AF22">
            <v>1.3415571276204961</v>
          </cell>
          <cell r="AG22">
            <v>1.3415571276204961</v>
          </cell>
          <cell r="AH22">
            <v>1.3415571276204961</v>
          </cell>
          <cell r="AK22">
            <v>1.4315573428359267</v>
          </cell>
          <cell r="AL22">
            <v>1.6482350584620884</v>
          </cell>
          <cell r="AM22">
            <v>1.6712441683342842</v>
          </cell>
          <cell r="AN22">
            <v>1.629477726062744</v>
          </cell>
          <cell r="AO22">
            <v>1.6712441683342842</v>
          </cell>
          <cell r="AP22">
            <v>1.7012846878751229</v>
          </cell>
        </row>
        <row r="23">
          <cell r="W23">
            <v>1.6250418443265884</v>
          </cell>
          <cell r="X23">
            <v>1.6180867620541648</v>
          </cell>
          <cell r="Y23">
            <v>1.6447623114242118</v>
          </cell>
          <cell r="Z23">
            <v>1.631724077528889</v>
          </cell>
          <cell r="AA23">
            <v>1.6331306673893251</v>
          </cell>
          <cell r="AD23">
            <v>1.5696082076028461</v>
          </cell>
          <cell r="AE23">
            <v>1.3614121731092794</v>
          </cell>
          <cell r="AF23">
            <v>1.3614121731092794</v>
          </cell>
          <cell r="AG23">
            <v>1.3614121731092794</v>
          </cell>
          <cell r="AH23">
            <v>1.3614121731092794</v>
          </cell>
          <cell r="AK23">
            <v>1.4574685307412569</v>
          </cell>
          <cell r="AL23">
            <v>1.6899354054411793</v>
          </cell>
          <cell r="AM23">
            <v>1.714714814768338</v>
          </cell>
          <cell r="AN23">
            <v>1.6697476838815417</v>
          </cell>
          <cell r="AO23">
            <v>1.714714814768338</v>
          </cell>
          <cell r="AP23">
            <v>1.7470922728353067</v>
          </cell>
        </row>
        <row r="24">
          <cell r="W24">
            <v>1.6630515730653872</v>
          </cell>
          <cell r="X24">
            <v>1.6555956312853424</v>
          </cell>
          <cell r="Y24">
            <v>1.6842004221275415</v>
          </cell>
          <cell r="Z24">
            <v>1.6702164485177955</v>
          </cell>
          <cell r="AA24">
            <v>1.6717248113210696</v>
          </cell>
          <cell r="AD24">
            <v>1.6036687057078278</v>
          </cell>
          <cell r="AE24">
            <v>1.3815610732712968</v>
          </cell>
          <cell r="AF24">
            <v>1.3815610732712968</v>
          </cell>
          <cell r="AG24">
            <v>1.3815610732712968</v>
          </cell>
          <cell r="AH24">
            <v>1.3815610732712968</v>
          </cell>
          <cell r="AK24">
            <v>1.4838487111476737</v>
          </cell>
          <cell r="AL24">
            <v>1.7326907711988411</v>
          </cell>
          <cell r="AM24">
            <v>1.7593161739595098</v>
          </cell>
          <cell r="AN24">
            <v>1.7110128498438997</v>
          </cell>
          <cell r="AO24">
            <v>1.7593161739595098</v>
          </cell>
          <cell r="AP24">
            <v>1.7941332403415389</v>
          </cell>
        </row>
        <row r="25">
          <cell r="W25">
            <v>1.7019503493593866</v>
          </cell>
          <cell r="X25">
            <v>1.693973993614168</v>
          </cell>
          <cell r="Y25">
            <v>1.7245841798493158</v>
          </cell>
          <cell r="Z25">
            <v>1.7096168545383303</v>
          </cell>
          <cell r="AA25">
            <v>1.7112310120622092</v>
          </cell>
          <cell r="AD25">
            <v>1.6384683166216876</v>
          </cell>
          <cell r="AE25">
            <v>1.402008177155712</v>
          </cell>
          <cell r="AF25">
            <v>1.402008177155712</v>
          </cell>
          <cell r="AG25">
            <v>1.402008177155712</v>
          </cell>
          <cell r="AH25">
            <v>1.402008177155712</v>
          </cell>
          <cell r="AK25">
            <v>1.5107063728194465</v>
          </cell>
          <cell r="AL25">
            <v>1.7765278477101718</v>
          </cell>
          <cell r="AM25">
            <v>1.8050776568193911</v>
          </cell>
          <cell r="AN25">
            <v>1.7532978189407904</v>
          </cell>
          <cell r="AO25">
            <v>1.8050776568193911</v>
          </cell>
          <cell r="AP25">
            <v>1.8424407995775434</v>
          </cell>
        </row>
        <row r="26">
          <cell r="W26">
            <v>1.7417589680309027</v>
          </cell>
          <cell r="X26">
            <v>1.733242004760138</v>
          </cell>
          <cell r="Y26">
            <v>1.7659362593137427</v>
          </cell>
          <cell r="Z26">
            <v>1.7499467161368896</v>
          </cell>
          <cell r="AA26">
            <v>1.7516708233392633</v>
          </cell>
          <cell r="AD26">
            <v>1.6740230790923782</v>
          </cell>
          <cell r="AE26">
            <v>1.4227578981776166</v>
          </cell>
          <cell r="AF26">
            <v>1.4227578981776166</v>
          </cell>
          <cell r="AG26">
            <v>1.4227578981776166</v>
          </cell>
          <cell r="AH26">
            <v>1.4227578981776166</v>
          </cell>
          <cell r="AK26">
            <v>1.5380501581674786</v>
          </cell>
          <cell r="AL26">
            <v>1.8214740022572391</v>
          </cell>
          <cell r="AM26">
            <v>1.8520294392652885</v>
          </cell>
          <cell r="AN26">
            <v>1.7966277939893827</v>
          </cell>
          <cell r="AO26">
            <v>1.8520294392652885</v>
          </cell>
          <cell r="AP26">
            <v>1.8920490538939734</v>
          </cell>
        </row>
        <row r="27">
          <cell r="W27">
            <v>1.7824987102931455</v>
          </cell>
          <cell r="X27">
            <v>1.7734202876724827</v>
          </cell>
          <cell r="Y27">
            <v>1.8082798789395675</v>
          </cell>
          <cell r="Z27">
            <v>1.7912279591705589</v>
          </cell>
          <cell r="AA27">
            <v>1.7930663082364167</v>
          </cell>
          <cell r="AD27">
            <v>1.7103493799086829</v>
          </cell>
          <cell r="AE27">
            <v>1.4438147150706453</v>
          </cell>
          <cell r="AF27">
            <v>1.4438147150706453</v>
          </cell>
          <cell r="AG27">
            <v>1.4438147150706453</v>
          </cell>
          <cell r="AH27">
            <v>1.4438147150706453</v>
          </cell>
          <cell r="AK27">
            <v>1.5658888660303099</v>
          </cell>
          <cell r="AL27">
            <v>1.8675572945143473</v>
          </cell>
          <cell r="AM27">
            <v>1.9002024821187471</v>
          </cell>
          <cell r="AN27">
            <v>1.8410286006545031</v>
          </cell>
          <cell r="AO27">
            <v>1.9002024821187471</v>
          </cell>
          <cell r="AP27">
            <v>1.9429930248841156</v>
          </cell>
        </row>
        <row r="28">
          <cell r="W28">
            <v>1.8241913551269022</v>
          </cell>
          <cell r="X28">
            <v>1.8145299433610185</v>
          </cell>
          <cell r="Y28">
            <v>1.8516388138767805</v>
          </cell>
          <cell r="Z28">
            <v>1.8334830267273923</v>
          </cell>
          <cell r="AA28">
            <v>1.8354400512326596</v>
          </cell>
          <cell r="AD28">
            <v>1.7474639614527012</v>
          </cell>
          <cell r="AE28">
            <v>1.4651831728536908</v>
          </cell>
          <cell r="AF28">
            <v>1.4651831728536908</v>
          </cell>
          <cell r="AG28">
            <v>1.4651831728536908</v>
          </cell>
          <cell r="AH28">
            <v>1.4651831728536908</v>
          </cell>
          <cell r="AK28">
            <v>1.5942314545054586</v>
          </cell>
          <cell r="AL28">
            <v>1.9148064940655602</v>
          </cell>
          <cell r="AM28">
            <v>1.9496285515216549</v>
          </cell>
          <cell r="AN28">
            <v>1.8865267028413275</v>
          </cell>
          <cell r="AO28">
            <v>1.9496285515216549</v>
          </cell>
          <cell r="AP28">
            <v>1.9953086771078408</v>
          </cell>
        </row>
        <row r="29">
          <cell r="W29">
            <v>1.8668591909233205</v>
          </cell>
          <cell r="X29">
            <v>1.8565925619780703</v>
          </cell>
          <cell r="Y29">
            <v>1.896037409355918</v>
          </cell>
          <cell r="Z29">
            <v>1.8767348913278914</v>
          </cell>
          <cell r="AA29">
            <v>1.8788151705233898</v>
          </cell>
          <cell r="AD29">
            <v>1.7853839294162248</v>
          </cell>
          <cell r="AE29">
            <v>1.4868678838119254</v>
          </cell>
          <cell r="AF29">
            <v>1.4868678838119254</v>
          </cell>
          <cell r="AG29">
            <v>1.4868678838119254</v>
          </cell>
          <cell r="AH29">
            <v>1.4868678838119254</v>
          </cell>
          <cell r="AK29">
            <v>1.6230870438320073</v>
          </cell>
          <cell r="AL29">
            <v>1.963251098365419</v>
          </cell>
          <cell r="AM29">
            <v>2.0003402398833892</v>
          </cell>
          <cell r="AN29">
            <v>1.9331492184684791</v>
          </cell>
          <cell r="AO29">
            <v>2.0003402398833892</v>
          </cell>
          <cell r="AP29">
            <v>2.0490329434812522</v>
          </cell>
        </row>
        <row r="30">
          <cell r="W30">
            <v>1.9105250273990171</v>
          </cell>
          <cell r="X30">
            <v>1.8996302341572839</v>
          </cell>
          <cell r="Y30">
            <v>1.9415005943574541</v>
          </cell>
          <cell r="Z30">
            <v>1.9210070674143163</v>
          </cell>
          <cell r="AA30">
            <v>1.9232153306331985</v>
          </cell>
          <cell r="AD30">
            <v>1.8241267606845568</v>
          </cell>
          <cell r="AE30">
            <v>1.5088735284923418</v>
          </cell>
          <cell r="AF30">
            <v>1.5088735284923418</v>
          </cell>
          <cell r="AG30">
            <v>1.5088735284923418</v>
          </cell>
          <cell r="AH30">
            <v>1.5088735284923418</v>
          </cell>
          <cell r="AK30">
            <v>1.6524649193253667</v>
          </cell>
          <cell r="AL30">
            <v>2.012921351154064</v>
          </cell>
          <cell r="AM30">
            <v>2.0523709873728175</v>
          </cell>
          <cell r="AN30">
            <v>1.9809239356309338</v>
          </cell>
          <cell r="AO30">
            <v>2.0523709873728175</v>
          </cell>
          <cell r="AP30">
            <v>2.1042037513499601</v>
          </cell>
        </row>
        <row r="31">
          <cell r="W31">
            <v>1.9552122077898801</v>
          </cell>
          <cell r="X31">
            <v>1.9436655626152839</v>
          </cell>
          <cell r="Y31">
            <v>1.9880538956089571</v>
          </cell>
          <cell r="Z31">
            <v>1.96632362413462</v>
          </cell>
          <cell r="AA31">
            <v>1.9686647553267222</v>
          </cell>
          <cell r="AD31">
            <v>1.8637103113914117</v>
          </cell>
          <cell r="AE31">
            <v>1.5312048567140284</v>
          </cell>
          <cell r="AF31">
            <v>1.5312048567140284</v>
          </cell>
          <cell r="AG31">
            <v>1.5312048567140284</v>
          </cell>
          <cell r="AH31">
            <v>1.5312048567140284</v>
          </cell>
          <cell r="AK31">
            <v>1.6823745343651557</v>
          </cell>
          <cell r="AL31">
            <v>2.0638482613382618</v>
          </cell>
          <cell r="AM31">
            <v>2.1057551039693267</v>
          </cell>
          <cell r="AN31">
            <v>2.0298793291623656</v>
          </cell>
          <cell r="AO31">
            <v>2.1057551039693267</v>
          </cell>
          <cell r="AP31">
            <v>2.1608600492643841</v>
          </cell>
        </row>
        <row r="32">
          <cell r="W32">
            <v>2.0009446213300857</v>
          </cell>
          <cell r="X32">
            <v>1.9887216740222688</v>
          </cell>
          <cell r="Y32">
            <v>2.0357234519178689</v>
          </cell>
          <cell r="Z32">
            <v>2.0127091984279559</v>
          </cell>
          <cell r="AA32">
            <v>2.0151882408246031</v>
          </cell>
          <cell r="AD32">
            <v>1.9041528251486053</v>
          </cell>
          <cell r="AE32">
            <v>1.5538666885933961</v>
          </cell>
          <cell r="AF32">
            <v>1.5538666885933961</v>
          </cell>
          <cell r="AG32">
            <v>1.5538666885933961</v>
          </cell>
          <cell r="AH32">
            <v>1.5538666885933961</v>
          </cell>
          <cell r="AK32">
            <v>1.712825513437165</v>
          </cell>
          <cell r="AL32">
            <v>2.1160636223501199</v>
          </cell>
          <cell r="AM32">
            <v>2.1605277920874193</v>
          </cell>
          <cell r="AN32">
            <v>2.0800445776068051</v>
          </cell>
          <cell r="AO32">
            <v>2.1605277920874193</v>
          </cell>
          <cell r="AP32">
            <v>2.2190418344759903</v>
          </cell>
        </row>
        <row r="33">
          <cell r="W33">
            <v>2.0477467160229965</v>
          </cell>
          <cell r="X33">
            <v>2.0348222311477793</v>
          </cell>
          <cell r="Y33">
            <v>2.0845360288479555</v>
          </cell>
          <cell r="Z33">
            <v>2.0601890084188712</v>
          </cell>
          <cell r="AA33">
            <v>2.0628111693317703</v>
          </cell>
          <cell r="AD33">
            <v>1.9454729414543299</v>
          </cell>
          <cell r="AE33">
            <v>1.5768639155845783</v>
          </cell>
          <cell r="AF33">
            <v>1.5768639155845783</v>
          </cell>
          <cell r="AG33">
            <v>1.5768639155845783</v>
          </cell>
          <cell r="AH33">
            <v>1.5768639155845783</v>
          </cell>
          <cell r="AK33">
            <v>1.7438276552303777</v>
          </cell>
          <cell r="AL33">
            <v>2.1696000319955777</v>
          </cell>
          <cell r="AM33">
            <v>2.2167251697897976</v>
          </cell>
          <cell r="AN33">
            <v>2.1314495806097242</v>
          </cell>
          <cell r="AO33">
            <v>2.2167251697897976</v>
          </cell>
          <cell r="AP33">
            <v>2.2787901811738727</v>
          </cell>
        </row>
        <row r="34">
          <cell r="W34">
            <v>2.0956435117107746</v>
          </cell>
          <cell r="X34">
            <v>2.0819914452880157</v>
          </cell>
          <cell r="Y34">
            <v>2.1345190337476718</v>
          </cell>
          <cell r="Z34">
            <v>2.1087888671274726</v>
          </cell>
          <cell r="AA34">
            <v>2.1115595228854187</v>
          </cell>
          <cell r="AD34">
            <v>1.9876897042838888</v>
          </cell>
          <cell r="AE34">
            <v>1.60020150153523</v>
          </cell>
          <cell r="AF34">
            <v>1.60020150153523</v>
          </cell>
          <cell r="AG34">
            <v>1.60020150153523</v>
          </cell>
          <cell r="AH34">
            <v>1.60020150153523</v>
          </cell>
          <cell r="AK34">
            <v>1.7753909357900475</v>
          </cell>
          <cell r="AL34">
            <v>2.2244909128050656</v>
          </cell>
          <cell r="AM34">
            <v>2.2743842946042427</v>
          </cell>
          <cell r="AN34">
            <v>2.1841249767389148</v>
          </cell>
          <cell r="AO34">
            <v>2.2743842946042427</v>
          </cell>
          <cell r="AP34">
            <v>2.3401472694816099</v>
          </cell>
        </row>
        <row r="35">
          <cell r="W35">
            <v>2.1446606134496897</v>
          </cell>
          <cell r="X35">
            <v>2.1302540889812374</v>
          </cell>
          <cell r="Y35">
            <v>2.1857005311388735</v>
          </cell>
          <cell r="Z35">
            <v>2.1585351965030095</v>
          </cell>
          <cell r="AA35">
            <v>2.1614598975302468</v>
          </cell>
          <cell r="AD35">
            <v>2.030822570866849</v>
          </cell>
          <cell r="AE35">
            <v>1.6238844837579514</v>
          </cell>
          <cell r="AF35">
            <v>1.6238844837579514</v>
          </cell>
          <cell r="AG35">
            <v>1.6238844837579514</v>
          </cell>
          <cell r="AH35">
            <v>1.6238844837579514</v>
          </cell>
          <cell r="AK35">
            <v>1.8075255117278473</v>
          </cell>
          <cell r="AL35">
            <v>2.2807705328990338</v>
          </cell>
          <cell r="AM35">
            <v>2.3335431879599922</v>
          </cell>
          <cell r="AN35">
            <v>2.2381021617457826</v>
          </cell>
          <cell r="AO35">
            <v>2.3335431879599922</v>
          </cell>
          <cell r="AP35">
            <v>2.4031564152348746</v>
          </cell>
        </row>
        <row r="36">
          <cell r="W36">
            <v>2.1948242251982779</v>
          </cell>
          <cell r="X36">
            <v>2.1796355090179116</v>
          </cell>
          <cell r="Y36">
            <v>2.2381092584745215</v>
          </cell>
          <cell r="Z36">
            <v>2.2094550417885155</v>
          </cell>
          <cell r="AA36">
            <v>2.2125395178286817</v>
          </cell>
          <cell r="AD36">
            <v>2.0748914206546596</v>
          </cell>
          <cell r="AE36">
            <v>1.6479179741175691</v>
          </cell>
          <cell r="AF36">
            <v>1.6479179741175691</v>
          </cell>
          <cell r="AG36">
            <v>1.6479179741175691</v>
          </cell>
          <cell r="AH36">
            <v>1.6479179741175691</v>
          </cell>
          <cell r="AK36">
            <v>1.8402417234901214</v>
          </cell>
          <cell r="AL36">
            <v>2.3384740273813791</v>
          </cell>
          <cell r="AM36">
            <v>2.3942408602597309</v>
          </cell>
          <cell r="AN36">
            <v>2.2934133072779384</v>
          </cell>
          <cell r="AO36">
            <v>2.3942408602597309</v>
          </cell>
          <cell r="AP36">
            <v>2.4678621005608115</v>
          </cell>
        </row>
        <row r="37">
          <cell r="W37">
            <v>2.2461611638256658</v>
          </cell>
          <cell r="X37">
            <v>2.2301616397524557</v>
          </cell>
          <cell r="Y37">
            <v>2.2917746422742233</v>
          </cell>
          <cell r="Z37">
            <v>2.2615760862243066</v>
          </cell>
          <cell r="AA37">
            <v>2.264826251714009</v>
          </cell>
          <cell r="AD37">
            <v>2.1199165644828657</v>
          </cell>
          <cell r="AE37">
            <v>1.6723071601345092</v>
          </cell>
          <cell r="AF37">
            <v>1.6723071601345092</v>
          </cell>
          <cell r="AG37">
            <v>1.6723071601345092</v>
          </cell>
          <cell r="AH37">
            <v>1.6723071601345092</v>
          </cell>
          <cell r="AK37">
            <v>1.8735500986852927</v>
          </cell>
          <cell r="AL37">
            <v>2.397637420274128</v>
          </cell>
          <cell r="AM37">
            <v>2.4565173366037296</v>
          </cell>
          <cell r="AN37">
            <v>2.3500913800542431</v>
          </cell>
          <cell r="AO37">
            <v>2.4565173366037296</v>
          </cell>
          <cell r="AP37">
            <v>2.5343100052807737</v>
          </cell>
        </row>
        <row r="38">
          <cell r="W38">
            <v>2.298698873447548</v>
          </cell>
          <cell r="X38">
            <v>2.2818590167235575</v>
          </cell>
          <cell r="Y38">
            <v>2.3467268146466749</v>
          </cell>
          <cell r="Z38">
            <v>2.3149266660983381</v>
          </cell>
          <cell r="AA38">
            <v>2.3183486256945143</v>
          </cell>
          <cell r="AD38">
            <v>2.1659187539321438</v>
          </cell>
          <cell r="AE38">
            <v>1.6970573061045</v>
          </cell>
          <cell r="AF38">
            <v>1.6970573061045</v>
          </cell>
          <cell r="AG38">
            <v>1.6970573061045</v>
          </cell>
          <cell r="AH38">
            <v>1.6970573061045</v>
          </cell>
          <cell r="AK38">
            <v>1.9074613554714965</v>
          </cell>
          <cell r="AL38">
            <v>2.4582976470070634</v>
          </cell>
          <cell r="AM38">
            <v>2.520413683183091</v>
          </cell>
          <cell r="AN38">
            <v>2.4081701615137328</v>
          </cell>
          <cell r="AO38">
            <v>2.520413683183091</v>
          </cell>
          <cell r="AP38">
            <v>2.6025470391585888</v>
          </cell>
        </row>
        <row r="39">
          <cell r="W39">
            <v>2.352465440097486</v>
          </cell>
          <cell r="X39">
            <v>2.3347547905902264</v>
          </cell>
          <cell r="Y39">
            <v>2.402996630208273</v>
          </cell>
          <cell r="Z39">
            <v>2.369535786151598</v>
          </cell>
          <cell r="AA39">
            <v>2.3731358404169272</v>
          </cell>
          <cell r="AD39">
            <v>2.2129191908924715</v>
          </cell>
          <cell r="AE39">
            <v>1.7221737542348465</v>
          </cell>
          <cell r="AF39">
            <v>1.7221737542348465</v>
          </cell>
          <cell r="AG39">
            <v>1.7221737542348465</v>
          </cell>
          <cell r="AH39">
            <v>1.7221737542348465</v>
          </cell>
          <cell r="AK39">
            <v>1.9419864060055305</v>
          </cell>
          <cell r="AL39">
            <v>2.5204925774763423</v>
          </cell>
          <cell r="AM39">
            <v>2.5859720343595112</v>
          </cell>
          <cell r="AN39">
            <v>2.4676842679501352</v>
          </cell>
          <cell r="AO39">
            <v>2.5859720343595112</v>
          </cell>
          <cell r="AP39">
            <v>2.6726213750171164</v>
          </cell>
        </row>
        <row r="40">
          <cell r="W40">
            <v>2.407489606741366</v>
          </cell>
          <cell r="X40">
            <v>2.3888767413908982</v>
          </cell>
          <cell r="Y40">
            <v>2.4606156834074069</v>
          </cell>
          <cell r="Z40">
            <v>2.4254331353469141</v>
          </cell>
          <cell r="AA40">
            <v>2.4292177865976599</v>
          </cell>
          <cell r="AD40">
            <v>2.260939537334838</v>
          </cell>
          <cell r="AE40">
            <v>1.7476619257975223</v>
          </cell>
          <cell r="AF40">
            <v>1.7476619257975223</v>
          </cell>
          <cell r="AG40">
            <v>1.7476619257975223</v>
          </cell>
          <cell r="AH40">
            <v>1.7476619257975223</v>
          </cell>
          <cell r="AK40">
            <v>1.9771363599542306</v>
          </cell>
          <cell r="AL40">
            <v>2.5842610396864938</v>
          </cell>
          <cell r="AM40">
            <v>2.6532356204494092</v>
          </cell>
          <cell r="AN40">
            <v>2.5286691711439797</v>
          </cell>
          <cell r="AO40">
            <v>2.6532356204494092</v>
          </cell>
          <cell r="AP40">
            <v>2.7445824827464809</v>
          </cell>
        </row>
        <row r="41">
          <cell r="W41">
            <v>2.4638007886430464</v>
          </cell>
          <cell r="X41">
            <v>2.4442532931330807</v>
          </cell>
          <cell r="Y41">
            <v>2.5196163262641496</v>
          </cell>
          <cell r="Z41">
            <v>2.4826491030097477</v>
          </cell>
          <cell r="AA41">
            <v>2.4866250613305358</v>
          </cell>
          <cell r="AD41">
            <v>2.3100019252950039</v>
          </cell>
          <cell r="AE41">
            <v>1.7735273222993257</v>
          </cell>
          <cell r="AF41">
            <v>1.7735273222993257</v>
          </cell>
          <cell r="AG41">
            <v>1.7735273222993257</v>
          </cell>
          <cell r="AH41">
            <v>1.7735273222993257</v>
          </cell>
          <cell r="AK41">
            <v>2.0129225280694021</v>
          </cell>
          <cell r="AL41">
            <v>2.6496428439905619</v>
          </cell>
          <cell r="AM41">
            <v>2.7222487962307493</v>
          </cell>
          <cell r="AN41">
            <v>2.5911612195045972</v>
          </cell>
          <cell r="AO41">
            <v>2.7222487962307493</v>
          </cell>
          <cell r="AP41">
            <v>2.8184811642279839</v>
          </cell>
        </row>
        <row r="42">
          <cell r="W42">
            <v>2.5214290890894073</v>
          </cell>
          <cell r="X42">
            <v>2.5009135287211985</v>
          </cell>
          <cell r="Y42">
            <v>2.5800316865353112</v>
          </cell>
          <cell r="Z42">
            <v>2.5412147953497475</v>
          </cell>
          <cell r="AA42">
            <v>2.5453889847798989</v>
          </cell>
          <cell r="AD42">
            <v>2.3601289670739054</v>
          </cell>
          <cell r="AE42">
            <v>1.7997755266693558</v>
          </cell>
          <cell r="AF42">
            <v>1.7997755266693558</v>
          </cell>
          <cell r="AG42">
            <v>1.7997755266693558</v>
          </cell>
          <cell r="AH42">
            <v>1.7997755266693558</v>
          </cell>
          <cell r="AK42">
            <v>2.0493564258274581</v>
          </cell>
          <cell r="AL42">
            <v>2.7166788079435231</v>
          </cell>
          <cell r="AM42">
            <v>2.7930570701913533</v>
          </cell>
          <cell r="AN42">
            <v>2.6551976597346103</v>
          </cell>
          <cell r="AO42">
            <v>2.7930570701913533</v>
          </cell>
          <cell r="AP42">
            <v>2.8943695891983543</v>
          </cell>
        </row>
        <row r="43">
          <cell r="W43">
            <v>2.5804053154832087</v>
          </cell>
          <cell r="X43">
            <v>2.5588872052304845</v>
          </cell>
          <cell r="Y43">
            <v>2.6418956863150549</v>
          </cell>
          <cell r="Z43">
            <v>2.601162052372048</v>
          </cell>
          <cell r="AA43">
            <v>2.6055416172682175</v>
          </cell>
          <cell r="AD43">
            <v>2.4113437656594092</v>
          </cell>
          <cell r="AE43">
            <v>1.8264122044640623</v>
          </cell>
          <cell r="AF43">
            <v>1.8264122044640623</v>
          </cell>
          <cell r="AG43">
            <v>1.8264122044640623</v>
          </cell>
          <cell r="AH43">
            <v>1.8264122044640623</v>
          </cell>
          <cell r="AK43">
            <v>2.0864497771349351</v>
          </cell>
          <cell r="AL43">
            <v>2.7854107817844942</v>
          </cell>
          <cell r="AM43">
            <v>2.8657071345379874</v>
          </cell>
          <cell r="AN43">
            <v>2.7208166590298273</v>
          </cell>
          <cell r="AO43">
            <v>2.8657071345379874</v>
          </cell>
          <cell r="AP43">
            <v>2.9723013320796539</v>
          </cell>
        </row>
        <row r="44">
          <cell r="W44">
            <v>2.6407609958123608</v>
          </cell>
          <cell r="X44">
            <v>2.6182047695349322</v>
          </cell>
          <cell r="Y44">
            <v>2.7052430610815175</v>
          </cell>
          <cell r="Z44">
            <v>2.6625234651875047</v>
          </cell>
          <cell r="AA44">
            <v>2.6671157767675</v>
          </cell>
          <cell r="AD44">
            <v>2.4636699253742185</v>
          </cell>
          <cell r="AE44">
            <v>1.8534431050901303</v>
          </cell>
          <cell r="AF44">
            <v>1.8534431050901303</v>
          </cell>
          <cell r="AG44">
            <v>1.8534431050901303</v>
          </cell>
          <cell r="AH44">
            <v>1.8534431050901303</v>
          </cell>
          <cell r="AK44">
            <v>2.1242145181010774</v>
          </cell>
          <cell r="AL44">
            <v>2.8558816745636419</v>
          </cell>
          <cell r="AM44">
            <v>2.9402468959860157</v>
          </cell>
          <cell r="AN44">
            <v>2.7880573278277723</v>
          </cell>
          <cell r="AO44">
            <v>2.9402468959860157</v>
          </cell>
          <cell r="AP44">
            <v>3.0523314098008378</v>
          </cell>
        </row>
        <row r="45">
          <cell r="W45">
            <v>2.7025283955044119</v>
          </cell>
          <cell r="X45">
            <v>2.6788973742975215</v>
          </cell>
          <cell r="Y45">
            <v>2.7701093792001301</v>
          </cell>
          <cell r="Z45">
            <v>2.7253323937312781</v>
          </cell>
          <cell r="AA45">
            <v>2.7301450568040697</v>
          </cell>
          <cell r="AD45">
            <v>2.5171315627548392</v>
          </cell>
          <cell r="AE45">
            <v>1.8808740630454643</v>
          </cell>
          <cell r="AF45">
            <v>1.8808740630454643</v>
          </cell>
          <cell r="AG45">
            <v>1.8808740630454643</v>
          </cell>
          <cell r="AH45">
            <v>1.8808740630454643</v>
          </cell>
          <cell r="AK45">
            <v>2.162662800878707</v>
          </cell>
          <cell r="AL45">
            <v>2.9281354809301021</v>
          </cell>
          <cell r="AM45">
            <v>3.0167255073499217</v>
          </cell>
          <cell r="AN45">
            <v>2.8569597431184071</v>
          </cell>
          <cell r="AO45">
            <v>3.0167255073499217</v>
          </cell>
          <cell r="AP45">
            <v>3.1345163206376729</v>
          </cell>
        </row>
        <row r="46">
          <cell r="W46">
            <v>2.7657405346752602</v>
          </cell>
          <cell r="X46">
            <v>2.7409968943311123</v>
          </cell>
          <cell r="Y46">
            <v>2.8365310618945907</v>
          </cell>
          <cell r="Z46">
            <v>2.789622984899399</v>
          </cell>
          <cell r="AA46">
            <v>2.7946638447864633</v>
          </cell>
          <cell r="AD46">
            <v>2.571753317666619</v>
          </cell>
          <cell r="AE46">
            <v>1.9087109991785371</v>
          </cell>
          <cell r="AF46">
            <v>1.9087109991785371</v>
          </cell>
          <cell r="AG46">
            <v>1.9087109991785371</v>
          </cell>
          <cell r="AH46">
            <v>1.9087109991785371</v>
          </cell>
          <cell r="AK46">
            <v>2.2018069975746117</v>
          </cell>
          <cell r="AL46">
            <v>3.0022173085976336</v>
          </cell>
          <cell r="AM46">
            <v>3.0951933999555279</v>
          </cell>
          <cell r="AN46">
            <v>2.9275649723309427</v>
          </cell>
          <cell r="AO46">
            <v>3.0951933999555279</v>
          </cell>
          <cell r="AP46">
            <v>3.2189140840984303</v>
          </cell>
        </row>
        <row r="47">
          <cell r="W47">
            <v>2.8304312057813146</v>
          </cell>
          <cell r="X47">
            <v>2.8045359433386019</v>
          </cell>
          <cell r="Y47">
            <v>2.9045454036966993</v>
          </cell>
          <cell r="Z47">
            <v>2.8554301911131756</v>
          </cell>
          <cell r="AA47">
            <v>2.8607073407664569</v>
          </cell>
          <cell r="AD47">
            <v>2.6275603646599848</v>
          </cell>
          <cell r="AE47">
            <v>1.9369599219663796</v>
          </cell>
          <cell r="AF47">
            <v>1.9369599219663796</v>
          </cell>
          <cell r="AG47">
            <v>1.9369599219663796</v>
          </cell>
          <cell r="AH47">
            <v>1.9369599219663796</v>
          </cell>
          <cell r="AK47">
            <v>2.2416597042307123</v>
          </cell>
          <cell r="AL47">
            <v>3.0781734065051536</v>
          </cell>
          <cell r="AM47">
            <v>3.175702316895288</v>
          </cell>
          <cell r="AN47">
            <v>2.9999150978109745</v>
          </cell>
          <cell r="AO47">
            <v>3.175702316895288</v>
          </cell>
          <cell r="AP47">
            <v>3.3055842818835139</v>
          </cell>
        </row>
        <row r="48">
          <cell r="W48">
            <v>2.8966349916845395</v>
          </cell>
          <cell r="X48">
            <v>2.8695478910411341</v>
          </cell>
          <cell r="Y48">
            <v>2.9741905933865387</v>
          </cell>
          <cell r="Z48">
            <v>2.9227897893215355</v>
          </cell>
          <cell r="AA48">
            <v>2.9283115766434498</v>
          </cell>
          <cell r="AD48">
            <v>2.6845784245731066</v>
          </cell>
          <cell r="AE48">
            <v>1.965626928811482</v>
          </cell>
          <cell r="AF48">
            <v>1.965626928811482</v>
          </cell>
          <cell r="AG48">
            <v>1.965626928811482</v>
          </cell>
          <cell r="AH48">
            <v>1.965626928811482</v>
          </cell>
          <cell r="AK48">
            <v>2.282233744877288</v>
          </cell>
          <cell r="AL48">
            <v>3.1560511936897337</v>
          </cell>
          <cell r="AM48">
            <v>3.2583053471485837</v>
          </cell>
          <cell r="AN48">
            <v>3.0740532419025315</v>
          </cell>
          <cell r="AO48">
            <v>3.2583053471485837</v>
          </cell>
          <cell r="AP48">
            <v>3.3945880999479376</v>
          </cell>
        </row>
        <row r="49">
          <cell r="W49">
            <v>2.9643872841400407</v>
          </cell>
          <cell r="X49">
            <v>2.9360668807033585</v>
          </cell>
          <cell r="Y49">
            <v>3.045505735434761</v>
          </cell>
          <cell r="Z49">
            <v>2.9917384004516308</v>
          </cell>
          <cell r="AA49">
            <v>2.9975134358226878</v>
          </cell>
          <cell r="AD49">
            <v>2.7428337763863428</v>
          </cell>
          <cell r="AE49">
            <v>1.994718207357892</v>
          </cell>
          <cell r="AF49">
            <v>1.994718207357892</v>
          </cell>
          <cell r="AG49">
            <v>1.994718207357892</v>
          </cell>
          <cell r="AH49">
            <v>1.994718207357892</v>
          </cell>
          <cell r="AK49">
            <v>2.3235421756595671</v>
          </cell>
          <cell r="AL49">
            <v>3.2358992888900842</v>
          </cell>
          <cell r="AM49">
            <v>3.343056960589518</v>
          </cell>
          <cell r="AN49">
            <v>3.1500235926499873</v>
          </cell>
          <cell r="AO49">
            <v>3.343056960589518</v>
          </cell>
          <cell r="AP49">
            <v>3.4859883716963469</v>
          </cell>
        </row>
        <row r="50">
          <cell r="W50">
            <v>3.0337243027160761</v>
          </cell>
          <cell r="X50">
            <v>3.0041278470649431</v>
          </cell>
          <cell r="Y50">
            <v>3.1185308719590159</v>
          </cell>
          <cell r="Z50">
            <v>3.0623135093182849</v>
          </cell>
          <cell r="AA50">
            <v>3.0683506733380495</v>
          </cell>
          <cell r="AD50">
            <v>2.8023532693339264</v>
          </cell>
          <cell r="AE50">
            <v>2.0242400368267885</v>
          </cell>
          <cell r="AF50">
            <v>2.0242400368267885</v>
          </cell>
          <cell r="AG50">
            <v>2.0242400368267885</v>
          </cell>
          <cell r="AH50">
            <v>2.0242400368267885</v>
          </cell>
          <cell r="AK50">
            <v>2.3655982890390055</v>
          </cell>
          <cell r="AL50">
            <v>3.3177675408990033</v>
          </cell>
          <cell r="AM50">
            <v>3.4300130439052992</v>
          </cell>
          <cell r="AN50">
            <v>3.2278714301351545</v>
          </cell>
          <cell r="AO50">
            <v>3.4300130439052992</v>
          </cell>
          <cell r="AP50">
            <v>3.5798496223410798</v>
          </cell>
        </row>
        <row r="51">
          <cell r="W51">
            <v>3.1046831141566051</v>
          </cell>
          <cell r="X51">
            <v>3.0737665346877554</v>
          </cell>
          <cell r="Y51">
            <v>3.1933070052068491</v>
          </cell>
          <cell r="Z51">
            <v>3.1345534850031034</v>
          </cell>
          <cell r="AA51">
            <v>3.1408619364503743</v>
          </cell>
          <cell r="AD51">
            <v>2.8631643352784724</v>
          </cell>
          <cell r="AE51">
            <v>2.0541987893718252</v>
          </cell>
          <cell r="AF51">
            <v>2.0541987893718252</v>
          </cell>
          <cell r="AG51">
            <v>2.0541987893718252</v>
          </cell>
          <cell r="AH51">
            <v>2.0541987893718252</v>
          </cell>
          <cell r="AK51">
            <v>2.4084156180706113</v>
          </cell>
          <cell r="AL51">
            <v>3.4017070596837482</v>
          </cell>
          <cell r="AM51">
            <v>3.5192309374488926</v>
          </cell>
          <cell r="AN51">
            <v>3.3076431534652588</v>
          </cell>
          <cell r="AO51">
            <v>3.5192309374488926</v>
          </cell>
          <cell r="AP51">
            <v>3.6762381144545806</v>
          </cell>
        </row>
        <row r="52">
          <cell r="W52">
            <v>3.1773016521967281</v>
          </cell>
          <cell r="X52">
            <v>3.1450195167283521</v>
          </cell>
          <cell r="Y52">
            <v>3.2698761205776989</v>
          </cell>
          <cell r="Z52">
            <v>3.2084976017143267</v>
          </cell>
          <cell r="AA52">
            <v>3.2150867857325696</v>
          </cell>
          <cell r="AD52">
            <v>2.9252950013540153</v>
          </cell>
          <cell r="AE52">
            <v>2.0846009314545282</v>
          </cell>
          <cell r="AF52">
            <v>2.0846009314545282</v>
          </cell>
          <cell r="AG52">
            <v>2.0846009314545282</v>
          </cell>
          <cell r="AH52">
            <v>2.0846009314545282</v>
          </cell>
          <cell r="AK52">
            <v>2.4520079407576896</v>
          </cell>
          <cell r="AL52">
            <v>3.4877702482937472</v>
          </cell>
          <cell r="AM52">
            <v>3.6107694730502473</v>
          </cell>
          <cell r="AN52">
            <v>3.3893863084278766</v>
          </cell>
          <cell r="AO52">
            <v>3.6107694730502473</v>
          </cell>
          <cell r="AP52">
            <v>3.7752218947483258</v>
          </cell>
        </row>
        <row r="53">
          <cell r="W53">
            <v>3.2516187378416097</v>
          </cell>
          <cell r="X53">
            <v>3.2179242141456319</v>
          </cell>
          <cell r="Y53">
            <v>3.3482812101969111</v>
          </cell>
          <cell r="Z53">
            <v>3.2841860601387678</v>
          </cell>
          <cell r="AA53">
            <v>3.2910657166530015</v>
          </cell>
          <cell r="AD53">
            <v>2.9887739028833975</v>
          </cell>
          <cell r="AE53">
            <v>2.1154530252400554</v>
          </cell>
          <cell r="AF53">
            <v>2.1154530252400554</v>
          </cell>
          <cell r="AG53">
            <v>2.1154530252400554</v>
          </cell>
          <cell r="AH53">
            <v>2.1154530252400554</v>
          </cell>
          <cell r="AK53">
            <v>2.4963892844854039</v>
          </cell>
          <cell r="AL53">
            <v>3.5760108355755791</v>
          </cell>
          <cell r="AM53">
            <v>3.7046890128110266</v>
          </cell>
          <cell r="AN53">
            <v>3.4731496158293216</v>
          </cell>
          <cell r="AO53">
            <v>3.7046890128110266</v>
          </cell>
          <cell r="AP53">
            <v>3.8768708421112867</v>
          </cell>
        </row>
        <row r="54">
          <cell r="W54">
            <v>3.327674100119725</v>
          </cell>
          <cell r="X54">
            <v>3.292518915353742</v>
          </cell>
          <cell r="Y54">
            <v>3.4285662970550126</v>
          </cell>
          <cell r="Z54">
            <v>3.3616600092974411</v>
          </cell>
          <cell r="AA54">
            <v>3.3688401816689453</v>
          </cell>
          <cell r="AD54">
            <v>3.0536302965759674</v>
          </cell>
          <cell r="AE54">
            <v>2.1467617300136084</v>
          </cell>
          <cell r="AF54">
            <v>2.1467617300136084</v>
          </cell>
          <cell r="AG54">
            <v>2.1467617300136084</v>
          </cell>
          <cell r="AH54">
            <v>2.1467617300136084</v>
          </cell>
          <cell r="AK54">
            <v>2.5415739305345895</v>
          </cell>
          <cell r="AL54">
            <v>3.6664839097156414</v>
          </cell>
          <cell r="AM54">
            <v>3.8010514889084268</v>
          </cell>
          <cell r="AN54">
            <v>3.5589830005333694</v>
          </cell>
          <cell r="AO54">
            <v>3.8010514889084268</v>
          </cell>
          <cell r="AP54">
            <v>3.9812567169418416</v>
          </cell>
        </row>
        <row r="55">
          <cell r="W55">
            <v>3.4055083973215252</v>
          </cell>
          <cell r="X55">
            <v>3.3688427963305569</v>
          </cell>
          <cell r="Y55">
            <v>3.5107764597257978</v>
          </cell>
          <cell r="Z55">
            <v>3.4409615689167676</v>
          </cell>
          <cell r="AA55">
            <v>3.448452612842146</v>
          </cell>
          <cell r="AD55">
            <v>3.1198940740116661</v>
          </cell>
          <cell r="AE55">
            <v>2.1785338036178099</v>
          </cell>
          <cell r="AF55">
            <v>2.1785338036178099</v>
          </cell>
          <cell r="AG55">
            <v>2.1785338036178099</v>
          </cell>
          <cell r="AH55">
            <v>2.1785338036178099</v>
          </cell>
          <cell r="AK55">
            <v>2.5875764186772656</v>
          </cell>
          <cell r="AL55">
            <v>3.759245952631447</v>
          </cell>
          <cell r="AM55">
            <v>3.8999204444343327</v>
          </cell>
          <cell r="AN55">
            <v>3.6469376212176279</v>
          </cell>
          <cell r="AO55">
            <v>3.8999204444343327</v>
          </cell>
          <cell r="AP55">
            <v>4.0884532118079626</v>
          </cell>
        </row>
        <row r="56">
          <cell r="W56">
            <v>3.4851632387348759</v>
          </cell>
          <cell r="X56">
            <v>3.4469359411922955</v>
          </cell>
          <cell r="Y56">
            <v>3.5949578576771031</v>
          </cell>
          <cell r="Z56">
            <v>3.5221338523275141</v>
          </cell>
          <cell r="AA56">
            <v>3.5299464449888314</v>
          </cell>
          <cell r="AD56">
            <v>3.1875957754177193</v>
          </cell>
          <cell r="AE56">
            <v>2.2107761039113534</v>
          </cell>
          <cell r="AF56">
            <v>2.2107761039113534</v>
          </cell>
          <cell r="AG56">
            <v>2.2107761039113534</v>
          </cell>
          <cell r="AH56">
            <v>2.2107761039113534</v>
          </cell>
          <cell r="AK56">
            <v>2.6344115518553242</v>
          </cell>
          <cell r="AL56">
            <v>3.8543548752330228</v>
          </cell>
          <cell r="AM56">
            <v>4.0013610752967361</v>
          </cell>
          <cell r="AN56">
            <v>3.7370659008652907</v>
          </cell>
          <cell r="AO56">
            <v>4.0013610752967361</v>
          </cell>
          <cell r="AP56">
            <v>4.1985360034714452</v>
          </cell>
        </row>
        <row r="57">
          <cell r="W57">
            <v>3.5666812068888847</v>
          </cell>
          <cell r="X57">
            <v>3.5268393632450743</v>
          </cell>
          <cell r="Y57">
            <v>3.6811577571884846</v>
          </cell>
          <cell r="Z57">
            <v>3.6052209899039203</v>
          </cell>
          <cell r="AA57">
            <v>3.6133661393768075</v>
          </cell>
          <cell r="AD57">
            <v>3.2567666037442837</v>
          </cell>
          <cell r="AE57">
            <v>2.2434955902492413</v>
          </cell>
          <cell r="AF57">
            <v>2.2434955902492413</v>
          </cell>
          <cell r="AG57">
            <v>2.2434955902492413</v>
          </cell>
          <cell r="AH57">
            <v>2.2434955902492413</v>
          </cell>
          <cell r="AK57">
            <v>2.6820944009439054</v>
          </cell>
          <cell r="AL57">
            <v>3.9518700535764184</v>
          </cell>
          <cell r="AM57">
            <v>4.1054402732110518</v>
          </cell>
          <cell r="AN57">
            <v>3.8294215580104427</v>
          </cell>
          <cell r="AO57">
            <v>4.1054402732110518</v>
          </cell>
          <cell r="AP57">
            <v>4.3115828063129022</v>
          </cell>
        </row>
        <row r="58">
          <cell r="W58">
            <v>3.6501058803180157</v>
          </cell>
          <cell r="X58">
            <v>3.6085950265244584</v>
          </cell>
          <cell r="Y58">
            <v>3.7694245578903502</v>
          </cell>
          <cell r="Z58">
            <v>3.690268153055754</v>
          </cell>
          <cell r="AA58">
            <v>3.6987572079825601</v>
          </cell>
          <cell r="AD58">
            <v>3.3274384390455345</v>
          </cell>
          <cell r="AE58">
            <v>2.2766993249849299</v>
          </cell>
          <cell r="AF58">
            <v>2.2766993249849299</v>
          </cell>
          <cell r="AG58">
            <v>2.2766993249849299</v>
          </cell>
          <cell r="AH58">
            <v>2.2766993249849299</v>
          </cell>
          <cell r="AK58">
            <v>2.7306403096009899</v>
          </cell>
          <cell r="AL58">
            <v>4.0518523659319019</v>
          </cell>
          <cell r="AM58">
            <v>4.2122266698096764</v>
          </cell>
          <cell r="AN58">
            <v>3.9240596387555473</v>
          </cell>
          <cell r="AO58">
            <v>4.2122266698096764</v>
          </cell>
          <cell r="AP58">
            <v>4.4276734271952449</v>
          </cell>
        </row>
        <row r="59">
          <cell r="W59">
            <v>3.7354818568586543</v>
          </cell>
          <cell r="X59">
            <v>3.692245867834322</v>
          </cell>
          <cell r="Y59">
            <v>3.8598078199394452</v>
          </cell>
          <cell r="Z59">
            <v>3.777321578786339</v>
          </cell>
          <cell r="AA59">
            <v>3.7861662383216039</v>
          </cell>
          <cell r="AD59">
            <v>3.3996438531728224</v>
          </cell>
          <cell r="AE59">
            <v>2.3103944749947067</v>
          </cell>
          <cell r="AF59">
            <v>2.3103944749947067</v>
          </cell>
          <cell r="AG59">
            <v>2.3103944749947067</v>
          </cell>
          <cell r="AH59">
            <v>2.3103944749947067</v>
          </cell>
          <cell r="AK59">
            <v>2.7800648992047678</v>
          </cell>
          <cell r="AL59">
            <v>4.1543642307899793</v>
          </cell>
          <cell r="AM59">
            <v>4.3217906818988796</v>
          </cell>
          <cell r="AN59">
            <v>4.0210365495801925</v>
          </cell>
          <cell r="AO59">
            <v>4.3217906818988796</v>
          </cell>
          <cell r="AP59">
            <v>4.5468898218043767</v>
          </cell>
        </row>
        <row r="60">
          <cell r="W60">
            <v>3.8228547774905781</v>
          </cell>
          <cell r="X60">
            <v>3.7778358192965893</v>
          </cell>
          <cell r="Y60">
            <v>3.9523582918459534</v>
          </cell>
          <cell r="Z60">
            <v>3.8664285948299089</v>
          </cell>
          <cell r="AA60">
            <v>3.8756409188656202</v>
          </cell>
          <cell r="AD60">
            <v>3.4734161247866724</v>
          </cell>
          <cell r="AE60">
            <v>2.3445883132246284</v>
          </cell>
          <cell r="AF60">
            <v>2.3445883132246284</v>
          </cell>
          <cell r="AG60">
            <v>2.3445883132246284</v>
          </cell>
          <cell r="AH60">
            <v>2.3445883132246284</v>
          </cell>
          <cell r="AK60">
            <v>2.8303840738803743</v>
          </cell>
          <cell r="AL60">
            <v>4.2594696458289656</v>
          </cell>
          <cell r="AM60">
            <v>4.4342045578928726</v>
          </cell>
          <cell r="AN60">
            <v>4.1204100909606556</v>
          </cell>
          <cell r="AO60">
            <v>4.4342045578928726</v>
          </cell>
          <cell r="AP60">
            <v>4.6693161525068767</v>
          </cell>
        </row>
        <row r="61">
          <cell r="W61">
            <v>3.9122713507360829</v>
          </cell>
          <cell r="X61">
            <v>3.8654098314237038</v>
          </cell>
          <cell r="Y61">
            <v>4.0471279389678356</v>
          </cell>
          <cell r="Z61">
            <v>3.9576376453819466</v>
          </cell>
          <cell r="AA61">
            <v>3.9672300650602526</v>
          </cell>
          <cell r="AD61">
            <v>3.548789254694543</v>
          </cell>
          <cell r="AE61">
            <v>2.3792882202603529</v>
          </cell>
          <cell r="AF61">
            <v>2.3792882202603529</v>
          </cell>
          <cell r="AG61">
            <v>2.3792882202603529</v>
          </cell>
          <cell r="AH61">
            <v>2.3792882202603529</v>
          </cell>
          <cell r="AK61">
            <v>2.8816140256176093</v>
          </cell>
          <cell r="AL61">
            <v>4.3672342278684386</v>
          </cell>
          <cell r="AM61">
            <v>4.549542425455666</v>
          </cell>
          <cell r="AN61">
            <v>4.2222394918203179</v>
          </cell>
          <cell r="AO61">
            <v>4.549542425455666</v>
          </cell>
          <cell r="AP61">
            <v>4.7950388477655181</v>
          </cell>
        </row>
        <row r="62">
          <cell r="W62">
            <v>4.0037793776298001</v>
          </cell>
          <cell r="X62">
            <v>3.9550138967259367</v>
          </cell>
          <cell r="Y62">
            <v>4.144169972688406</v>
          </cell>
          <cell r="Z62">
            <v>4.0509983174365072</v>
          </cell>
          <cell r="AA62">
            <v>4.0609836459577568</v>
          </cell>
          <cell r="AD62">
            <v>3.6257979815214147</v>
          </cell>
          <cell r="AE62">
            <v>2.414501685920206</v>
          </cell>
          <cell r="AF62">
            <v>2.414501685920206</v>
          </cell>
          <cell r="AG62">
            <v>2.414501685920206</v>
          </cell>
          <cell r="AH62">
            <v>2.414501685920206</v>
          </cell>
          <cell r="AK62">
            <v>2.9337712394812878</v>
          </cell>
          <cell r="AL62">
            <v>4.4777252538335102</v>
          </cell>
          <cell r="AM62">
            <v>4.6678803403821414</v>
          </cell>
          <cell r="AN62">
            <v>4.3265854448314727</v>
          </cell>
          <cell r="AO62">
            <v>4.6678803403821414</v>
          </cell>
          <cell r="AP62">
            <v>4.9241466631545689</v>
          </cell>
        </row>
        <row r="63">
          <cell r="W63">
            <v>4.0974277772725607</v>
          </cell>
          <cell r="X63">
            <v>4.0466950738659406</v>
          </cell>
          <cell r="Y63">
            <v>4.2435388802935288</v>
          </cell>
          <cell r="Z63">
            <v>4.1465613677448347</v>
          </cell>
          <cell r="AA63">
            <v>4.1569528114790302</v>
          </cell>
          <cell r="AD63">
            <v>3.7044777977204295</v>
          </cell>
          <cell r="AE63">
            <v>2.450236310871825</v>
          </cell>
          <cell r="AF63">
            <v>2.450236310871825</v>
          </cell>
          <cell r="AG63">
            <v>2.450236310871825</v>
          </cell>
          <cell r="AH63">
            <v>2.450236310871825</v>
          </cell>
          <cell r="AK63">
            <v>2.9868724989158992</v>
          </cell>
          <cell r="AL63">
            <v>4.5910117027554982</v>
          </cell>
          <cell r="AM63">
            <v>4.7892963367505637</v>
          </cell>
          <cell r="AN63">
            <v>4.4335101425895562</v>
          </cell>
          <cell r="AO63">
            <v>4.7892963367505637</v>
          </cell>
          <cell r="AP63">
            <v>5.056730744017945</v>
          </cell>
        </row>
        <row r="64">
          <cell r="W64">
            <v>4.1932666129829661</v>
          </cell>
          <cell r="X64">
            <v>4.1405015123732269</v>
          </cell>
          <cell r="Y64">
            <v>4.3452904555652072</v>
          </cell>
          <cell r="Z64">
            <v>4.2443787504099353</v>
          </cell>
          <cell r="AA64">
            <v>4.2551899203199026</v>
          </cell>
          <cell r="AD64">
            <v>3.784864965930963</v>
          </cell>
          <cell r="AE64">
            <v>2.4864998082727281</v>
          </cell>
          <cell r="AF64">
            <v>2.4864998082727281</v>
          </cell>
          <cell r="AG64">
            <v>2.4864998082727281</v>
          </cell>
          <cell r="AH64">
            <v>2.4864998082727281</v>
          </cell>
          <cell r="AK64">
            <v>3.0409348911462768</v>
          </cell>
          <cell r="AL64">
            <v>4.7071642988352123</v>
          </cell>
          <cell r="AM64">
            <v>4.9138704783796099</v>
          </cell>
          <cell r="AN64">
            <v>4.5430773146813692</v>
          </cell>
          <cell r="AO64">
            <v>4.9138704783796099</v>
          </cell>
          <cell r="AP64">
            <v>5.1928846898144512</v>
          </cell>
        </row>
        <row r="65">
          <cell r="W65">
            <v>4.2913471190606378</v>
          </cell>
          <cell r="X65">
            <v>4.2364824779315509</v>
          </cell>
          <cell r="Y65">
            <v>4.4494818301087493</v>
          </cell>
          <cell r="Z65">
            <v>4.3445036451321055</v>
          </cell>
          <cell r="AA65">
            <v>4.3557485685169022</v>
          </cell>
          <cell r="AD65">
            <v>3.8669965356916647</v>
          </cell>
          <cell r="AE65">
            <v>2.5233000054351646</v>
          </cell>
          <cell r="AF65">
            <v>2.5233000054351646</v>
          </cell>
          <cell r="AG65">
            <v>2.5233000054351646</v>
          </cell>
          <cell r="AH65">
            <v>2.5233000054351646</v>
          </cell>
          <cell r="AK65">
            <v>3.0959758126760244</v>
          </cell>
          <cell r="AL65">
            <v>4.8262555555957434</v>
          </cell>
          <cell r="AM65">
            <v>5.0416849116238422</v>
          </cell>
          <cell r="AN65">
            <v>4.6553522656693831</v>
          </cell>
          <cell r="AO65">
            <v>5.0416849116238422</v>
          </cell>
          <cell r="AP65">
            <v>5.3327046201955408</v>
          </cell>
        </row>
        <row r="66">
          <cell r="W66">
            <v>4.3917217281754661</v>
          </cell>
          <cell r="X66">
            <v>4.3346883782524825</v>
          </cell>
          <cell r="Y66">
            <v>4.5561715054310969</v>
          </cell>
          <cell r="Z66">
            <v>4.4469904861207716</v>
          </cell>
          <cell r="AA66">
            <v>4.4586836186880934</v>
          </cell>
          <cell r="AD66">
            <v>3.9509103605161737</v>
          </cell>
          <cell r="AE66">
            <v>2.560644845515605</v>
          </cell>
          <cell r="AF66">
            <v>2.560644845515605</v>
          </cell>
          <cell r="AG66">
            <v>2.560644845515605</v>
          </cell>
          <cell r="AH66">
            <v>2.560644845515605</v>
          </cell>
          <cell r="AK66">
            <v>3.1520129748854604</v>
          </cell>
          <cell r="AL66">
            <v>4.9483598211523159</v>
          </cell>
          <cell r="AM66">
            <v>5.1728239195424424</v>
          </cell>
          <cell r="AN66">
            <v>4.7704019140147649</v>
          </cell>
          <cell r="AO66">
            <v>5.1728239195424424</v>
          </cell>
          <cell r="AP66">
            <v>5.4762892428622338</v>
          </cell>
        </row>
        <row r="67">
          <cell r="W67">
            <v>4.4944440993974899</v>
          </cell>
          <cell r="X67">
            <v>4.4351707895487538</v>
          </cell>
          <cell r="Y67">
            <v>4.6654193857883239</v>
          </cell>
          <cell r="Z67">
            <v>4.5518949916883606</v>
          </cell>
          <cell r="AA67">
            <v>4.5640512299649307</v>
          </cell>
          <cell r="AD67">
            <v>4.0366451153393745</v>
          </cell>
          <cell r="AE67">
            <v>2.5985423892292361</v>
          </cell>
          <cell r="AF67">
            <v>2.5985423892292361</v>
          </cell>
          <cell r="AG67">
            <v>2.5985423892292361</v>
          </cell>
          <cell r="AH67">
            <v>2.5985423892292361</v>
          </cell>
          <cell r="AK67">
            <v>3.2090644097308871</v>
          </cell>
          <cell r="AL67">
            <v>5.0735533246274693</v>
          </cell>
          <cell r="AM67">
            <v>5.3073739774769262</v>
          </cell>
          <cell r="AN67">
            <v>4.8882948319623214</v>
          </cell>
          <cell r="AO67">
            <v>5.3073739774769262</v>
          </cell>
          <cell r="AP67">
            <v>5.6237399232491052</v>
          </cell>
        </row>
        <row r="68">
          <cell r="W68">
            <v>4.5995691468823976</v>
          </cell>
          <cell r="X68">
            <v>4.537982483621283</v>
          </cell>
          <cell r="Y68">
            <v>4.7772868118207565</v>
          </cell>
          <cell r="Z68">
            <v>4.6592741945422889</v>
          </cell>
          <cell r="AA68">
            <v>4.6719088886314619</v>
          </cell>
          <cell r="AD68">
            <v>4.1242403143422388</v>
          </cell>
          <cell r="AE68">
            <v>2.6370008165898287</v>
          </cell>
          <cell r="AF68">
            <v>2.6370008165898287</v>
          </cell>
          <cell r="AG68">
            <v>2.6370008165898287</v>
          </cell>
          <cell r="AH68">
            <v>2.6370008165898287</v>
          </cell>
          <cell r="AK68">
            <v>3.2671484755470162</v>
          </cell>
          <cell r="AL68">
            <v>5.2019142237405447</v>
          </cell>
          <cell r="AM68">
            <v>5.4454238100744865</v>
          </cell>
          <cell r="AN68">
            <v>5.0091012864111439</v>
          </cell>
          <cell r="AO68">
            <v>5.4454238100744865</v>
          </cell>
          <cell r="AP68">
            <v>5.7751607560845324</v>
          </cell>
        </row>
        <row r="69">
          <cell r="W69">
            <v>4.707153069227977</v>
          </cell>
          <cell r="X69">
            <v>4.6431774555741079</v>
          </cell>
          <cell r="Y69">
            <v>4.8918365949945946</v>
          </cell>
          <cell r="Z69">
            <v>4.7691864727915414</v>
          </cell>
          <cell r="AA69">
            <v>4.7823154394876006</v>
          </cell>
          <cell r="AD69">
            <v>4.2137363291634653</v>
          </cell>
          <cell r="AE69">
            <v>2.676028428675358</v>
          </cell>
          <cell r="AF69">
            <v>2.676028428675358</v>
          </cell>
          <cell r="AG69">
            <v>2.676028428675358</v>
          </cell>
          <cell r="AH69">
            <v>2.676028428675358</v>
          </cell>
          <cell r="AK69">
            <v>3.3262838629544174</v>
          </cell>
          <cell r="AL69">
            <v>5.3335226536011806</v>
          </cell>
          <cell r="AM69">
            <v>5.5870644497945694</v>
          </cell>
          <cell r="AN69">
            <v>5.1328932807952974</v>
          </cell>
          <cell r="AO69">
            <v>5.5870644497945694</v>
          </cell>
          <cell r="AP69">
            <v>5.930658638877726</v>
          </cell>
        </row>
        <row r="70">
          <cell r="W70">
            <v>4.8172533795172194</v>
          </cell>
          <cell r="X70">
            <v>4.7508109521717712</v>
          </cell>
          <cell r="Y70">
            <v>5.0091330528693749</v>
          </cell>
          <cell r="Z70">
            <v>4.8816915816846942</v>
          </cell>
          <cell r="AA70">
            <v>4.8953311179535719</v>
          </cell>
          <cell r="AD70">
            <v>4.3051744075063123</v>
          </cell>
          <cell r="AE70">
            <v>2.715633649419753</v>
          </cell>
          <cell r="AF70">
            <v>2.715633649419753</v>
          </cell>
          <cell r="AG70">
            <v>2.715633649419753</v>
          </cell>
          <cell r="AH70">
            <v>2.715633649419753</v>
          </cell>
          <cell r="AK70">
            <v>3.3864896008738925</v>
          </cell>
          <cell r="AL70">
            <v>5.4684607767372908</v>
          </cell>
          <cell r="AM70">
            <v>5.7323892969372592</v>
          </cell>
          <cell r="AN70">
            <v>5.2597445979995303</v>
          </cell>
          <cell r="AO70">
            <v>5.7323892969372592</v>
          </cell>
          <cell r="AP70">
            <v>6.0903433473844188</v>
          </cell>
        </row>
        <row r="71">
          <cell r="W71">
            <v>4.929928936064127</v>
          </cell>
          <cell r="X71">
            <v>4.860939500854065</v>
          </cell>
          <cell r="Y71">
            <v>5.1292420452110772</v>
          </cell>
          <cell r="Z71">
            <v>4.9968506860966357</v>
          </cell>
          <cell r="AA71">
            <v>5.011017582933051</v>
          </cell>
          <cell r="AD71">
            <v>4.3985966921491997</v>
          </cell>
          <cell r="AE71">
            <v>2.7558250274311655</v>
          </cell>
          <cell r="AF71">
            <v>2.7558250274311655</v>
          </cell>
          <cell r="AG71">
            <v>2.7558250274311655</v>
          </cell>
          <cell r="AH71">
            <v>2.7558250274311655</v>
          </cell>
          <cell r="AK71">
            <v>3.44778506264971</v>
          </cell>
          <cell r="AL71">
            <v>5.6068128343887444</v>
          </cell>
          <cell r="AM71">
            <v>5.8814941812330588</v>
          </cell>
          <cell r="AN71">
            <v>5.3897308443355749</v>
          </cell>
          <cell r="AO71">
            <v>5.8814941812330588</v>
          </cell>
          <cell r="AP71">
            <v>6.2543276131044898</v>
          </cell>
        </row>
        <row r="72">
          <cell r="W72">
            <v>5.0452399738786671</v>
          </cell>
          <cell r="X72">
            <v>4.9736209394233635</v>
          </cell>
          <cell r="Y72">
            <v>5.2522310109711485</v>
          </cell>
          <cell r="Z72">
            <v>5.1147263937816554</v>
          </cell>
          <cell r="AA72">
            <v>5.1294379504529246</v>
          </cell>
          <cell r="AD72">
            <v>4.4940462403688377</v>
          </cell>
          <cell r="AE72">
            <v>2.7966112378371468</v>
          </cell>
          <cell r="AF72">
            <v>2.7966112378371468</v>
          </cell>
          <cell r="AG72">
            <v>2.7966112378371468</v>
          </cell>
          <cell r="AH72">
            <v>2.7966112378371468</v>
          </cell>
          <cell r="AK72">
            <v>3.5101899722836696</v>
          </cell>
          <cell r="AL72">
            <v>5.74866519909878</v>
          </cell>
          <cell r="AM72">
            <v>6.0344774250346829</v>
          </cell>
          <cell r="AN72">
            <v>5.5229294946052558</v>
          </cell>
          <cell r="AO72">
            <v>6.0344774250346829</v>
          </cell>
          <cell r="AP72">
            <v>6.4227272028662341</v>
          </cell>
        </row>
        <row r="73">
          <cell r="W73">
            <v>5.163248136867689</v>
          </cell>
          <cell r="X73">
            <v>5.0889144464201364</v>
          </cell>
          <cell r="Y73">
            <v>5.3781690061522145</v>
          </cell>
          <cell r="Z73">
            <v>5.2353827894109646</v>
          </cell>
          <cell r="AA73">
            <v>5.2506568280980277</v>
          </cell>
          <cell r="AD73">
            <v>4.591567043784841</v>
          </cell>
          <cell r="AE73">
            <v>2.8380010841571366</v>
          </cell>
          <cell r="AF73">
            <v>2.8380010841571366</v>
          </cell>
          <cell r="AG73">
            <v>2.8380010841571366</v>
          </cell>
          <cell r="AH73">
            <v>2.8380010841571366</v>
          </cell>
          <cell r="AK73">
            <v>3.5737244107820039</v>
          </cell>
          <cell r="AL73">
            <v>5.894106428635979</v>
          </cell>
          <cell r="AM73">
            <v>6.1914399081525247</v>
          </cell>
          <cell r="AN73">
            <v>5.6594199382772574</v>
          </cell>
          <cell r="AO73">
            <v>6.1914399081525247</v>
          </cell>
          <cell r="AP73">
            <v>6.5956610005534637</v>
          </cell>
        </row>
        <row r="74">
          <cell r="W74">
            <v>5.2840165107890247</v>
          </cell>
          <cell r="X74">
            <v>5.2068805722026017</v>
          </cell>
          <cell r="Y74">
            <v>5.5071267425817325</v>
          </cell>
          <cell r="Z74">
            <v>5.3588854694131696</v>
          </cell>
          <cell r="AA74">
            <v>5.37474035025964</v>
          </cell>
          <cell r="AD74">
            <v>4.6912040486349724</v>
          </cell>
          <cell r="AE74">
            <v>2.8800035002026623</v>
          </cell>
          <cell r="AF74">
            <v>2.8800035002026623</v>
          </cell>
          <cell r="AG74">
            <v>2.8800035002026623</v>
          </cell>
          <cell r="AH74">
            <v>2.8800035002026623</v>
          </cell>
          <cell r="AK74">
            <v>3.638408822617158</v>
          </cell>
          <cell r="AL74">
            <v>6.0432273212804688</v>
          </cell>
          <cell r="AM74">
            <v>6.3524851343765567</v>
          </cell>
          <cell r="AN74">
            <v>5.7992835268050777</v>
          </cell>
          <cell r="AO74">
            <v>6.3524851343765567</v>
          </cell>
          <cell r="AP74">
            <v>6.7732510910331358</v>
          </cell>
        </row>
        <row r="75">
          <cell r="W75">
            <v>5.4076096569763799</v>
          </cell>
          <cell r="X75">
            <v>5.3275812707468306</v>
          </cell>
          <cell r="Y75">
            <v>5.639176627615357</v>
          </cell>
          <cell r="Z75">
            <v>5.4853015776366263</v>
          </cell>
          <cell r="AA75">
            <v>5.501756214216976</v>
          </cell>
          <cell r="AD75">
            <v>4.7930031764903509</v>
          </cell>
          <cell r="AE75">
            <v>2.9226275520056615</v>
          </cell>
          <cell r="AF75">
            <v>2.9226275520056615</v>
          </cell>
          <cell r="AG75">
            <v>2.9226275520056615</v>
          </cell>
          <cell r="AH75">
            <v>2.9226275520056615</v>
          </cell>
          <cell r="AK75">
            <v>3.7042640223065284</v>
          </cell>
          <cell r="AL75">
            <v>6.1961209725088651</v>
          </cell>
          <cell r="AM75">
            <v>6.5177192997285287</v>
          </cell>
          <cell r="AN75">
            <v>5.9426036221143743</v>
          </cell>
          <cell r="AO75">
            <v>6.5177192997285287</v>
          </cell>
          <cell r="AP75">
            <v>6.9556228463427514</v>
          </cell>
        </row>
        <row r="76">
          <cell r="W76">
            <v>5.5340936468530577</v>
          </cell>
          <cell r="X76">
            <v>5.4510799321840127</v>
          </cell>
          <cell r="Y76">
            <v>5.7743928047923179</v>
          </cell>
          <cell r="Z76">
            <v>5.6146998418530742</v>
          </cell>
          <cell r="AA76">
            <v>5.6317737170713515</v>
          </cell>
          <cell r="AD76">
            <v>4.8970113454201911</v>
          </cell>
          <cell r="AE76">
            <v>2.9658824397753452</v>
          </cell>
          <cell r="AF76">
            <v>2.9658824397753452</v>
          </cell>
          <cell r="AG76">
            <v>2.9658824397753452</v>
          </cell>
          <cell r="AH76">
            <v>2.9658824397753452</v>
          </cell>
          <cell r="AK76">
            <v>3.7713112011102767</v>
          </cell>
          <cell r="AL76">
            <v>6.3528828331133393</v>
          </cell>
          <cell r="AM76">
            <v>6.6872513624894712</v>
          </cell>
          <cell r="AN76">
            <v>6.0894656462885948</v>
          </cell>
          <cell r="AO76">
            <v>6.6872513624894712</v>
          </cell>
          <cell r="AP76">
            <v>7.142905014198381</v>
          </cell>
        </row>
        <row r="77">
          <cell r="W77">
            <v>5.6635360972529512</v>
          </cell>
          <cell r="X77">
            <v>5.5774414160919701</v>
          </cell>
          <cell r="Y77">
            <v>5.9128511954656284</v>
          </cell>
          <cell r="Z77">
            <v>5.7471506111223887</v>
          </cell>
          <cell r="AA77">
            <v>5.7648637935531815</v>
          </cell>
          <cell r="AD77">
            <v>5.003276491615809</v>
          </cell>
          <cell r="AE77">
            <v>3.0097774998840201</v>
          </cell>
          <cell r="AF77">
            <v>3.0097774998840201</v>
          </cell>
          <cell r="AG77">
            <v>3.0097774998840201</v>
          </cell>
          <cell r="AH77">
            <v>3.0097774998840201</v>
          </cell>
          <cell r="AK77">
            <v>3.8395719338503729</v>
          </cell>
          <cell r="AL77">
            <v>6.5136107687911071</v>
          </cell>
          <cell r="AM77">
            <v>6.8611931150486809</v>
          </cell>
          <cell r="AN77">
            <v>6.2399571324825072</v>
          </cell>
          <cell r="AO77">
            <v>6.8611931150486809</v>
          </cell>
          <cell r="AP77">
            <v>7.3352298088857895</v>
          </cell>
        </row>
        <row r="78">
          <cell r="W78">
            <v>5.7960062065676974</v>
          </cell>
          <cell r="X78">
            <v>5.7067320855583983</v>
          </cell>
          <cell r="Y78">
            <v>6.0546295414305034</v>
          </cell>
          <cell r="Z78">
            <v>5.8827258940387654</v>
          </cell>
          <cell r="AA78">
            <v>5.9010990547224305</v>
          </cell>
          <cell r="AD78">
            <v>5.1118475914838717</v>
          </cell>
          <cell r="AE78">
            <v>3.0543222068823037</v>
          </cell>
          <cell r="AF78">
            <v>3.0543222068823037</v>
          </cell>
          <cell r="AG78">
            <v>3.0543222068823037</v>
          </cell>
          <cell r="AH78">
            <v>3.0543222068823037</v>
          </cell>
          <cell r="AK78">
            <v>3.9090681858530645</v>
          </cell>
          <cell r="AL78">
            <v>6.6784051212415223</v>
          </cell>
          <cell r="AM78">
            <v>7.0396592576215635</v>
          </cell>
          <cell r="AN78">
            <v>6.3941677770939824</v>
          </cell>
          <cell r="AO78">
            <v>7.0396592576215635</v>
          </cell>
          <cell r="AP78">
            <v>7.5327330045988354</v>
          </cell>
        </row>
        <row r="79">
          <cell r="W79">
            <v>5.9315747917393162</v>
          </cell>
          <cell r="X79">
            <v>5.8390198420337276</v>
          </cell>
          <cell r="Y79">
            <v>6.1998074485749237</v>
          </cell>
          <cell r="Z79">
            <v>6.0214993978791398</v>
          </cell>
          <cell r="AA79">
            <v>6.040553827583631</v>
          </cell>
          <cell r="AD79">
            <v>5.2227746842190719</v>
          </cell>
          <cell r="AE79">
            <v>3.0995261755441619</v>
          </cell>
          <cell r="AF79">
            <v>3.0995261755441619</v>
          </cell>
          <cell r="AG79">
            <v>3.0995261755441619</v>
          </cell>
          <cell r="AH79">
            <v>3.0995261755441619</v>
          </cell>
          <cell r="AK79">
            <v>3.9798223200170049</v>
          </cell>
          <cell r="AL79">
            <v>6.8473687708089326</v>
          </cell>
          <cell r="AM79">
            <v>7.2227674738849519</v>
          </cell>
          <cell r="AN79">
            <v>6.5521894932251152</v>
          </cell>
          <cell r="AO79">
            <v>7.2227674738849519</v>
          </cell>
          <cell r="AP79">
            <v>7.7355540312910298</v>
          </cell>
        </row>
        <row r="80">
          <cell r="W80">
            <v>6.0703143261180985</v>
          </cell>
          <cell r="X80">
            <v>5.9743741609919114</v>
          </cell>
          <cell r="Y80">
            <v>6.3484664315768535</v>
          </cell>
          <cell r="Z80">
            <v>6.163546568675109</v>
          </cell>
          <cell r="AA80">
            <v>6.1833041956370876</v>
          </cell>
          <cell r="AD80">
            <v>5.3361088948666255</v>
          </cell>
          <cell r="AE80">
            <v>3.1453991629422156</v>
          </cell>
          <cell r="AF80">
            <v>3.1453991629422156</v>
          </cell>
          <cell r="AG80">
            <v>3.1453991629422156</v>
          </cell>
          <cell r="AH80">
            <v>3.1453991629422156</v>
          </cell>
          <cell r="AK80">
            <v>4.0518571040093123</v>
          </cell>
          <cell r="AL80">
            <v>7.0206072007103986</v>
          </cell>
          <cell r="AM80">
            <v>7.4106385085797664</v>
          </cell>
          <cell r="AN80">
            <v>6.7141164654645538</v>
          </cell>
          <cell r="AO80">
            <v>7.4106385085797664</v>
          </cell>
          <cell r="AP80">
            <v>7.9438360731079287</v>
          </cell>
        </row>
        <row r="81">
          <cell r="W81">
            <v>6.2122989782060012</v>
          </cell>
          <cell r="X81">
            <v>6.1128661284178651</v>
          </cell>
          <cell r="Y81">
            <v>6.5006899596732035</v>
          </cell>
          <cell r="Z81">
            <v>6.3089446322301548</v>
          </cell>
          <cell r="AA81">
            <v>6.3294280403883834</v>
          </cell>
          <cell r="AD81">
            <v>5.4519024578852315</v>
          </cell>
          <cell r="AE81">
            <v>3.1919510705537602</v>
          </cell>
          <cell r="AF81">
            <v>3.1919510705537602</v>
          </cell>
          <cell r="AG81">
            <v>3.1919510705537602</v>
          </cell>
          <cell r="AH81">
            <v>3.1919510705537602</v>
          </cell>
          <cell r="AK81">
            <v>4.1251957175918808</v>
          </cell>
          <cell r="AL81">
            <v>7.1982285628883718</v>
          </cell>
          <cell r="AM81">
            <v>7.6033962471321974</v>
          </cell>
          <cell r="AN81">
            <v>6.8800452060236879</v>
          </cell>
          <cell r="AO81">
            <v>7.6033962471321974</v>
          </cell>
          <cell r="AP81">
            <v>8.1577261694698464</v>
          </cell>
        </row>
        <row r="82">
          <cell r="W82">
            <v>6.3576046513062394</v>
          </cell>
          <cell r="X82">
            <v>6.2545684781407198</v>
          </cell>
          <cell r="Y82">
            <v>6.6565635035262476</v>
          </cell>
          <cell r="Z82">
            <v>6.4577726361044645</v>
          </cell>
          <cell r="AA82">
            <v>6.4790050838388415</v>
          </cell>
          <cell r="AD82">
            <v>5.5702087412213412</v>
          </cell>
          <cell r="AE82">
            <v>3.2391919463979559</v>
          </cell>
          <cell r="AF82">
            <v>3.2391919463979559</v>
          </cell>
          <cell r="AG82">
            <v>3.2391919463979559</v>
          </cell>
          <cell r="AH82">
            <v>3.2391919463979559</v>
          </cell>
          <cell r="AK82">
            <v>4.1998617600802941</v>
          </cell>
          <cell r="AL82">
            <v>7.3803437455294478</v>
          </cell>
          <cell r="AM82">
            <v>7.8011677973459079</v>
          </cell>
          <cell r="AN82">
            <v>7.0500746122601541</v>
          </cell>
          <cell r="AO82">
            <v>7.8011677973459079</v>
          </cell>
          <cell r="AP82">
            <v>8.377375318876247</v>
          </cell>
        </row>
        <row r="83">
          <cell r="W83">
            <v>6.5063090241002923</v>
          </cell>
          <cell r="X83">
            <v>6.3995556300325003</v>
          </cell>
          <cell r="Y83">
            <v>6.8161745832138001</v>
          </cell>
          <cell r="Z83">
            <v>6.6101114925901685</v>
          </cell>
          <cell r="AA83">
            <v>6.6321169319801214</v>
          </cell>
          <cell r="AD83">
            <v>5.6910822709058442</v>
          </cell>
          <cell r="AE83">
            <v>3.2871319872046456</v>
          </cell>
          <cell r="AF83">
            <v>3.2871319872046456</v>
          </cell>
          <cell r="AG83">
            <v>3.2871319872046456</v>
          </cell>
          <cell r="AH83">
            <v>3.2871319872046456</v>
          </cell>
          <cell r="AK83">
            <v>4.2758792579377474</v>
          </cell>
          <cell r="AL83">
            <v>7.5670664422913427</v>
          </cell>
          <cell r="AM83">
            <v>8.0040835732191304</v>
          </cell>
          <cell r="AN83">
            <v>7.2243060256229414</v>
          </cell>
          <cell r="AO83">
            <v>8.0040835732191304</v>
          </cell>
          <cell r="AP83">
            <v>8.6029385855051057</v>
          </cell>
        </row>
        <row r="84">
          <cell r="W84">
            <v>6.6584915921739984</v>
          </cell>
          <cell r="X84">
            <v>6.5479037290922832</v>
          </cell>
          <cell r="Y84">
            <v>6.9796128173701009</v>
          </cell>
          <cell r="Z84">
            <v>6.7660440227003704</v>
          </cell>
          <cell r="AA84">
            <v>6.7888471193166753</v>
          </cell>
          <cell r="AD84">
            <v>5.8145787561845008</v>
          </cell>
          <cell r="AE84">
            <v>3.3357815406152742</v>
          </cell>
          <cell r="AF84">
            <v>3.3357815406152742</v>
          </cell>
          <cell r="AG84">
            <v>3.3357815406152742</v>
          </cell>
          <cell r="AH84">
            <v>3.3357815406152742</v>
          </cell>
          <cell r="AK84">
            <v>4.3532726725064208</v>
          </cell>
          <cell r="AL84">
            <v>7.7585132232813141</v>
          </cell>
          <cell r="AM84">
            <v>8.2122773809419236</v>
          </cell>
          <cell r="AN84">
            <v>7.4028432920542349</v>
          </cell>
          <cell r="AO84">
            <v>8.2122773809419236</v>
          </cell>
          <cell r="AP84">
            <v>8.834575208682482</v>
          </cell>
        </row>
        <row r="85">
          <cell r="W85">
            <v>6.814233710514948</v>
          </cell>
          <cell r="X85">
            <v>6.6996906854363711</v>
          </cell>
          <cell r="Y85">
            <v>7.1469699735050014</v>
          </cell>
          <cell r="Z85">
            <v>6.9256550011958717</v>
          </cell>
          <cell r="AA85">
            <v>6.9492811544403672</v>
          </cell>
          <cell r="AD85">
            <v>5.9407551151937046</v>
          </cell>
          <cell r="AE85">
            <v>3.3851511074163803</v>
          </cell>
          <cell r="AF85">
            <v>3.3851511074163803</v>
          </cell>
          <cell r="AG85">
            <v>3.3851511074163803</v>
          </cell>
          <cell r="AH85">
            <v>3.3851511074163803</v>
          </cell>
          <cell r="AK85">
            <v>4.4320669078787871</v>
          </cell>
          <cell r="AL85">
            <v>7.954803607830331</v>
          </cell>
          <cell r="AM85">
            <v>8.4258865071302989</v>
          </cell>
          <cell r="AN85">
            <v>7.58579282388399</v>
          </cell>
          <cell r="AO85">
            <v>8.4258865071302989</v>
          </cell>
          <cell r="AP85">
            <v>9.0724487152995952</v>
          </cell>
        </row>
        <row r="86">
          <cell r="W86">
            <v>6.9736186370038924</v>
          </cell>
          <cell r="X86">
            <v>6.854996215215472</v>
          </cell>
          <cell r="Y86">
            <v>7.3183400195297041</v>
          </cell>
          <cell r="Z86">
            <v>7.0890312026740823</v>
          </cell>
          <cell r="AA86">
            <v>7.1135065666821022</v>
          </cell>
          <cell r="AD86">
            <v>6.0696695011934079</v>
          </cell>
          <cell r="AE86">
            <v>3.4352513438061427</v>
          </cell>
          <cell r="AF86">
            <v>3.4352513438061427</v>
          </cell>
          <cell r="AG86">
            <v>3.4352513438061427</v>
          </cell>
          <cell r="AH86">
            <v>3.4352513438061427</v>
          </cell>
          <cell r="AK86">
            <v>4.512287318911393</v>
          </cell>
          <cell r="AL86">
            <v>8.1560601391084386</v>
          </cell>
          <cell r="AM86">
            <v>8.6450518093554027</v>
          </cell>
          <cell r="AN86">
            <v>7.7732636632541405</v>
          </cell>
          <cell r="AO86">
            <v>8.6450518093554027</v>
          </cell>
          <cell r="AP86">
            <v>9.3167270352567666</v>
          </cell>
        </row>
        <row r="87">
          <cell r="W87">
            <v>7.1367315769234132</v>
          </cell>
          <cell r="X87">
            <v>7.0139018824803818</v>
          </cell>
          <cell r="Y87">
            <v>7.4938191765179871</v>
          </cell>
          <cell r="Z87">
            <v>7.256261448745164</v>
          </cell>
          <cell r="AA87">
            <v>7.2816129538659338</v>
          </cell>
          <cell r="AD87">
            <v>6.2013813293693048</v>
          </cell>
          <cell r="AE87">
            <v>3.4860930636944736</v>
          </cell>
          <cell r="AF87">
            <v>3.4860930636944736</v>
          </cell>
          <cell r="AG87">
            <v>3.4860930636944736</v>
          </cell>
          <cell r="AH87">
            <v>3.4860930636944736</v>
          </cell>
          <cell r="AK87">
            <v>4.5939597193836894</v>
          </cell>
          <cell r="AL87">
            <v>8.3624084606278828</v>
          </cell>
          <cell r="AM87">
            <v>8.8699178090274486</v>
          </cell>
          <cell r="AN87">
            <v>7.965367547110227</v>
          </cell>
          <cell r="AO87">
            <v>8.8699178090274486</v>
          </cell>
          <cell r="AP87">
            <v>9.5675826200157186</v>
          </cell>
        </row>
        <row r="88">
          <cell r="W88">
            <v>7.3036597285076521</v>
          </cell>
          <cell r="X88">
            <v>7.1764911420181594</v>
          </cell>
          <cell r="Y88">
            <v>7.673505972732535</v>
          </cell>
          <cell r="Z88">
            <v>7.4274366563210625</v>
          </cell>
          <cell r="AA88">
            <v>7.4536920311916939</v>
          </cell>
          <cell r="AD88">
            <v>6.3359513042166187</v>
          </cell>
          <cell r="AE88">
            <v>3.5376872410371516</v>
          </cell>
          <cell r="AF88">
            <v>3.5376872410371516</v>
          </cell>
          <cell r="AG88">
            <v>3.5376872410371516</v>
          </cell>
          <cell r="AH88">
            <v>3.5376872410371516</v>
          </cell>
          <cell r="AK88">
            <v>4.6771103903045343</v>
          </cell>
          <cell r="AL88">
            <v>8.5739773946817674</v>
          </cell>
          <cell r="AM88">
            <v>9.1006327866956465</v>
          </cell>
          <cell r="AN88">
            <v>8.162218973799197</v>
          </cell>
          <cell r="AO88">
            <v>9.1006327866956465</v>
          </cell>
          <cell r="AP88">
            <v>9.8251925643439293</v>
          </cell>
        </row>
        <row r="89">
          <cell r="W89">
            <v>7.4744923295574459</v>
          </cell>
          <cell r="X89">
            <v>7.3428493831812824</v>
          </cell>
          <cell r="Y89">
            <v>7.8575012989467155</v>
          </cell>
          <cell r="Z89">
            <v>7.6026498870436763</v>
          </cell>
          <cell r="AA89">
            <v>7.6298376812728161</v>
          </cell>
          <cell r="AD89">
            <v>6.4734414475181197</v>
          </cell>
          <cell r="AE89">
            <v>3.5900450122045013</v>
          </cell>
          <cell r="AF89">
            <v>3.5900450122045013</v>
          </cell>
          <cell r="AG89">
            <v>3.5900450122045013</v>
          </cell>
          <cell r="AH89">
            <v>3.5900450122045013</v>
          </cell>
          <cell r="AK89">
            <v>4.761766088369046</v>
          </cell>
          <cell r="AL89">
            <v>8.790899022767217</v>
          </cell>
          <cell r="AM89">
            <v>9.3373488798269726</v>
          </cell>
          <cell r="AN89">
            <v>8.3639352713130588</v>
          </cell>
          <cell r="AO89">
            <v>9.3373488798269726</v>
          </cell>
          <cell r="AP89">
            <v>10.089738731336992</v>
          </cell>
        </row>
        <row r="90">
          <cell r="W90">
            <v>7.6493207051457945</v>
          </cell>
          <cell r="X90">
            <v>7.5130639747328081</v>
          </cell>
          <cell r="Y90">
            <v>8.0459084650928592</v>
          </cell>
          <cell r="Z90">
            <v>7.7819963978790367</v>
          </cell>
          <cell r="AA90">
            <v>7.8101460053566552</v>
          </cell>
          <cell r="AD90">
            <v>6.6139151269292631</v>
          </cell>
          <cell r="AE90">
            <v>3.6431776783851282</v>
          </cell>
          <cell r="AF90">
            <v>3.6431776783851282</v>
          </cell>
          <cell r="AG90">
            <v>3.6431776783851282</v>
          </cell>
          <cell r="AH90">
            <v>3.6431776783851282</v>
          </cell>
          <cell r="AK90">
            <v>4.8479540545685254</v>
          </cell>
          <cell r="AL90">
            <v>9.0133087680432276</v>
          </cell>
          <cell r="AM90">
            <v>9.5802221831282637</v>
          </cell>
          <cell r="AN90">
            <v>8.570636667219075</v>
          </cell>
          <cell r="AO90">
            <v>9.5802221831282637</v>
          </cell>
          <cell r="AP90">
            <v>10.361407880807231</v>
          </cell>
        </row>
        <row r="91">
          <cell r="W91">
            <v>7.8282383164391547</v>
          </cell>
          <cell r="X91">
            <v>7.6872243107310894</v>
          </cell>
          <cell r="Y91">
            <v>8.2388332582688566</v>
          </cell>
          <cell r="Z91">
            <v>7.9655736929050036</v>
          </cell>
          <cell r="AA91">
            <v>7.994715375755244</v>
          </cell>
          <cell r="AD91">
            <v>6.7574370851836285</v>
          </cell>
          <cell r="AE91">
            <v>3.6970967080252279</v>
          </cell>
          <cell r="AF91">
            <v>3.6970967080252279</v>
          </cell>
          <cell r="AG91">
            <v>3.6970967080252279</v>
          </cell>
          <cell r="AH91">
            <v>3.6970967080252279</v>
          </cell>
          <cell r="AK91">
            <v>4.9357020229562156</v>
          </cell>
          <cell r="AL91">
            <v>9.2413454798747203</v>
          </cell>
          <cell r="AM91">
            <v>9.8294128514777768</v>
          </cell>
          <cell r="AN91">
            <v>8.7824463603181648</v>
          </cell>
          <cell r="AO91">
            <v>9.8294128514777768</v>
          </cell>
          <cell r="AP91">
            <v>10.640391801129233</v>
          </cell>
        </row>
        <row r="92">
          <cell r="W92">
            <v>8.0113408106606663</v>
          </cell>
          <cell r="X92">
            <v>7.8654218574781467</v>
          </cell>
          <cell r="Y92">
            <v>8.4363840021356271</v>
          </cell>
          <cell r="Z92">
            <v>8.1534815763206332</v>
          </cell>
          <cell r="AA92">
            <v>8.1836464895150911</v>
          </cell>
          <cell r="AD92">
            <v>6.9040734699321131</v>
          </cell>
          <cell r="AE92">
            <v>3.7518137393040014</v>
          </cell>
          <cell r="AF92">
            <v>3.7518137393040014</v>
          </cell>
          <cell r="AG92">
            <v>3.7518137393040014</v>
          </cell>
          <cell r="AH92">
            <v>3.7518137393040014</v>
          </cell>
          <cell r="AK92">
            <v>5.0250382295717229</v>
          </cell>
          <cell r="AL92">
            <v>9.475151520515551</v>
          </cell>
          <cell r="AM92">
            <v>10.085085205534103</v>
          </cell>
          <cell r="AN92">
            <v>8.9994905940742314</v>
          </cell>
          <cell r="AO92">
            <v>10.085085205534103</v>
          </cell>
          <cell r="AP92">
            <v>10.926887444635341</v>
          </cell>
        </row>
        <row r="93">
          <cell r="W93">
            <v>8.1987260722220192</v>
          </cell>
          <cell r="X93">
            <v>8.0477502015563473</v>
          </cell>
          <cell r="Y93">
            <v>8.6386716177388347</v>
          </cell>
          <cell r="Z93">
            <v>8.3458222067060372</v>
          </cell>
          <cell r="AA93">
            <v>8.3770424233553111</v>
          </cell>
          <cell r="AD93">
            <v>7.05389186422964</v>
          </cell>
          <cell r="AE93">
            <v>3.8073405826457005</v>
          </cell>
          <cell r="AF93">
            <v>3.8073405826457005</v>
          </cell>
          <cell r="AG93">
            <v>3.8073405826457005</v>
          </cell>
          <cell r="AH93">
            <v>3.8073405826457005</v>
          </cell>
          <cell r="AK93">
            <v>5.1159914215269708</v>
          </cell>
          <cell r="AL93">
            <v>9.7148728539845948</v>
          </cell>
          <cell r="AM93">
            <v>10.347407840092066</v>
          </cell>
          <cell r="AN93">
            <v>9.2218987318581789</v>
          </cell>
          <cell r="AO93">
            <v>10.347407840092066</v>
          </cell>
          <cell r="AP93">
            <v>11.22109706665672</v>
          </cell>
        </row>
        <row r="94">
          <cell r="W94">
            <v>8.3904942750512923</v>
          </cell>
          <cell r="X94">
            <v>8.2343050989786253</v>
          </cell>
          <cell r="Y94">
            <v>8.8458096857889768</v>
          </cell>
          <cell r="Z94">
            <v>8.542700152562233</v>
          </cell>
          <cell r="AA94">
            <v>8.5750086899040436</v>
          </cell>
          <cell r="AD94">
            <v>7.2069613176834233</v>
          </cell>
          <cell r="AE94">
            <v>3.8636892232688571</v>
          </cell>
          <cell r="AF94">
            <v>3.8636892232688571</v>
          </cell>
          <cell r="AG94">
            <v>3.8636892232688571</v>
          </cell>
          <cell r="AH94">
            <v>3.8636892232688571</v>
          </cell>
          <cell r="AK94">
            <v>5.2085908662566087</v>
          </cell>
          <cell r="AL94">
            <v>9.9606591371904045</v>
          </cell>
          <cell r="AM94">
            <v>10.616553735257055</v>
          </cell>
          <cell r="AN94">
            <v>9.4498033340514667</v>
          </cell>
          <cell r="AO94">
            <v>10.616553735257055</v>
          </cell>
          <cell r="AP94">
            <v>11.523228368308143</v>
          </cell>
        </row>
        <row r="95">
          <cell r="W95">
            <v>8.5867479361447412</v>
          </cell>
          <cell r="X95">
            <v>8.4251845254780484</v>
          </cell>
          <cell r="Y95">
            <v>9.0579145104348253</v>
          </cell>
          <cell r="Z95">
            <v>8.7442224491611764</v>
          </cell>
          <cell r="AA95">
            <v>8.7776532952638568</v>
          </cell>
          <cell r="AD95">
            <v>7.3633523782771535</v>
          </cell>
          <cell r="AE95">
            <v>3.9208718237732363</v>
          </cell>
          <cell r="AF95">
            <v>3.9208718237732363</v>
          </cell>
          <cell r="AG95">
            <v>3.9208718237732363</v>
          </cell>
          <cell r="AH95">
            <v>3.9208718237732363</v>
          </cell>
          <cell r="AK95">
            <v>5.3028663609358535</v>
          </cell>
          <cell r="AL95">
            <v>10.212663813361322</v>
          </cell>
          <cell r="AM95">
            <v>10.892700370511122</v>
          </cell>
          <cell r="AN95">
            <v>9.6833402370551553</v>
          </cell>
          <cell r="AO95">
            <v>10.892700370511122</v>
          </cell>
          <cell r="AP95">
            <v>11.833494643117302</v>
          </cell>
        </row>
        <row r="96">
          <cell r="W96">
            <v>8.7875919703711673</v>
          </cell>
          <cell r="X96">
            <v>8.6204887279631546</v>
          </cell>
          <cell r="Y96">
            <v>9.2751051845660317</v>
          </cell>
          <cell r="Z96">
            <v>8.9504986567368885</v>
          </cell>
          <cell r="AA96">
            <v>8.985086797937532</v>
          </cell>
          <cell r="AD96">
            <v>7.5231371248857677</v>
          </cell>
          <cell r="AE96">
            <v>3.97890072676508</v>
          </cell>
          <cell r="AF96">
            <v>3.97890072676508</v>
          </cell>
          <cell r="AG96">
            <v>3.97890072676508</v>
          </cell>
          <cell r="AH96">
            <v>3.97890072676508</v>
          </cell>
          <cell r="AK96">
            <v>5.3988482420687927</v>
          </cell>
          <cell r="AL96">
            <v>10.471044207839364</v>
          </cell>
          <cell r="AM96">
            <v>11.176029841746029</v>
          </cell>
          <cell r="AN96">
            <v>9.9226486342515354</v>
          </cell>
          <cell r="AO96">
            <v>11.176029841746029</v>
          </cell>
          <cell r="AP96">
            <v>12.152114927602142</v>
          </cell>
        </row>
        <row r="97">
          <cell r="W97">
            <v>8.9931337465581489</v>
          </cell>
          <cell r="X97">
            <v>8.8203202771660685</v>
          </cell>
          <cell r="Y97">
            <v>9.4975036566815554</v>
          </cell>
          <cell r="Z97">
            <v>9.1616409200493116</v>
          </cell>
          <cell r="AA97">
            <v>9.1974223691463912</v>
          </cell>
          <cell r="AD97">
            <v>7.686389200495789</v>
          </cell>
          <cell r="AE97">
            <v>4.0377884575212031</v>
          </cell>
          <cell r="AF97">
            <v>4.0377884575212031</v>
          </cell>
          <cell r="AG97">
            <v>4.0377884575212031</v>
          </cell>
          <cell r="AH97">
            <v>4.0377884575212031</v>
          </cell>
          <cell r="AK97">
            <v>5.4965673952502376</v>
          </cell>
          <cell r="AL97">
            <v>10.7359616262977</v>
          </cell>
          <cell r="AM97">
            <v>11.466728981340454</v>
          </cell>
          <cell r="AN97">
            <v>10.167871158966594</v>
          </cell>
          <cell r="AO97">
            <v>11.466728981340454</v>
          </cell>
          <cell r="AP97">
            <v>12.479314155902557</v>
          </cell>
        </row>
        <row r="98">
          <cell r="W98">
            <v>9.2034831448901446</v>
          </cell>
          <cell r="X98">
            <v>9.0247841215110558</v>
          </cell>
          <cell r="Y98">
            <v>9.7252347993614663</v>
          </cell>
          <cell r="Z98">
            <v>9.3777640293532745</v>
          </cell>
          <cell r="AA98">
            <v>9.4147758545740583</v>
          </cell>
          <cell r="AD98">
            <v>7.853183846146548</v>
          </cell>
          <cell r="AE98">
            <v>4.0975477266925173</v>
          </cell>
          <cell r="AF98">
            <v>4.0975477266925173</v>
          </cell>
          <cell r="AG98">
            <v>4.0975477266925173</v>
          </cell>
          <cell r="AH98">
            <v>4.0975477266925173</v>
          </cell>
          <cell r="AK98">
            <v>5.5960552651042672</v>
          </cell>
          <cell r="AL98">
            <v>11.007581455443031</v>
          </cell>
          <cell r="AM98">
            <v>11.7649894813605</v>
          </cell>
          <cell r="AN98">
            <v>10.419153969482771</v>
          </cell>
          <cell r="AO98">
            <v>11.7649894813605</v>
          </cell>
          <cell r="AP98">
            <v>12.815323318575565</v>
          </cell>
        </row>
        <row r="99">
          <cell r="W99">
            <v>9.4187526156491259</v>
          </cell>
          <cell r="X99">
            <v>9.2339876422318028</v>
          </cell>
          <cell r="Y99">
            <v>9.9584264793805559</v>
          </cell>
          <cell r="Z99">
            <v>9.598985482805718</v>
          </cell>
          <cell r="AA99">
            <v>9.6372658375693518</v>
          </cell>
          <cell r="AD99">
            <v>8.0235979356079277</v>
          </cell>
          <cell r="AE99">
            <v>4.1581914330475662</v>
          </cell>
          <cell r="AF99">
            <v>4.1581914330475662</v>
          </cell>
          <cell r="AG99">
            <v>4.1581914330475662</v>
          </cell>
          <cell r="AH99">
            <v>4.1581914330475662</v>
          </cell>
          <cell r="AK99">
            <v>5.6973438654026545</v>
          </cell>
          <cell r="AL99">
            <v>11.28607326626574</v>
          </cell>
          <cell r="AM99">
            <v>12.071008019964781</v>
          </cell>
          <cell r="AN99">
            <v>10.676646836152662</v>
          </cell>
          <cell r="AO99">
            <v>12.071008019964781</v>
          </cell>
          <cell r="AP99">
            <v>13.160379625666106</v>
          </cell>
        </row>
        <row r="100">
          <cell r="W100">
            <v>9.6390572393291585</v>
          </cell>
          <cell r="X100">
            <v>9.4480407097663779</v>
          </cell>
          <cell r="Y100">
            <v>10.197209629503142</v>
          </cell>
          <cell r="Z100">
            <v>9.8254255503451056</v>
          </cell>
          <cell r="AA100">
            <v>9.8650137038427914</v>
          </cell>
          <cell r="AD100">
            <v>8.1977100108106189</v>
          </cell>
          <cell r="AE100">
            <v>4.2197326662566699</v>
          </cell>
          <cell r="AF100">
            <v>4.2197326662566699</v>
          </cell>
          <cell r="AG100">
            <v>4.2197326662566699</v>
          </cell>
          <cell r="AH100">
            <v>4.2197326662566699</v>
          </cell>
          <cell r="AK100">
            <v>5.8004657893664424</v>
          </cell>
          <cell r="AL100">
            <v>11.571610919902263</v>
          </cell>
          <cell r="AM100">
            <v>12.384986391097417</v>
          </cell>
          <cell r="AN100">
            <v>10.940503230665607</v>
          </cell>
          <cell r="AO100">
            <v>12.384986391097417</v>
          </cell>
          <cell r="AP100">
            <v>13.514726674168562</v>
          </cell>
        </row>
        <row r="101">
          <cell r="W101">
            <v>9.8645147881570683</v>
          </cell>
          <cell r="X101">
            <v>9.6670557414594729</v>
          </cell>
          <cell r="Y101">
            <v>10.441718321999369</v>
          </cell>
          <cell r="Z101">
            <v>10.057207339077747</v>
          </cell>
          <cell r="AA101">
            <v>10.098143707692005</v>
          </cell>
          <cell r="AD101">
            <v>8.3756003180452101</v>
          </cell>
          <cell r="AE101">
            <v>4.2821847097172689</v>
          </cell>
          <cell r="AF101">
            <v>4.2821847097172689</v>
          </cell>
          <cell r="AG101">
            <v>4.2821847097172689</v>
          </cell>
          <cell r="AH101">
            <v>4.2821847097172689</v>
          </cell>
          <cell r="AK101">
            <v>5.9054542201539748</v>
          </cell>
          <cell r="AL101">
            <v>11.86437267617579</v>
          </cell>
          <cell r="AM101">
            <v>12.707131637554472</v>
          </cell>
          <cell r="AN101">
            <v>11.210880417520359</v>
          </cell>
          <cell r="AO101">
            <v>12.707131637554472</v>
          </cell>
          <cell r="AP101">
            <v>13.878614619997226</v>
          </cell>
        </row>
        <row r="102">
          <cell r="W102">
            <v>10.095245789052061</v>
          </cell>
          <cell r="X102">
            <v>9.8911477606022444</v>
          </cell>
          <cell r="Y102">
            <v>10.69208984392427</v>
          </cell>
          <cell r="Z102">
            <v>10.294456860206591</v>
          </cell>
          <cell r="AA102">
            <v>10.336783039792182</v>
          </cell>
          <cell r="AD102">
            <v>8.5573508449467912</v>
          </cell>
          <cell r="AE102">
            <v>4.3455610434210845</v>
          </cell>
          <cell r="AF102">
            <v>4.3455610434210845</v>
          </cell>
          <cell r="AG102">
            <v>4.3455610434210845</v>
          </cell>
          <cell r="AH102">
            <v>4.3455610434210845</v>
          </cell>
          <cell r="AK102">
            <v>6.0123429415387619</v>
          </cell>
          <cell r="AL102">
            <v>12.164541304883038</v>
          </cell>
          <cell r="AM102">
            <v>13.037656187511567</v>
          </cell>
          <cell r="AN102">
            <v>11.487939547758355</v>
          </cell>
          <cell r="AO102">
            <v>13.037656187511567</v>
          </cell>
          <cell r="AP102">
            <v>14.252300354587131</v>
          </cell>
        </row>
        <row r="103">
          <cell r="W103">
            <v>10.331373588057989</v>
          </cell>
          <cell r="X103">
            <v>10.120434456840766</v>
          </cell>
          <cell r="Y103">
            <v>10.948464774201886</v>
          </cell>
          <cell r="Z103">
            <v>10.537303097538864</v>
          </cell>
          <cell r="AA103">
            <v>10.581061896588551</v>
          </cell>
          <cell r="AD103">
            <v>8.7430453582821368</v>
          </cell>
          <cell r="AE103">
            <v>4.4098753468637168</v>
          </cell>
          <cell r="AF103">
            <v>4.4098753468637168</v>
          </cell>
          <cell r="AG103">
            <v>4.4098753468637168</v>
          </cell>
          <cell r="AH103">
            <v>4.4098753468637168</v>
          </cell>
          <cell r="AK103">
            <v>6.1211663487806138</v>
          </cell>
          <cell r="AL103">
            <v>12.472304199896579</v>
          </cell>
          <cell r="AM103">
            <v>13.376777994602717</v>
          </cell>
          <cell r="AN103">
            <v>11.771845755013448</v>
          </cell>
          <cell r="AO103">
            <v>13.376777994602717</v>
          </cell>
          <cell r="AP103">
            <v>14.636047686249901</v>
          </cell>
        </row>
        <row r="104">
          <cell r="W104">
            <v>10.573024416282665</v>
          </cell>
          <cell r="X104">
            <v>10.355036247984792</v>
          </cell>
          <cell r="Y104">
            <v>11.210987062557699</v>
          </cell>
          <cell r="Z104">
            <v>10.785878077609805</v>
          </cell>
          <cell r="AA104">
            <v>10.831113551328732</v>
          </cell>
          <cell r="AD104">
            <v>8.9327694425568591</v>
          </cell>
          <cell r="AE104">
            <v>4.4751415019972995</v>
          </cell>
          <cell r="AF104">
            <v>4.4751415019972995</v>
          </cell>
          <cell r="AG104">
            <v>4.4751415019972995</v>
          </cell>
          <cell r="AH104">
            <v>4.4751415019972995</v>
          </cell>
          <cell r="AK104">
            <v>6.2319594596935426</v>
          </cell>
          <cell r="AL104">
            <v>12.787853496153962</v>
          </cell>
          <cell r="AM104">
            <v>13.724720681642744</v>
          </cell>
          <cell r="AN104">
            <v>12.062768253935371</v>
          </cell>
          <cell r="AO104">
            <v>13.724720681642744</v>
          </cell>
          <cell r="AP104">
            <v>15.03012752641267</v>
          </cell>
        </row>
        <row r="105">
          <cell r="W105">
            <v>10.820327457379516</v>
          </cell>
          <cell r="X105">
            <v>10.595076343249328</v>
          </cell>
          <cell r="Y105">
            <v>11.479804110343707</v>
          </cell>
          <cell r="Z105">
            <v>11.04031694146062</v>
          </cell>
          <cell r="AA105">
            <v>11.087074426773732</v>
          </cell>
          <cell r="AD105">
            <v>9.1266105394603425</v>
          </cell>
          <cell r="AE105">
            <v>4.54137359622686</v>
          </cell>
          <cell r="AF105">
            <v>4.54137359622686</v>
          </cell>
          <cell r="AG105">
            <v>4.54137359622686</v>
          </cell>
          <cell r="AH105">
            <v>4.54137359622686</v>
          </cell>
          <cell r="AK105">
            <v>6.3447579259139957</v>
          </cell>
          <cell r="AL105">
            <v>13.111386189606657</v>
          </cell>
          <cell r="AM105">
            <v>14.081713688088048</v>
          </cell>
          <cell r="AN105">
            <v>12.360880441045564</v>
          </cell>
          <cell r="AO105">
            <v>14.081713688088048</v>
          </cell>
          <cell r="AP105">
            <v>15.434818080871526</v>
          </cell>
        </row>
        <row r="106">
          <cell r="W106">
            <v>11.073414916607623</v>
          </cell>
          <cell r="X106">
            <v>10.84068080796219</v>
          </cell>
          <cell r="Y106">
            <v>11.755066853301528</v>
          </cell>
          <cell r="Z106">
            <v>11.300758018109676</v>
          </cell>
          <cell r="AA106">
            <v>11.349084169627249</v>
          </cell>
          <cell r="AD106">
            <v>9.3246579881666314</v>
          </cell>
          <cell r="AE106">
            <v>4.6085859254510178</v>
          </cell>
          <cell r="AF106">
            <v>4.6085859254510178</v>
          </cell>
          <cell r="AG106">
            <v>4.6085859254510178</v>
          </cell>
          <cell r="AH106">
            <v>4.6085859254510178</v>
          </cell>
          <cell r="AK106">
            <v>6.4595980443730392</v>
          </cell>
          <cell r="AL106">
            <v>13.443104260203706</v>
          </cell>
          <cell r="AM106">
            <v>14.447992421332973</v>
          </cell>
          <cell r="AN106">
            <v>12.666359998085511</v>
          </cell>
          <cell r="AO106">
            <v>14.447992421332973</v>
          </cell>
          <cell r="AP106">
            <v>15.850405046194522</v>
          </cell>
        </row>
        <row r="107">
          <cell r="W107">
            <v>11.332422091507075</v>
          </cell>
          <cell r="X107">
            <v>11.091978629771562</v>
          </cell>
          <cell r="Y107">
            <v>12.036929846309992</v>
          </cell>
          <cell r="Z107">
            <v>11.567342899756882</v>
          </cell>
          <cell r="AA107">
            <v>11.61728572672388</v>
          </cell>
          <cell r="AD107">
            <v>9.5270030665098471</v>
          </cell>
          <cell r="AE107">
            <v>4.6767929971476931</v>
          </cell>
          <cell r="AF107">
            <v>4.6767929971476931</v>
          </cell>
          <cell r="AG107">
            <v>4.6767929971476931</v>
          </cell>
          <cell r="AH107">
            <v>4.6767929971476931</v>
          </cell>
          <cell r="AK107">
            <v>6.576516768976191</v>
          </cell>
          <cell r="AL107">
            <v>13.78321479798686</v>
          </cell>
          <cell r="AM107">
            <v>14.823798411941539</v>
          </cell>
          <cell r="AN107">
            <v>12.979388997919148</v>
          </cell>
          <cell r="AO107">
            <v>14.823798411941539</v>
          </cell>
          <cell r="AP107">
            <v>16.277181811412888</v>
          </cell>
        </row>
        <row r="108">
          <cell r="W108">
            <v>11.597487444227426</v>
          </cell>
          <cell r="X108">
            <v>11.349101786388296</v>
          </cell>
          <cell r="Y108">
            <v>12.325551350164812</v>
          </cell>
          <cell r="Z108">
            <v>11.840216518762148</v>
          </cell>
          <cell r="AA108">
            <v>11.891825423017819</v>
          </cell>
          <cell r="AD108">
            <v>9.7337390330531104</v>
          </cell>
          <cell r="AE108">
            <v>4.7460095335054788</v>
          </cell>
          <cell r="AF108">
            <v>4.7460095335054788</v>
          </cell>
          <cell r="AG108">
            <v>4.7460095335054788</v>
          </cell>
          <cell r="AH108">
            <v>4.7460095335054788</v>
          </cell>
          <cell r="AK108">
            <v>6.6955517224946597</v>
          </cell>
          <cell r="AL108">
            <v>14.131930132375928</v>
          </cell>
          <cell r="AM108">
            <v>15.209379472916888</v>
          </cell>
          <cell r="AN108">
            <v>13.300154013052497</v>
          </cell>
          <cell r="AO108">
            <v>15.209379472916888</v>
          </cell>
          <cell r="AP108">
            <v>16.715449665142835</v>
          </cell>
        </row>
        <row r="109">
          <cell r="W109">
            <v>11.868752675547904</v>
          </cell>
          <cell r="X109">
            <v>11.612185314898563</v>
          </cell>
          <cell r="Y109">
            <v>12.621093420439063</v>
          </cell>
          <cell r="Z109">
            <v>12.119527226439747</v>
          </cell>
          <cell r="AA109">
            <v>12.172853041414577</v>
          </cell>
          <cell r="AD109">
            <v>9.9449611700703624</v>
          </cell>
          <cell r="AE109">
            <v>4.8162504746013601</v>
          </cell>
          <cell r="AF109">
            <v>4.8162504746013601</v>
          </cell>
          <cell r="AG109">
            <v>4.8162504746013601</v>
          </cell>
          <cell r="AH109">
            <v>4.8162504746013601</v>
          </cell>
          <cell r="AK109">
            <v>6.8167412086718127</v>
          </cell>
          <cell r="AL109">
            <v>14.489467964725039</v>
          </cell>
          <cell r="AM109">
            <v>15.604989863113492</v>
          </cell>
          <cell r="AN109">
            <v>13.628846226835181</v>
          </cell>
          <cell r="AO109">
            <v>15.604989863113492</v>
          </cell>
          <cell r="AP109">
            <v>17.165518008284185</v>
          </cell>
        </row>
        <row r="110">
          <cell r="W110">
            <v>12.146362800628969</v>
          </cell>
          <cell r="X110">
            <v>11.881367382683226</v>
          </cell>
          <cell r="Y110">
            <v>12.923721998474351</v>
          </cell>
          <cell r="Z110">
            <v>12.405426873711461</v>
          </cell>
          <cell r="AA110">
            <v>12.460521904489285</v>
          </cell>
          <cell r="AD110">
            <v>10.16076682746089</v>
          </cell>
          <cell r="AE110">
            <v>4.88753098162546</v>
          </cell>
          <cell r="AF110">
            <v>4.88753098162546</v>
          </cell>
          <cell r="AG110">
            <v>4.88753098162546</v>
          </cell>
          <cell r="AH110">
            <v>4.88753098162546</v>
          </cell>
          <cell r="AK110">
            <v>6.9401242245487724</v>
          </cell>
          <cell r="AL110">
            <v>14.856051504232582</v>
          </cell>
          <cell r="AM110">
            <v>16.010890454899858</v>
          </cell>
          <cell r="AN110">
            <v>13.965661547410113</v>
          </cell>
          <cell r="AO110">
            <v>16.010890454899858</v>
          </cell>
          <cell r="AP110">
            <v>17.62770457244596</v>
          </cell>
        </row>
        <row r="111">
          <cell r="W111">
            <v>12.43046622653568</v>
          </cell>
          <cell r="X111">
            <v>12.156789359981206</v>
          </cell>
          <cell r="Y111">
            <v>13.233607004553768</v>
          </cell>
          <cell r="Z111">
            <v>12.698070893662313</v>
          </cell>
          <cell r="AA111">
            <v>12.754988958136176</v>
          </cell>
          <cell r="AD111">
            <v>10.381255467616791</v>
          </cell>
          <cell r="AE111">
            <v>4.9598664401535171</v>
          </cell>
          <cell r="AF111">
            <v>4.9598664401535171</v>
          </cell>
          <cell r="AG111">
            <v>4.9598664401535171</v>
          </cell>
          <cell r="AH111">
            <v>4.9598664401535171</v>
          </cell>
          <cell r="AK111">
            <v>7.065740473013105</v>
          </cell>
          <cell r="AL111">
            <v>15.231909607289666</v>
          </cell>
          <cell r="AM111">
            <v>16.427348906182306</v>
          </cell>
          <cell r="AN111">
            <v>14.310800724479266</v>
          </cell>
          <cell r="AO111">
            <v>16.427348906182306</v>
          </cell>
          <cell r="AP111">
            <v>18.102335644253156</v>
          </cell>
        </row>
        <row r="112">
          <cell r="W112">
            <v>12.721214831574349</v>
          </cell>
          <cell r="X112">
            <v>12.438595894134929</v>
          </cell>
          <cell r="Y112">
            <v>13.550922433308958</v>
          </cell>
          <cell r="Z112">
            <v>12.997618386043808</v>
          </cell>
          <cell r="AA112">
            <v>13.05641485719485</v>
          </cell>
          <cell r="AD112">
            <v>10.606528711264076</v>
          </cell>
          <cell r="AE112">
            <v>5.0332724634677888</v>
          </cell>
          <cell r="AF112">
            <v>5.0332724634677888</v>
          </cell>
          <cell r="AG112">
            <v>5.0332724634677888</v>
          </cell>
          <cell r="AH112">
            <v>5.0332724634677888</v>
          </cell>
          <cell r="AK112">
            <v>7.1936303755746422</v>
          </cell>
          <cell r="AL112">
            <v>15.617276920354094</v>
          </cell>
          <cell r="AM112">
            <v>16.854639836903242</v>
          </cell>
          <cell r="AN112">
            <v>14.664469468955133</v>
          </cell>
          <cell r="AO112">
            <v>16.854639836903242</v>
          </cell>
          <cell r="AP112">
            <v>18.589746295693026</v>
          </cell>
        </row>
      </sheetData>
      <sheetData sheetId="6">
        <row r="2">
          <cell r="B2" t="str">
            <v>07-FRP-final</v>
          </cell>
        </row>
        <row r="5">
          <cell r="B5" t="str">
            <v>PA</v>
          </cell>
          <cell r="C5">
            <v>0.54100000000000004</v>
          </cell>
          <cell r="D5">
            <v>0</v>
          </cell>
          <cell r="E5">
            <v>0.253</v>
          </cell>
          <cell r="F5">
            <v>0.20599999999999999</v>
          </cell>
        </row>
        <row r="6">
          <cell r="B6" t="str">
            <v>PB</v>
          </cell>
          <cell r="C6">
            <v>0.54100000000000004</v>
          </cell>
          <cell r="D6">
            <v>0</v>
          </cell>
          <cell r="E6">
            <v>0.26400000000000001</v>
          </cell>
          <cell r="F6">
            <v>0.19500000000000001</v>
          </cell>
        </row>
        <row r="7">
          <cell r="B7" t="str">
            <v>BA</v>
          </cell>
          <cell r="C7">
            <v>0.53200000000000003</v>
          </cell>
          <cell r="D7">
            <v>0</v>
          </cell>
          <cell r="E7">
            <v>0.214</v>
          </cell>
          <cell r="F7">
            <v>0.254</v>
          </cell>
        </row>
        <row r="8">
          <cell r="B8" t="str">
            <v>BB</v>
          </cell>
          <cell r="C8">
            <v>0.53600000000000003</v>
          </cell>
          <cell r="D8">
            <v>0</v>
          </cell>
          <cell r="E8">
            <v>0.23799999999999999</v>
          </cell>
          <cell r="F8">
            <v>0.22600000000000001</v>
          </cell>
        </row>
        <row r="9">
          <cell r="B9" t="str">
            <v>DA</v>
          </cell>
          <cell r="C9">
            <v>0.53400000000000003</v>
          </cell>
          <cell r="D9">
            <v>0</v>
          </cell>
          <cell r="E9">
            <v>0.23400000000000001</v>
          </cell>
          <cell r="F9">
            <v>0.23200000000000001</v>
          </cell>
        </row>
        <row r="10">
          <cell r="B10" t="str">
            <v>NB</v>
          </cell>
        </row>
        <row r="11">
          <cell r="B11" t="str">
            <v>HQ</v>
          </cell>
        </row>
        <row r="12">
          <cell r="B12" t="str">
            <v>PA</v>
          </cell>
          <cell r="C12">
            <v>0.4</v>
          </cell>
          <cell r="D12">
            <v>0.3</v>
          </cell>
          <cell r="E12">
            <v>0.2</v>
          </cell>
          <cell r="F12">
            <v>0.1</v>
          </cell>
        </row>
        <row r="13">
          <cell r="B13" t="str">
            <v>PB</v>
          </cell>
          <cell r="C13">
            <v>0.1</v>
          </cell>
          <cell r="D13">
            <v>0.2</v>
          </cell>
          <cell r="E13">
            <v>0.3</v>
          </cell>
          <cell r="F13">
            <v>0.4</v>
          </cell>
        </row>
        <row r="14">
          <cell r="B14" t="str">
            <v>BA</v>
          </cell>
          <cell r="C14">
            <v>0.1</v>
          </cell>
          <cell r="D14">
            <v>0.2</v>
          </cell>
          <cell r="E14">
            <v>0.3</v>
          </cell>
          <cell r="F14">
            <v>0.4</v>
          </cell>
        </row>
        <row r="15">
          <cell r="B15" t="str">
            <v>BB</v>
          </cell>
          <cell r="C15">
            <v>0.1</v>
          </cell>
          <cell r="D15">
            <v>0.2</v>
          </cell>
          <cell r="E15">
            <v>0.3</v>
          </cell>
          <cell r="F15">
            <v>0.4</v>
          </cell>
        </row>
        <row r="16">
          <cell r="B16" t="str">
            <v>DA</v>
          </cell>
          <cell r="C16">
            <v>0.1</v>
          </cell>
          <cell r="D16">
            <v>0.2</v>
          </cell>
          <cell r="E16">
            <v>0.3</v>
          </cell>
          <cell r="F16">
            <v>0.4</v>
          </cell>
        </row>
        <row r="17">
          <cell r="B17" t="str">
            <v>NB</v>
          </cell>
        </row>
        <row r="18">
          <cell r="B18" t="str">
            <v>HQ</v>
          </cell>
        </row>
        <row r="19">
          <cell r="B19" t="str">
            <v>Capital</v>
          </cell>
          <cell r="C19">
            <v>0.25</v>
          </cell>
          <cell r="D19">
            <v>0.4</v>
          </cell>
          <cell r="E19">
            <v>0.25</v>
          </cell>
          <cell r="F19">
            <v>0.1</v>
          </cell>
        </row>
        <row r="20">
          <cell r="B20" t="str">
            <v>Operations</v>
          </cell>
          <cell r="C20">
            <v>0.6</v>
          </cell>
          <cell r="D20">
            <v>0.1</v>
          </cell>
          <cell r="E20">
            <v>0.2</v>
          </cell>
          <cell r="F20">
            <v>0.1</v>
          </cell>
        </row>
        <row r="21">
          <cell r="B21" t="str">
            <v>Disposal</v>
          </cell>
          <cell r="C21">
            <v>0.43038941220007976</v>
          </cell>
          <cell r="D21">
            <v>0.30567124377417199</v>
          </cell>
          <cell r="E21">
            <v>0</v>
          </cell>
          <cell r="F21">
            <v>0.26393934402574826</v>
          </cell>
        </row>
        <row r="22">
          <cell r="B22" t="str">
            <v>Operations</v>
          </cell>
          <cell r="C22">
            <v>0.33628269199766864</v>
          </cell>
          <cell r="D22">
            <v>3.3916591227569786E-3</v>
          </cell>
          <cell r="E22">
            <v>0.52703406540259679</v>
          </cell>
          <cell r="F22">
            <v>0.13329158347697764</v>
          </cell>
        </row>
        <row r="23">
          <cell r="B23" t="str">
            <v>Disposal</v>
          </cell>
          <cell r="C23">
            <v>0.43038941220007976</v>
          </cell>
          <cell r="D23">
            <v>0.30567124377417199</v>
          </cell>
          <cell r="E23">
            <v>0</v>
          </cell>
          <cell r="F23">
            <v>0.26393934402574826</v>
          </cell>
        </row>
        <row r="24">
          <cell r="B24" t="str">
            <v>Operations</v>
          </cell>
          <cell r="C24">
            <v>0.46643408036898437</v>
          </cell>
          <cell r="D24">
            <v>4.088563005262758E-3</v>
          </cell>
          <cell r="E24">
            <v>0.40673599202561267</v>
          </cell>
          <cell r="F24">
            <v>0.12274136460014022</v>
          </cell>
        </row>
      </sheetData>
      <sheetData sheetId="7">
        <row r="2">
          <cell r="B2" t="str">
            <v>Projected Fund Bal Jan 2004</v>
          </cell>
          <cell r="C2">
            <v>2003</v>
          </cell>
        </row>
        <row r="7">
          <cell r="B7">
            <v>2807500</v>
          </cell>
          <cell r="C7">
            <v>0</v>
          </cell>
          <cell r="D7">
            <v>444500</v>
          </cell>
          <cell r="E7">
            <v>1585000</v>
          </cell>
          <cell r="G7">
            <v>211000</v>
          </cell>
          <cell r="H7">
            <v>0</v>
          </cell>
          <cell r="J7">
            <v>0</v>
          </cell>
          <cell r="K7">
            <v>210000</v>
          </cell>
          <cell r="L7">
            <v>0</v>
          </cell>
          <cell r="N7">
            <v>0</v>
          </cell>
        </row>
      </sheetData>
      <sheetData sheetId="8"/>
      <sheetData sheetId="9"/>
      <sheetData sheetId="10">
        <row r="8">
          <cell r="A8">
            <v>1999</v>
          </cell>
        </row>
        <row r="16">
          <cell r="B16">
            <v>0</v>
          </cell>
          <cell r="C16">
            <v>38191</v>
          </cell>
          <cell r="D16">
            <v>38518</v>
          </cell>
          <cell r="E16">
            <v>0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58</v>
          </cell>
          <cell r="K16">
            <v>58</v>
          </cell>
          <cell r="L16">
            <v>58</v>
          </cell>
          <cell r="M16">
            <v>58</v>
          </cell>
          <cell r="N16">
            <v>97</v>
          </cell>
          <cell r="O16">
            <v>97</v>
          </cell>
          <cell r="P16">
            <v>97</v>
          </cell>
          <cell r="Q16">
            <v>97</v>
          </cell>
          <cell r="R16">
            <v>82</v>
          </cell>
          <cell r="S16">
            <v>82</v>
          </cell>
          <cell r="T16">
            <v>82</v>
          </cell>
          <cell r="U16">
            <v>82</v>
          </cell>
        </row>
        <row r="17">
          <cell r="B17">
            <v>0</v>
          </cell>
          <cell r="C17">
            <v>4053</v>
          </cell>
          <cell r="D17">
            <v>24705</v>
          </cell>
          <cell r="E17">
            <v>0</v>
          </cell>
          <cell r="F17">
            <v>64</v>
          </cell>
          <cell r="G17">
            <v>64</v>
          </cell>
          <cell r="H17">
            <v>64</v>
          </cell>
          <cell r="I17">
            <v>64</v>
          </cell>
          <cell r="J17">
            <v>58</v>
          </cell>
          <cell r="K17">
            <v>58</v>
          </cell>
          <cell r="L17">
            <v>58</v>
          </cell>
          <cell r="M17">
            <v>58</v>
          </cell>
          <cell r="N17">
            <v>97</v>
          </cell>
          <cell r="O17">
            <v>97</v>
          </cell>
          <cell r="P17">
            <v>97</v>
          </cell>
          <cell r="Q17">
            <v>97</v>
          </cell>
          <cell r="R17">
            <v>82</v>
          </cell>
          <cell r="S17">
            <v>82</v>
          </cell>
          <cell r="T17">
            <v>82</v>
          </cell>
          <cell r="U17">
            <v>82</v>
          </cell>
        </row>
        <row r="18">
          <cell r="B18">
            <v>0</v>
          </cell>
          <cell r="C18">
            <v>1774</v>
          </cell>
          <cell r="D18">
            <v>1772</v>
          </cell>
          <cell r="E18">
            <v>0</v>
          </cell>
          <cell r="F18">
            <v>64</v>
          </cell>
          <cell r="G18">
            <v>64</v>
          </cell>
          <cell r="H18">
            <v>64</v>
          </cell>
          <cell r="I18">
            <v>64</v>
          </cell>
          <cell r="J18">
            <v>58</v>
          </cell>
          <cell r="K18">
            <v>58</v>
          </cell>
          <cell r="L18">
            <v>58</v>
          </cell>
          <cell r="M18">
            <v>58</v>
          </cell>
          <cell r="N18">
            <v>97</v>
          </cell>
          <cell r="O18">
            <v>97</v>
          </cell>
          <cell r="P18">
            <v>97</v>
          </cell>
          <cell r="Q18">
            <v>97</v>
          </cell>
          <cell r="R18">
            <v>82</v>
          </cell>
          <cell r="S18">
            <v>82</v>
          </cell>
          <cell r="T18">
            <v>82</v>
          </cell>
          <cell r="U18">
            <v>82</v>
          </cell>
        </row>
        <row r="19">
          <cell r="B19">
            <v>0</v>
          </cell>
          <cell r="C19">
            <v>1774</v>
          </cell>
          <cell r="D19">
            <v>1772</v>
          </cell>
          <cell r="E19">
            <v>0</v>
          </cell>
          <cell r="F19">
            <v>64</v>
          </cell>
          <cell r="G19">
            <v>64</v>
          </cell>
          <cell r="H19">
            <v>64</v>
          </cell>
          <cell r="I19">
            <v>64</v>
          </cell>
          <cell r="J19">
            <v>58</v>
          </cell>
          <cell r="K19">
            <v>58</v>
          </cell>
          <cell r="L19">
            <v>58</v>
          </cell>
          <cell r="M19">
            <v>58</v>
          </cell>
          <cell r="N19">
            <v>97</v>
          </cell>
          <cell r="O19">
            <v>97</v>
          </cell>
          <cell r="P19">
            <v>97</v>
          </cell>
          <cell r="Q19">
            <v>97</v>
          </cell>
          <cell r="R19">
            <v>82</v>
          </cell>
          <cell r="S19">
            <v>82</v>
          </cell>
          <cell r="T19">
            <v>82</v>
          </cell>
          <cell r="U19">
            <v>82</v>
          </cell>
        </row>
        <row r="20">
          <cell r="B20">
            <v>0</v>
          </cell>
          <cell r="C20">
            <v>1774</v>
          </cell>
          <cell r="D20">
            <v>1772</v>
          </cell>
          <cell r="E20">
            <v>0</v>
          </cell>
          <cell r="F20">
            <v>1222</v>
          </cell>
          <cell r="G20">
            <v>64</v>
          </cell>
          <cell r="H20">
            <v>593</v>
          </cell>
          <cell r="I20">
            <v>64</v>
          </cell>
          <cell r="J20">
            <v>58</v>
          </cell>
          <cell r="K20">
            <v>58</v>
          </cell>
          <cell r="L20">
            <v>58</v>
          </cell>
          <cell r="M20">
            <v>58</v>
          </cell>
          <cell r="N20">
            <v>97</v>
          </cell>
          <cell r="O20">
            <v>97</v>
          </cell>
          <cell r="P20">
            <v>97</v>
          </cell>
          <cell r="Q20">
            <v>97</v>
          </cell>
          <cell r="R20">
            <v>82</v>
          </cell>
          <cell r="S20">
            <v>82</v>
          </cell>
          <cell r="T20">
            <v>82</v>
          </cell>
          <cell r="U20">
            <v>82</v>
          </cell>
        </row>
        <row r="21">
          <cell r="B21">
            <v>0</v>
          </cell>
          <cell r="C21">
            <v>1779</v>
          </cell>
          <cell r="D21">
            <v>1777</v>
          </cell>
          <cell r="E21">
            <v>0</v>
          </cell>
          <cell r="F21">
            <v>2438</v>
          </cell>
          <cell r="G21">
            <v>607</v>
          </cell>
          <cell r="H21">
            <v>1194</v>
          </cell>
          <cell r="I21">
            <v>64</v>
          </cell>
          <cell r="J21">
            <v>58</v>
          </cell>
          <cell r="K21">
            <v>58</v>
          </cell>
          <cell r="L21">
            <v>58</v>
          </cell>
          <cell r="M21">
            <v>58</v>
          </cell>
          <cell r="N21">
            <v>97</v>
          </cell>
          <cell r="O21">
            <v>97</v>
          </cell>
          <cell r="P21">
            <v>97</v>
          </cell>
          <cell r="Q21">
            <v>97</v>
          </cell>
          <cell r="R21">
            <v>82</v>
          </cell>
          <cell r="S21">
            <v>82</v>
          </cell>
          <cell r="T21">
            <v>82</v>
          </cell>
          <cell r="U21">
            <v>82</v>
          </cell>
        </row>
        <row r="22">
          <cell r="B22">
            <v>0</v>
          </cell>
          <cell r="C22">
            <v>1774</v>
          </cell>
          <cell r="D22">
            <v>1772</v>
          </cell>
          <cell r="E22">
            <v>0</v>
          </cell>
          <cell r="F22">
            <v>42728</v>
          </cell>
          <cell r="G22">
            <v>1521</v>
          </cell>
          <cell r="H22">
            <v>36875</v>
          </cell>
          <cell r="I22">
            <v>890</v>
          </cell>
          <cell r="J22">
            <v>58</v>
          </cell>
          <cell r="K22">
            <v>58</v>
          </cell>
          <cell r="L22">
            <v>58</v>
          </cell>
          <cell r="M22">
            <v>58</v>
          </cell>
          <cell r="N22">
            <v>97</v>
          </cell>
          <cell r="O22">
            <v>97</v>
          </cell>
          <cell r="P22">
            <v>97</v>
          </cell>
          <cell r="Q22">
            <v>97</v>
          </cell>
          <cell r="R22">
            <v>82</v>
          </cell>
          <cell r="S22">
            <v>82</v>
          </cell>
          <cell r="T22">
            <v>82</v>
          </cell>
          <cell r="U22">
            <v>82</v>
          </cell>
        </row>
        <row r="23">
          <cell r="B23">
            <v>0</v>
          </cell>
          <cell r="C23">
            <v>1774</v>
          </cell>
          <cell r="D23">
            <v>1772</v>
          </cell>
          <cell r="E23">
            <v>0</v>
          </cell>
          <cell r="F23">
            <v>2375</v>
          </cell>
          <cell r="G23">
            <v>37301</v>
          </cell>
          <cell r="H23">
            <v>2362</v>
          </cell>
          <cell r="I23">
            <v>1776</v>
          </cell>
          <cell r="J23">
            <v>58</v>
          </cell>
          <cell r="K23">
            <v>58</v>
          </cell>
          <cell r="L23">
            <v>58</v>
          </cell>
          <cell r="M23">
            <v>58</v>
          </cell>
          <cell r="N23">
            <v>97</v>
          </cell>
          <cell r="O23">
            <v>97</v>
          </cell>
          <cell r="P23">
            <v>97</v>
          </cell>
          <cell r="Q23">
            <v>97</v>
          </cell>
          <cell r="R23">
            <v>82</v>
          </cell>
          <cell r="S23">
            <v>82</v>
          </cell>
          <cell r="T23">
            <v>82</v>
          </cell>
          <cell r="U23">
            <v>82</v>
          </cell>
        </row>
        <row r="24">
          <cell r="B24">
            <v>0</v>
          </cell>
          <cell r="C24">
            <v>1774</v>
          </cell>
          <cell r="D24">
            <v>1772</v>
          </cell>
          <cell r="E24">
            <v>0</v>
          </cell>
          <cell r="F24">
            <v>8389</v>
          </cell>
          <cell r="G24">
            <v>8385</v>
          </cell>
          <cell r="H24">
            <v>8382</v>
          </cell>
          <cell r="I24">
            <v>48106</v>
          </cell>
          <cell r="J24">
            <v>58</v>
          </cell>
          <cell r="K24">
            <v>58</v>
          </cell>
          <cell r="L24">
            <v>58</v>
          </cell>
          <cell r="M24">
            <v>58</v>
          </cell>
          <cell r="N24">
            <v>97</v>
          </cell>
          <cell r="O24">
            <v>97</v>
          </cell>
          <cell r="P24">
            <v>97</v>
          </cell>
          <cell r="Q24">
            <v>97</v>
          </cell>
          <cell r="R24">
            <v>82</v>
          </cell>
          <cell r="S24">
            <v>82</v>
          </cell>
          <cell r="T24">
            <v>82</v>
          </cell>
          <cell r="U24">
            <v>82</v>
          </cell>
        </row>
        <row r="25">
          <cell r="B25">
            <v>0</v>
          </cell>
          <cell r="C25">
            <v>1779</v>
          </cell>
          <cell r="D25">
            <v>1777</v>
          </cell>
          <cell r="E25">
            <v>0</v>
          </cell>
          <cell r="F25">
            <v>2223</v>
          </cell>
          <cell r="G25">
            <v>2219</v>
          </cell>
          <cell r="H25">
            <v>2220</v>
          </cell>
          <cell r="I25">
            <v>3589</v>
          </cell>
          <cell r="J25">
            <v>58</v>
          </cell>
          <cell r="K25">
            <v>58</v>
          </cell>
          <cell r="L25">
            <v>58</v>
          </cell>
          <cell r="M25">
            <v>58</v>
          </cell>
          <cell r="N25">
            <v>97</v>
          </cell>
          <cell r="O25">
            <v>97</v>
          </cell>
          <cell r="P25">
            <v>97</v>
          </cell>
          <cell r="Q25">
            <v>97</v>
          </cell>
          <cell r="R25">
            <v>2491</v>
          </cell>
          <cell r="S25">
            <v>82</v>
          </cell>
          <cell r="T25">
            <v>82</v>
          </cell>
          <cell r="U25">
            <v>82</v>
          </cell>
        </row>
        <row r="26">
          <cell r="B26">
            <v>0</v>
          </cell>
          <cell r="C26">
            <v>1774</v>
          </cell>
          <cell r="D26">
            <v>1772</v>
          </cell>
          <cell r="E26">
            <v>0</v>
          </cell>
          <cell r="F26">
            <v>2223</v>
          </cell>
          <cell r="G26">
            <v>2219</v>
          </cell>
          <cell r="H26">
            <v>2215</v>
          </cell>
          <cell r="I26">
            <v>3599</v>
          </cell>
          <cell r="J26">
            <v>58</v>
          </cell>
          <cell r="K26">
            <v>58</v>
          </cell>
          <cell r="L26">
            <v>58</v>
          </cell>
          <cell r="M26">
            <v>58</v>
          </cell>
          <cell r="N26">
            <v>97</v>
          </cell>
          <cell r="O26">
            <v>97</v>
          </cell>
          <cell r="P26">
            <v>97</v>
          </cell>
          <cell r="Q26">
            <v>97</v>
          </cell>
          <cell r="R26">
            <v>4972</v>
          </cell>
          <cell r="S26">
            <v>607</v>
          </cell>
          <cell r="T26">
            <v>593</v>
          </cell>
          <cell r="U26">
            <v>82</v>
          </cell>
        </row>
        <row r="27">
          <cell r="B27">
            <v>700</v>
          </cell>
          <cell r="C27">
            <v>2474</v>
          </cell>
          <cell r="D27">
            <v>2472</v>
          </cell>
          <cell r="E27">
            <v>700</v>
          </cell>
          <cell r="F27">
            <v>2229</v>
          </cell>
          <cell r="G27">
            <v>2225</v>
          </cell>
          <cell r="H27">
            <v>2221</v>
          </cell>
          <cell r="I27">
            <v>3589</v>
          </cell>
          <cell r="J27">
            <v>58</v>
          </cell>
          <cell r="K27">
            <v>58</v>
          </cell>
          <cell r="L27">
            <v>58</v>
          </cell>
          <cell r="M27">
            <v>58</v>
          </cell>
          <cell r="N27">
            <v>97</v>
          </cell>
          <cell r="O27">
            <v>97</v>
          </cell>
          <cell r="P27">
            <v>97</v>
          </cell>
          <cell r="Q27">
            <v>97</v>
          </cell>
          <cell r="R27">
            <v>49048</v>
          </cell>
          <cell r="S27">
            <v>1519</v>
          </cell>
          <cell r="T27">
            <v>1502</v>
          </cell>
          <cell r="U27">
            <v>885</v>
          </cell>
        </row>
        <row r="28">
          <cell r="B28">
            <v>2478</v>
          </cell>
          <cell r="C28">
            <v>1774</v>
          </cell>
          <cell r="D28">
            <v>1772</v>
          </cell>
          <cell r="E28">
            <v>561</v>
          </cell>
          <cell r="F28">
            <v>2223</v>
          </cell>
          <cell r="G28">
            <v>2219</v>
          </cell>
          <cell r="H28">
            <v>2215</v>
          </cell>
          <cell r="I28">
            <v>3589</v>
          </cell>
          <cell r="J28">
            <v>58</v>
          </cell>
          <cell r="K28">
            <v>58</v>
          </cell>
          <cell r="L28">
            <v>58</v>
          </cell>
          <cell r="M28">
            <v>58</v>
          </cell>
          <cell r="N28">
            <v>97</v>
          </cell>
          <cell r="O28">
            <v>97</v>
          </cell>
          <cell r="P28">
            <v>97</v>
          </cell>
          <cell r="Q28">
            <v>97</v>
          </cell>
          <cell r="R28">
            <v>2896</v>
          </cell>
          <cell r="S28">
            <v>43700</v>
          </cell>
          <cell r="T28">
            <v>45959</v>
          </cell>
          <cell r="U28">
            <v>1780</v>
          </cell>
        </row>
        <row r="29">
          <cell r="B29">
            <v>5445</v>
          </cell>
          <cell r="C29">
            <v>2238</v>
          </cell>
          <cell r="D29">
            <v>2236</v>
          </cell>
          <cell r="E29">
            <v>1587</v>
          </cell>
          <cell r="F29">
            <v>2223</v>
          </cell>
          <cell r="G29">
            <v>2219</v>
          </cell>
          <cell r="H29">
            <v>2215</v>
          </cell>
          <cell r="I29">
            <v>3589</v>
          </cell>
          <cell r="J29">
            <v>58</v>
          </cell>
          <cell r="K29">
            <v>58</v>
          </cell>
          <cell r="L29">
            <v>58</v>
          </cell>
          <cell r="M29">
            <v>58</v>
          </cell>
          <cell r="N29">
            <v>97</v>
          </cell>
          <cell r="O29">
            <v>97</v>
          </cell>
          <cell r="P29">
            <v>97</v>
          </cell>
          <cell r="Q29">
            <v>97</v>
          </cell>
          <cell r="R29">
            <v>13034</v>
          </cell>
          <cell r="S29">
            <v>13016</v>
          </cell>
          <cell r="T29">
            <v>13003</v>
          </cell>
          <cell r="U29">
            <v>58082</v>
          </cell>
        </row>
        <row r="30">
          <cell r="B30">
            <v>49003</v>
          </cell>
          <cell r="C30">
            <v>5998</v>
          </cell>
          <cell r="D30">
            <v>5996</v>
          </cell>
          <cell r="E30">
            <v>41330</v>
          </cell>
          <cell r="F30">
            <v>2223</v>
          </cell>
          <cell r="G30">
            <v>2219</v>
          </cell>
          <cell r="H30">
            <v>2215</v>
          </cell>
          <cell r="I30">
            <v>3599</v>
          </cell>
          <cell r="J30">
            <v>58</v>
          </cell>
          <cell r="K30">
            <v>58</v>
          </cell>
          <cell r="L30">
            <v>58</v>
          </cell>
          <cell r="M30">
            <v>58</v>
          </cell>
          <cell r="N30">
            <v>97</v>
          </cell>
          <cell r="O30">
            <v>97</v>
          </cell>
          <cell r="P30">
            <v>97</v>
          </cell>
          <cell r="Q30">
            <v>97</v>
          </cell>
          <cell r="R30">
            <v>2846</v>
          </cell>
          <cell r="S30">
            <v>2846</v>
          </cell>
          <cell r="T30">
            <v>2833</v>
          </cell>
          <cell r="U30">
            <v>4203</v>
          </cell>
        </row>
        <row r="31">
          <cell r="B31">
            <v>3683</v>
          </cell>
          <cell r="C31">
            <v>2213</v>
          </cell>
          <cell r="D31">
            <v>2211</v>
          </cell>
          <cell r="E31">
            <v>2172</v>
          </cell>
          <cell r="F31">
            <v>2229</v>
          </cell>
          <cell r="G31">
            <v>2225</v>
          </cell>
          <cell r="H31">
            <v>2221</v>
          </cell>
          <cell r="I31">
            <v>3589</v>
          </cell>
          <cell r="J31">
            <v>58</v>
          </cell>
          <cell r="K31">
            <v>58</v>
          </cell>
          <cell r="L31">
            <v>58</v>
          </cell>
          <cell r="M31">
            <v>58</v>
          </cell>
          <cell r="N31">
            <v>97</v>
          </cell>
          <cell r="O31">
            <v>97</v>
          </cell>
          <cell r="P31">
            <v>97</v>
          </cell>
          <cell r="Q31">
            <v>97</v>
          </cell>
          <cell r="R31">
            <v>2846</v>
          </cell>
          <cell r="S31">
            <v>2846</v>
          </cell>
          <cell r="T31">
            <v>2833</v>
          </cell>
          <cell r="U31">
            <v>4203</v>
          </cell>
        </row>
        <row r="32">
          <cell r="B32">
            <v>3683</v>
          </cell>
          <cell r="C32">
            <v>2213</v>
          </cell>
          <cell r="D32">
            <v>2211</v>
          </cell>
          <cell r="E32">
            <v>2172</v>
          </cell>
          <cell r="F32">
            <v>2223</v>
          </cell>
          <cell r="G32">
            <v>2219</v>
          </cell>
          <cell r="H32">
            <v>2215</v>
          </cell>
          <cell r="I32">
            <v>3589</v>
          </cell>
          <cell r="J32">
            <v>58</v>
          </cell>
          <cell r="K32">
            <v>58</v>
          </cell>
          <cell r="L32">
            <v>58</v>
          </cell>
          <cell r="M32">
            <v>58</v>
          </cell>
          <cell r="N32">
            <v>97</v>
          </cell>
          <cell r="O32">
            <v>97</v>
          </cell>
          <cell r="P32">
            <v>97</v>
          </cell>
          <cell r="Q32">
            <v>97</v>
          </cell>
          <cell r="R32">
            <v>2853</v>
          </cell>
          <cell r="S32">
            <v>2865</v>
          </cell>
          <cell r="T32">
            <v>2841</v>
          </cell>
          <cell r="U32">
            <v>4215</v>
          </cell>
        </row>
        <row r="33">
          <cell r="B33">
            <v>3693</v>
          </cell>
          <cell r="C33">
            <v>2219</v>
          </cell>
          <cell r="D33">
            <v>2217</v>
          </cell>
          <cell r="E33">
            <v>2178</v>
          </cell>
          <cell r="F33">
            <v>2223</v>
          </cell>
          <cell r="G33">
            <v>2219</v>
          </cell>
          <cell r="H33">
            <v>2215</v>
          </cell>
          <cell r="I33">
            <v>3589</v>
          </cell>
          <cell r="J33">
            <v>58</v>
          </cell>
          <cell r="K33">
            <v>58</v>
          </cell>
          <cell r="L33">
            <v>58</v>
          </cell>
          <cell r="M33">
            <v>58</v>
          </cell>
          <cell r="N33">
            <v>97</v>
          </cell>
          <cell r="O33">
            <v>97</v>
          </cell>
          <cell r="P33">
            <v>97</v>
          </cell>
          <cell r="Q33">
            <v>97</v>
          </cell>
          <cell r="R33">
            <v>2846</v>
          </cell>
          <cell r="S33">
            <v>2858</v>
          </cell>
          <cell r="T33">
            <v>2833</v>
          </cell>
          <cell r="U33">
            <v>4203</v>
          </cell>
        </row>
        <row r="34">
          <cell r="B34">
            <v>3683</v>
          </cell>
          <cell r="C34">
            <v>2213</v>
          </cell>
          <cell r="D34">
            <v>2211</v>
          </cell>
          <cell r="E34">
            <v>2172</v>
          </cell>
          <cell r="F34">
            <v>2223</v>
          </cell>
          <cell r="G34">
            <v>2219</v>
          </cell>
          <cell r="H34">
            <v>2215</v>
          </cell>
          <cell r="I34">
            <v>3599</v>
          </cell>
          <cell r="J34">
            <v>58</v>
          </cell>
          <cell r="K34">
            <v>58</v>
          </cell>
          <cell r="L34">
            <v>58</v>
          </cell>
          <cell r="M34">
            <v>58</v>
          </cell>
          <cell r="N34">
            <v>97</v>
          </cell>
          <cell r="O34">
            <v>97</v>
          </cell>
          <cell r="P34">
            <v>97</v>
          </cell>
          <cell r="Q34">
            <v>97</v>
          </cell>
          <cell r="R34">
            <v>2846</v>
          </cell>
          <cell r="S34">
            <v>2858</v>
          </cell>
          <cell r="T34">
            <v>2833</v>
          </cell>
          <cell r="U34">
            <v>4203</v>
          </cell>
        </row>
        <row r="35">
          <cell r="B35">
            <v>3683</v>
          </cell>
          <cell r="C35">
            <v>2213</v>
          </cell>
          <cell r="D35">
            <v>2211</v>
          </cell>
          <cell r="E35">
            <v>2172</v>
          </cell>
          <cell r="F35">
            <v>2229</v>
          </cell>
          <cell r="G35">
            <v>2225</v>
          </cell>
          <cell r="H35">
            <v>2221</v>
          </cell>
          <cell r="I35">
            <v>3589</v>
          </cell>
          <cell r="J35">
            <v>58</v>
          </cell>
          <cell r="K35">
            <v>58</v>
          </cell>
          <cell r="L35">
            <v>58</v>
          </cell>
          <cell r="M35">
            <v>58</v>
          </cell>
          <cell r="N35">
            <v>97</v>
          </cell>
          <cell r="O35">
            <v>97</v>
          </cell>
          <cell r="P35">
            <v>97</v>
          </cell>
          <cell r="Q35">
            <v>97</v>
          </cell>
          <cell r="R35">
            <v>2846</v>
          </cell>
          <cell r="S35">
            <v>2858</v>
          </cell>
          <cell r="T35">
            <v>2833</v>
          </cell>
          <cell r="U35">
            <v>4203</v>
          </cell>
        </row>
        <row r="36">
          <cell r="B36">
            <v>3683</v>
          </cell>
          <cell r="C36">
            <v>2213</v>
          </cell>
          <cell r="D36">
            <v>2211</v>
          </cell>
          <cell r="E36">
            <v>2172</v>
          </cell>
          <cell r="F36">
            <v>2223</v>
          </cell>
          <cell r="G36">
            <v>2219</v>
          </cell>
          <cell r="H36">
            <v>2215</v>
          </cell>
          <cell r="I36">
            <v>3589</v>
          </cell>
          <cell r="J36">
            <v>58</v>
          </cell>
          <cell r="K36">
            <v>58</v>
          </cell>
          <cell r="L36">
            <v>58</v>
          </cell>
          <cell r="M36">
            <v>58</v>
          </cell>
          <cell r="N36">
            <v>97</v>
          </cell>
          <cell r="O36">
            <v>97</v>
          </cell>
          <cell r="P36">
            <v>97</v>
          </cell>
          <cell r="Q36">
            <v>97</v>
          </cell>
          <cell r="R36">
            <v>2853</v>
          </cell>
          <cell r="S36">
            <v>2865</v>
          </cell>
          <cell r="T36">
            <v>2841</v>
          </cell>
          <cell r="U36">
            <v>4215</v>
          </cell>
        </row>
        <row r="37">
          <cell r="B37">
            <v>3693</v>
          </cell>
          <cell r="C37">
            <v>2219</v>
          </cell>
          <cell r="D37">
            <v>2217</v>
          </cell>
          <cell r="E37">
            <v>2178</v>
          </cell>
          <cell r="F37">
            <v>2223</v>
          </cell>
          <cell r="G37">
            <v>2219</v>
          </cell>
          <cell r="H37">
            <v>2215</v>
          </cell>
          <cell r="I37">
            <v>3589</v>
          </cell>
          <cell r="J37">
            <v>58</v>
          </cell>
          <cell r="K37">
            <v>58</v>
          </cell>
          <cell r="L37">
            <v>58</v>
          </cell>
          <cell r="M37">
            <v>58</v>
          </cell>
          <cell r="N37">
            <v>97</v>
          </cell>
          <cell r="O37">
            <v>97</v>
          </cell>
          <cell r="P37">
            <v>97</v>
          </cell>
          <cell r="Q37">
            <v>97</v>
          </cell>
          <cell r="R37">
            <v>2846</v>
          </cell>
          <cell r="S37">
            <v>2858</v>
          </cell>
          <cell r="T37">
            <v>2833</v>
          </cell>
          <cell r="U37">
            <v>4203</v>
          </cell>
        </row>
        <row r="38">
          <cell r="B38">
            <v>3683</v>
          </cell>
          <cell r="C38">
            <v>2213</v>
          </cell>
          <cell r="D38">
            <v>2211</v>
          </cell>
          <cell r="E38">
            <v>2172</v>
          </cell>
          <cell r="F38">
            <v>2223</v>
          </cell>
          <cell r="G38">
            <v>2219</v>
          </cell>
          <cell r="H38">
            <v>2215</v>
          </cell>
          <cell r="I38">
            <v>3599</v>
          </cell>
          <cell r="J38">
            <v>58</v>
          </cell>
          <cell r="K38">
            <v>58</v>
          </cell>
          <cell r="L38">
            <v>58</v>
          </cell>
          <cell r="M38">
            <v>58</v>
          </cell>
          <cell r="N38">
            <v>97</v>
          </cell>
          <cell r="O38">
            <v>97</v>
          </cell>
          <cell r="P38">
            <v>97</v>
          </cell>
          <cell r="Q38">
            <v>97</v>
          </cell>
          <cell r="R38">
            <v>2846</v>
          </cell>
          <cell r="S38">
            <v>2858</v>
          </cell>
          <cell r="T38">
            <v>2833</v>
          </cell>
          <cell r="U38">
            <v>4203</v>
          </cell>
        </row>
        <row r="39">
          <cell r="B39">
            <v>3683</v>
          </cell>
          <cell r="C39">
            <v>2213</v>
          </cell>
          <cell r="D39">
            <v>2211</v>
          </cell>
          <cell r="E39">
            <v>2172</v>
          </cell>
          <cell r="F39">
            <v>2229</v>
          </cell>
          <cell r="G39">
            <v>2225</v>
          </cell>
          <cell r="H39">
            <v>2221</v>
          </cell>
          <cell r="I39">
            <v>3589</v>
          </cell>
          <cell r="J39">
            <v>58</v>
          </cell>
          <cell r="K39">
            <v>58</v>
          </cell>
          <cell r="L39">
            <v>58</v>
          </cell>
          <cell r="M39">
            <v>58</v>
          </cell>
          <cell r="N39">
            <v>97</v>
          </cell>
          <cell r="O39">
            <v>97</v>
          </cell>
          <cell r="P39">
            <v>97</v>
          </cell>
          <cell r="Q39">
            <v>97</v>
          </cell>
          <cell r="R39">
            <v>2846</v>
          </cell>
          <cell r="S39">
            <v>2858</v>
          </cell>
          <cell r="T39">
            <v>2833</v>
          </cell>
          <cell r="U39">
            <v>4203</v>
          </cell>
        </row>
        <row r="40">
          <cell r="B40">
            <v>3683</v>
          </cell>
          <cell r="C40">
            <v>2213</v>
          </cell>
          <cell r="D40">
            <v>2211</v>
          </cell>
          <cell r="E40">
            <v>2172</v>
          </cell>
          <cell r="F40">
            <v>2223</v>
          </cell>
          <cell r="G40">
            <v>2219</v>
          </cell>
          <cell r="H40">
            <v>2215</v>
          </cell>
          <cell r="I40">
            <v>3589</v>
          </cell>
          <cell r="J40">
            <v>58</v>
          </cell>
          <cell r="K40">
            <v>58</v>
          </cell>
          <cell r="L40">
            <v>58</v>
          </cell>
          <cell r="M40">
            <v>58</v>
          </cell>
          <cell r="N40">
            <v>97</v>
          </cell>
          <cell r="O40">
            <v>97</v>
          </cell>
          <cell r="P40">
            <v>97</v>
          </cell>
          <cell r="Q40">
            <v>97</v>
          </cell>
          <cell r="R40">
            <v>2853</v>
          </cell>
          <cell r="S40">
            <v>2865</v>
          </cell>
          <cell r="T40">
            <v>2841</v>
          </cell>
          <cell r="U40">
            <v>4215</v>
          </cell>
        </row>
        <row r="41">
          <cell r="B41">
            <v>3693</v>
          </cell>
          <cell r="C41">
            <v>2219</v>
          </cell>
          <cell r="D41">
            <v>2217</v>
          </cell>
          <cell r="E41">
            <v>2178</v>
          </cell>
          <cell r="F41">
            <v>2223</v>
          </cell>
          <cell r="G41">
            <v>2219</v>
          </cell>
          <cell r="H41">
            <v>2215</v>
          </cell>
          <cell r="I41">
            <v>3589</v>
          </cell>
          <cell r="J41">
            <v>58</v>
          </cell>
          <cell r="K41">
            <v>58</v>
          </cell>
          <cell r="L41">
            <v>58</v>
          </cell>
          <cell r="M41">
            <v>58</v>
          </cell>
          <cell r="N41">
            <v>97</v>
          </cell>
          <cell r="O41">
            <v>97</v>
          </cell>
          <cell r="P41">
            <v>97</v>
          </cell>
          <cell r="Q41">
            <v>97</v>
          </cell>
          <cell r="R41">
            <v>2846</v>
          </cell>
          <cell r="S41">
            <v>2858</v>
          </cell>
          <cell r="T41">
            <v>2833</v>
          </cell>
          <cell r="U41">
            <v>4203</v>
          </cell>
        </row>
        <row r="42">
          <cell r="B42">
            <v>3683</v>
          </cell>
          <cell r="C42">
            <v>2213</v>
          </cell>
          <cell r="D42">
            <v>2211</v>
          </cell>
          <cell r="E42">
            <v>2172</v>
          </cell>
          <cell r="F42">
            <v>2223</v>
          </cell>
          <cell r="G42">
            <v>2219</v>
          </cell>
          <cell r="H42">
            <v>2215</v>
          </cell>
          <cell r="I42">
            <v>3599</v>
          </cell>
          <cell r="J42">
            <v>1012</v>
          </cell>
          <cell r="K42">
            <v>58</v>
          </cell>
          <cell r="L42">
            <v>58</v>
          </cell>
          <cell r="M42">
            <v>58</v>
          </cell>
          <cell r="N42">
            <v>97</v>
          </cell>
          <cell r="O42">
            <v>97</v>
          </cell>
          <cell r="P42">
            <v>97</v>
          </cell>
          <cell r="Q42">
            <v>97</v>
          </cell>
          <cell r="R42">
            <v>2846</v>
          </cell>
          <cell r="S42">
            <v>2858</v>
          </cell>
          <cell r="T42">
            <v>2833</v>
          </cell>
          <cell r="U42">
            <v>4203</v>
          </cell>
        </row>
        <row r="43">
          <cell r="B43">
            <v>3683</v>
          </cell>
          <cell r="C43">
            <v>2213</v>
          </cell>
          <cell r="D43">
            <v>2211</v>
          </cell>
          <cell r="E43">
            <v>2172</v>
          </cell>
          <cell r="F43">
            <v>2229</v>
          </cell>
          <cell r="G43">
            <v>2225</v>
          </cell>
          <cell r="H43">
            <v>2221</v>
          </cell>
          <cell r="I43">
            <v>3589</v>
          </cell>
          <cell r="J43">
            <v>2025</v>
          </cell>
          <cell r="K43">
            <v>58</v>
          </cell>
          <cell r="L43">
            <v>58</v>
          </cell>
          <cell r="M43">
            <v>58</v>
          </cell>
          <cell r="N43">
            <v>97</v>
          </cell>
          <cell r="O43">
            <v>97</v>
          </cell>
          <cell r="P43">
            <v>97</v>
          </cell>
          <cell r="Q43">
            <v>97</v>
          </cell>
          <cell r="R43">
            <v>2846</v>
          </cell>
          <cell r="S43">
            <v>2858</v>
          </cell>
          <cell r="T43">
            <v>2833</v>
          </cell>
          <cell r="U43">
            <v>4203</v>
          </cell>
        </row>
        <row r="44">
          <cell r="B44">
            <v>3683</v>
          </cell>
          <cell r="C44">
            <v>2213</v>
          </cell>
          <cell r="D44">
            <v>2211</v>
          </cell>
          <cell r="E44">
            <v>2172</v>
          </cell>
          <cell r="F44">
            <v>2223</v>
          </cell>
          <cell r="G44">
            <v>2219</v>
          </cell>
          <cell r="H44">
            <v>2215</v>
          </cell>
          <cell r="I44">
            <v>3589</v>
          </cell>
          <cell r="J44">
            <v>2340</v>
          </cell>
          <cell r="K44">
            <v>916</v>
          </cell>
          <cell r="L44">
            <v>890</v>
          </cell>
          <cell r="M44">
            <v>890</v>
          </cell>
          <cell r="N44">
            <v>913</v>
          </cell>
          <cell r="O44">
            <v>1531</v>
          </cell>
          <cell r="P44">
            <v>906</v>
          </cell>
          <cell r="Q44">
            <v>890</v>
          </cell>
          <cell r="R44">
            <v>2853</v>
          </cell>
          <cell r="S44">
            <v>2865</v>
          </cell>
          <cell r="T44">
            <v>2841</v>
          </cell>
          <cell r="U44">
            <v>4215</v>
          </cell>
        </row>
        <row r="45">
          <cell r="B45">
            <v>3693</v>
          </cell>
          <cell r="C45">
            <v>2219</v>
          </cell>
          <cell r="D45">
            <v>2217</v>
          </cell>
          <cell r="E45">
            <v>2178</v>
          </cell>
          <cell r="F45">
            <v>2223</v>
          </cell>
          <cell r="G45">
            <v>2219</v>
          </cell>
          <cell r="H45">
            <v>2215</v>
          </cell>
          <cell r="I45">
            <v>3589</v>
          </cell>
          <cell r="J45">
            <v>2642</v>
          </cell>
          <cell r="K45">
            <v>1829</v>
          </cell>
          <cell r="L45">
            <v>1776</v>
          </cell>
          <cell r="M45">
            <v>1776</v>
          </cell>
          <cell r="N45">
            <v>1832</v>
          </cell>
          <cell r="O45">
            <v>3056</v>
          </cell>
          <cell r="P45">
            <v>1808</v>
          </cell>
          <cell r="Q45">
            <v>1776</v>
          </cell>
          <cell r="R45">
            <v>2846</v>
          </cell>
          <cell r="S45">
            <v>2858</v>
          </cell>
          <cell r="T45">
            <v>2833</v>
          </cell>
          <cell r="U45">
            <v>4203</v>
          </cell>
        </row>
        <row r="46">
          <cell r="B46">
            <v>3683</v>
          </cell>
          <cell r="C46">
            <v>2213</v>
          </cell>
          <cell r="D46">
            <v>2211</v>
          </cell>
          <cell r="E46">
            <v>2172</v>
          </cell>
          <cell r="F46">
            <v>2223</v>
          </cell>
          <cell r="G46">
            <v>2219</v>
          </cell>
          <cell r="H46">
            <v>2215</v>
          </cell>
          <cell r="I46">
            <v>3599</v>
          </cell>
          <cell r="J46">
            <v>53610</v>
          </cell>
          <cell r="K46">
            <v>47898</v>
          </cell>
          <cell r="L46">
            <v>45919</v>
          </cell>
          <cell r="M46">
            <v>33268</v>
          </cell>
          <cell r="N46">
            <v>48040</v>
          </cell>
          <cell r="O46">
            <v>53752</v>
          </cell>
          <cell r="P46">
            <v>47927</v>
          </cell>
          <cell r="Q46">
            <v>45947</v>
          </cell>
          <cell r="R46">
            <v>2846</v>
          </cell>
          <cell r="S46">
            <v>2858</v>
          </cell>
          <cell r="T46">
            <v>2833</v>
          </cell>
          <cell r="U46">
            <v>4203</v>
          </cell>
        </row>
        <row r="47">
          <cell r="B47">
            <v>3683</v>
          </cell>
          <cell r="C47">
            <v>2213</v>
          </cell>
          <cell r="D47">
            <v>2211</v>
          </cell>
          <cell r="E47">
            <v>2172</v>
          </cell>
          <cell r="F47">
            <v>2229</v>
          </cell>
          <cell r="G47">
            <v>2225</v>
          </cell>
          <cell r="H47">
            <v>2221</v>
          </cell>
          <cell r="I47">
            <v>3589</v>
          </cell>
          <cell r="J47">
            <v>2469</v>
          </cell>
          <cell r="K47">
            <v>2469</v>
          </cell>
          <cell r="L47">
            <v>3881</v>
          </cell>
          <cell r="M47">
            <v>2503</v>
          </cell>
          <cell r="N47">
            <v>2698</v>
          </cell>
          <cell r="O47">
            <v>2702</v>
          </cell>
          <cell r="P47">
            <v>2692</v>
          </cell>
          <cell r="Q47">
            <v>4065</v>
          </cell>
          <cell r="R47">
            <v>2846</v>
          </cell>
          <cell r="S47">
            <v>2858</v>
          </cell>
          <cell r="T47">
            <v>2833</v>
          </cell>
          <cell r="U47">
            <v>4203</v>
          </cell>
        </row>
        <row r="48">
          <cell r="B48">
            <v>3683</v>
          </cell>
          <cell r="C48">
            <v>2213</v>
          </cell>
          <cell r="D48">
            <v>2211</v>
          </cell>
          <cell r="E48">
            <v>2172</v>
          </cell>
          <cell r="F48">
            <v>2223</v>
          </cell>
          <cell r="G48">
            <v>2219</v>
          </cell>
          <cell r="H48">
            <v>2215</v>
          </cell>
          <cell r="I48">
            <v>3589</v>
          </cell>
          <cell r="J48">
            <v>2469</v>
          </cell>
          <cell r="K48">
            <v>2469</v>
          </cell>
          <cell r="L48">
            <v>3881</v>
          </cell>
          <cell r="M48">
            <v>2503</v>
          </cell>
          <cell r="N48">
            <v>2698</v>
          </cell>
          <cell r="O48">
            <v>2702</v>
          </cell>
          <cell r="P48">
            <v>2692</v>
          </cell>
          <cell r="Q48">
            <v>4065</v>
          </cell>
          <cell r="R48">
            <v>2853</v>
          </cell>
          <cell r="S48">
            <v>2865</v>
          </cell>
          <cell r="T48">
            <v>2841</v>
          </cell>
          <cell r="U48">
            <v>4215</v>
          </cell>
        </row>
        <row r="49">
          <cell r="B49">
            <v>3693</v>
          </cell>
          <cell r="C49">
            <v>2219</v>
          </cell>
          <cell r="D49">
            <v>2217</v>
          </cell>
          <cell r="E49">
            <v>2178</v>
          </cell>
          <cell r="F49">
            <v>2223</v>
          </cell>
          <cell r="G49">
            <v>2219</v>
          </cell>
          <cell r="H49">
            <v>2215</v>
          </cell>
          <cell r="I49">
            <v>3589</v>
          </cell>
          <cell r="J49">
            <v>2476</v>
          </cell>
          <cell r="K49">
            <v>2476</v>
          </cell>
          <cell r="L49">
            <v>3891</v>
          </cell>
          <cell r="M49">
            <v>2510</v>
          </cell>
          <cell r="N49">
            <v>38426</v>
          </cell>
          <cell r="O49">
            <v>2702</v>
          </cell>
          <cell r="P49">
            <v>2692</v>
          </cell>
          <cell r="Q49">
            <v>4065</v>
          </cell>
          <cell r="R49">
            <v>2846</v>
          </cell>
          <cell r="S49">
            <v>2858</v>
          </cell>
          <cell r="T49">
            <v>2833</v>
          </cell>
          <cell r="U49">
            <v>4203</v>
          </cell>
        </row>
        <row r="50">
          <cell r="B50">
            <v>3683</v>
          </cell>
          <cell r="C50">
            <v>2213</v>
          </cell>
          <cell r="D50">
            <v>2211</v>
          </cell>
          <cell r="E50">
            <v>2172</v>
          </cell>
          <cell r="F50">
            <v>2223</v>
          </cell>
          <cell r="G50">
            <v>2219</v>
          </cell>
          <cell r="H50">
            <v>2215</v>
          </cell>
          <cell r="I50">
            <v>3599</v>
          </cell>
          <cell r="J50">
            <v>2469</v>
          </cell>
          <cell r="K50">
            <v>2469</v>
          </cell>
          <cell r="L50">
            <v>3881</v>
          </cell>
          <cell r="M50">
            <v>2503</v>
          </cell>
          <cell r="N50">
            <v>30644</v>
          </cell>
          <cell r="O50">
            <v>26038</v>
          </cell>
          <cell r="P50">
            <v>2692</v>
          </cell>
          <cell r="Q50">
            <v>4065</v>
          </cell>
          <cell r="R50">
            <v>2846</v>
          </cell>
          <cell r="S50">
            <v>2858</v>
          </cell>
          <cell r="T50">
            <v>2833</v>
          </cell>
          <cell r="U50">
            <v>4203</v>
          </cell>
        </row>
        <row r="51">
          <cell r="B51">
            <v>3683</v>
          </cell>
          <cell r="C51">
            <v>2213</v>
          </cell>
          <cell r="D51">
            <v>2211</v>
          </cell>
          <cell r="E51">
            <v>2172</v>
          </cell>
          <cell r="F51">
            <v>2229</v>
          </cell>
          <cell r="G51">
            <v>2225</v>
          </cell>
          <cell r="H51">
            <v>2221</v>
          </cell>
          <cell r="I51">
            <v>3589</v>
          </cell>
          <cell r="J51">
            <v>2469</v>
          </cell>
          <cell r="K51">
            <v>2469</v>
          </cell>
          <cell r="L51">
            <v>3881</v>
          </cell>
          <cell r="M51">
            <v>2503</v>
          </cell>
          <cell r="N51">
            <v>30728</v>
          </cell>
          <cell r="O51">
            <v>35597</v>
          </cell>
          <cell r="P51">
            <v>4076</v>
          </cell>
          <cell r="Q51">
            <v>25735</v>
          </cell>
          <cell r="R51">
            <v>2846</v>
          </cell>
          <cell r="S51">
            <v>2858</v>
          </cell>
          <cell r="T51">
            <v>2833</v>
          </cell>
          <cell r="U51">
            <v>4203</v>
          </cell>
        </row>
        <row r="52">
          <cell r="B52">
            <v>3683</v>
          </cell>
          <cell r="C52">
            <v>2213</v>
          </cell>
          <cell r="D52">
            <v>2211</v>
          </cell>
          <cell r="E52">
            <v>2172</v>
          </cell>
          <cell r="F52">
            <v>2223</v>
          </cell>
          <cell r="G52">
            <v>2219</v>
          </cell>
          <cell r="H52">
            <v>2215</v>
          </cell>
          <cell r="I52">
            <v>3589</v>
          </cell>
          <cell r="J52">
            <v>2469</v>
          </cell>
          <cell r="K52">
            <v>2469</v>
          </cell>
          <cell r="L52">
            <v>3881</v>
          </cell>
          <cell r="M52">
            <v>2503</v>
          </cell>
          <cell r="N52">
            <v>36786</v>
          </cell>
          <cell r="O52">
            <v>41642</v>
          </cell>
          <cell r="P52">
            <v>31760</v>
          </cell>
          <cell r="Q52">
            <v>48622</v>
          </cell>
          <cell r="R52">
            <v>2853</v>
          </cell>
          <cell r="S52">
            <v>2865</v>
          </cell>
          <cell r="T52">
            <v>2841</v>
          </cell>
          <cell r="U52">
            <v>4215</v>
          </cell>
        </row>
        <row r="53">
          <cell r="B53">
            <v>3693</v>
          </cell>
          <cell r="C53">
            <v>2219</v>
          </cell>
          <cell r="D53">
            <v>2217</v>
          </cell>
          <cell r="E53">
            <v>2178</v>
          </cell>
          <cell r="F53">
            <v>2223</v>
          </cell>
          <cell r="G53">
            <v>2215</v>
          </cell>
          <cell r="H53">
            <v>2219</v>
          </cell>
          <cell r="I53">
            <v>37251</v>
          </cell>
          <cell r="J53">
            <v>2476</v>
          </cell>
          <cell r="K53">
            <v>2476</v>
          </cell>
          <cell r="L53">
            <v>3891</v>
          </cell>
          <cell r="M53">
            <v>2510</v>
          </cell>
          <cell r="N53">
            <v>39596</v>
          </cell>
          <cell r="O53">
            <v>44453</v>
          </cell>
          <cell r="P53">
            <v>65799</v>
          </cell>
          <cell r="Q53">
            <v>51433</v>
          </cell>
          <cell r="R53">
            <v>2846</v>
          </cell>
          <cell r="S53">
            <v>2858</v>
          </cell>
          <cell r="T53">
            <v>2833</v>
          </cell>
          <cell r="U53">
            <v>4203</v>
          </cell>
        </row>
        <row r="54">
          <cell r="B54">
            <v>3683</v>
          </cell>
          <cell r="C54">
            <v>2213</v>
          </cell>
          <cell r="D54">
            <v>2211</v>
          </cell>
          <cell r="E54">
            <v>2172</v>
          </cell>
          <cell r="F54">
            <v>2223</v>
          </cell>
          <cell r="G54">
            <v>2215</v>
          </cell>
          <cell r="H54">
            <v>24881</v>
          </cell>
          <cell r="I54">
            <v>29079</v>
          </cell>
          <cell r="J54">
            <v>2469</v>
          </cell>
          <cell r="K54">
            <v>2469</v>
          </cell>
          <cell r="L54">
            <v>3881</v>
          </cell>
          <cell r="M54">
            <v>2503</v>
          </cell>
          <cell r="N54">
            <v>39596</v>
          </cell>
          <cell r="O54">
            <v>44453</v>
          </cell>
          <cell r="P54">
            <v>65799</v>
          </cell>
          <cell r="Q54">
            <v>51433</v>
          </cell>
          <cell r="R54">
            <v>2846</v>
          </cell>
          <cell r="S54">
            <v>2858</v>
          </cell>
          <cell r="T54">
            <v>2833</v>
          </cell>
          <cell r="U54">
            <v>4203</v>
          </cell>
        </row>
        <row r="55">
          <cell r="B55">
            <v>3683</v>
          </cell>
          <cell r="C55">
            <v>2213</v>
          </cell>
          <cell r="D55">
            <v>2211</v>
          </cell>
          <cell r="E55">
            <v>2172</v>
          </cell>
          <cell r="F55">
            <v>2229</v>
          </cell>
          <cell r="G55">
            <v>24461</v>
          </cell>
          <cell r="H55">
            <v>32866</v>
          </cell>
          <cell r="I55">
            <v>29079</v>
          </cell>
          <cell r="J55">
            <v>2469</v>
          </cell>
          <cell r="K55">
            <v>2469</v>
          </cell>
          <cell r="L55">
            <v>3881</v>
          </cell>
          <cell r="M55">
            <v>2503</v>
          </cell>
          <cell r="N55">
            <v>39705</v>
          </cell>
          <cell r="O55">
            <v>44574</v>
          </cell>
          <cell r="P55">
            <v>65980</v>
          </cell>
          <cell r="Q55">
            <v>51574</v>
          </cell>
          <cell r="R55">
            <v>2846</v>
          </cell>
          <cell r="S55">
            <v>2858</v>
          </cell>
          <cell r="T55">
            <v>2833</v>
          </cell>
          <cell r="U55">
            <v>4203</v>
          </cell>
        </row>
        <row r="56">
          <cell r="B56">
            <v>3683</v>
          </cell>
          <cell r="C56">
            <v>2213</v>
          </cell>
          <cell r="D56">
            <v>2211</v>
          </cell>
          <cell r="E56">
            <v>2172</v>
          </cell>
          <cell r="F56">
            <v>30444</v>
          </cell>
          <cell r="G56">
            <v>45607</v>
          </cell>
          <cell r="H56">
            <v>38903</v>
          </cell>
          <cell r="I56">
            <v>35105</v>
          </cell>
          <cell r="J56">
            <v>2469</v>
          </cell>
          <cell r="K56">
            <v>2469</v>
          </cell>
          <cell r="L56">
            <v>3881</v>
          </cell>
          <cell r="M56">
            <v>2503</v>
          </cell>
          <cell r="N56">
            <v>34734</v>
          </cell>
          <cell r="O56">
            <v>38586</v>
          </cell>
          <cell r="P56">
            <v>56039</v>
          </cell>
          <cell r="Q56">
            <v>44106</v>
          </cell>
          <cell r="R56">
            <v>36427</v>
          </cell>
          <cell r="S56">
            <v>2865</v>
          </cell>
          <cell r="T56">
            <v>2841</v>
          </cell>
          <cell r="U56">
            <v>4215</v>
          </cell>
        </row>
        <row r="57">
          <cell r="B57">
            <v>2178</v>
          </cell>
          <cell r="C57">
            <v>2217</v>
          </cell>
          <cell r="D57">
            <v>2219</v>
          </cell>
          <cell r="E57">
            <v>37278</v>
          </cell>
          <cell r="F57">
            <v>59953</v>
          </cell>
          <cell r="G57">
            <v>47042</v>
          </cell>
          <cell r="H57">
            <v>40356</v>
          </cell>
          <cell r="I57">
            <v>36569</v>
          </cell>
          <cell r="J57">
            <v>2476</v>
          </cell>
          <cell r="K57">
            <v>2476</v>
          </cell>
          <cell r="L57">
            <v>3891</v>
          </cell>
          <cell r="M57">
            <v>2510</v>
          </cell>
          <cell r="N57">
            <v>16253</v>
          </cell>
          <cell r="O57">
            <v>16284</v>
          </cell>
          <cell r="P57">
            <v>18929</v>
          </cell>
          <cell r="Q57">
            <v>16251</v>
          </cell>
          <cell r="R57">
            <v>37510</v>
          </cell>
          <cell r="S57">
            <v>27522</v>
          </cell>
          <cell r="T57">
            <v>2833</v>
          </cell>
          <cell r="U57">
            <v>4203</v>
          </cell>
        </row>
        <row r="58">
          <cell r="B58">
            <v>2172</v>
          </cell>
          <cell r="C58">
            <v>2211</v>
          </cell>
          <cell r="D58">
            <v>24854</v>
          </cell>
          <cell r="E58">
            <v>31201</v>
          </cell>
          <cell r="F58">
            <v>59953</v>
          </cell>
          <cell r="G58">
            <v>47042</v>
          </cell>
          <cell r="H58">
            <v>40356</v>
          </cell>
          <cell r="I58">
            <v>36569</v>
          </cell>
          <cell r="J58">
            <v>2469</v>
          </cell>
          <cell r="K58">
            <v>2469</v>
          </cell>
          <cell r="L58">
            <v>3881</v>
          </cell>
          <cell r="M58">
            <v>2503</v>
          </cell>
          <cell r="N58">
            <v>16253</v>
          </cell>
          <cell r="O58">
            <v>16284</v>
          </cell>
          <cell r="P58">
            <v>18929</v>
          </cell>
          <cell r="Q58">
            <v>16251</v>
          </cell>
          <cell r="R58">
            <v>37510</v>
          </cell>
          <cell r="S58">
            <v>43544</v>
          </cell>
          <cell r="T58">
            <v>25370</v>
          </cell>
          <cell r="U58">
            <v>4203</v>
          </cell>
        </row>
        <row r="59">
          <cell r="B59">
            <v>2172</v>
          </cell>
          <cell r="C59">
            <v>24434</v>
          </cell>
          <cell r="D59">
            <v>33253</v>
          </cell>
          <cell r="E59">
            <v>31201</v>
          </cell>
          <cell r="F59">
            <v>59953</v>
          </cell>
          <cell r="G59">
            <v>47042</v>
          </cell>
          <cell r="H59">
            <v>40356</v>
          </cell>
          <cell r="I59">
            <v>36569</v>
          </cell>
          <cell r="J59">
            <v>2469</v>
          </cell>
          <cell r="K59">
            <v>2469</v>
          </cell>
          <cell r="L59">
            <v>3881</v>
          </cell>
          <cell r="M59">
            <v>2503</v>
          </cell>
          <cell r="N59">
            <v>11845</v>
          </cell>
          <cell r="O59">
            <v>11868</v>
          </cell>
          <cell r="P59">
            <v>13795</v>
          </cell>
          <cell r="Q59">
            <v>11843</v>
          </cell>
          <cell r="R59">
            <v>43530</v>
          </cell>
          <cell r="S59">
            <v>49564</v>
          </cell>
          <cell r="T59">
            <v>58317</v>
          </cell>
          <cell r="U59">
            <v>31359</v>
          </cell>
        </row>
        <row r="60">
          <cell r="B60">
            <v>28455</v>
          </cell>
          <cell r="C60">
            <v>43382</v>
          </cell>
          <cell r="D60">
            <v>37273</v>
          </cell>
          <cell r="E60">
            <v>35221</v>
          </cell>
          <cell r="F60">
            <v>47447</v>
          </cell>
          <cell r="G60">
            <v>37457</v>
          </cell>
          <cell r="H60">
            <v>32749</v>
          </cell>
          <cell r="I60">
            <v>30091</v>
          </cell>
          <cell r="J60">
            <v>2469</v>
          </cell>
          <cell r="K60">
            <v>2469</v>
          </cell>
          <cell r="L60">
            <v>3881</v>
          </cell>
          <cell r="M60">
            <v>2503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51345</v>
          </cell>
          <cell r="S60">
            <v>57396</v>
          </cell>
          <cell r="T60">
            <v>66172</v>
          </cell>
          <cell r="U60">
            <v>82575</v>
          </cell>
        </row>
        <row r="61">
          <cell r="B61">
            <v>57606</v>
          </cell>
          <cell r="C61">
            <v>42544</v>
          </cell>
          <cell r="D61">
            <v>36419</v>
          </cell>
          <cell r="E61">
            <v>34361</v>
          </cell>
          <cell r="F61">
            <v>17529</v>
          </cell>
          <cell r="G61">
            <v>14521</v>
          </cell>
          <cell r="H61">
            <v>14523</v>
          </cell>
          <cell r="I61">
            <v>14550</v>
          </cell>
          <cell r="J61">
            <v>2476</v>
          </cell>
          <cell r="K61">
            <v>2476</v>
          </cell>
          <cell r="L61">
            <v>3891</v>
          </cell>
          <cell r="M61">
            <v>2510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51226</v>
          </cell>
          <cell r="S61">
            <v>57260</v>
          </cell>
          <cell r="T61">
            <v>66012</v>
          </cell>
          <cell r="U61">
            <v>82490</v>
          </cell>
        </row>
        <row r="62">
          <cell r="B62">
            <v>57449</v>
          </cell>
          <cell r="C62">
            <v>42428</v>
          </cell>
          <cell r="D62">
            <v>36319</v>
          </cell>
          <cell r="E62">
            <v>34267</v>
          </cell>
          <cell r="F62">
            <v>17529</v>
          </cell>
          <cell r="G62">
            <v>14521</v>
          </cell>
          <cell r="H62">
            <v>14523</v>
          </cell>
          <cell r="I62">
            <v>14550</v>
          </cell>
          <cell r="J62">
            <v>2469</v>
          </cell>
          <cell r="K62">
            <v>2469</v>
          </cell>
          <cell r="L62">
            <v>3881</v>
          </cell>
          <cell r="M62">
            <v>2503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51226</v>
          </cell>
          <cell r="S62">
            <v>57260</v>
          </cell>
          <cell r="T62">
            <v>66012</v>
          </cell>
          <cell r="U62">
            <v>82490</v>
          </cell>
        </row>
        <row r="63">
          <cell r="B63">
            <v>57449</v>
          </cell>
          <cell r="C63">
            <v>42428</v>
          </cell>
          <cell r="D63">
            <v>36319</v>
          </cell>
          <cell r="E63">
            <v>34267</v>
          </cell>
          <cell r="F63">
            <v>17529</v>
          </cell>
          <cell r="G63">
            <v>14521</v>
          </cell>
          <cell r="H63">
            <v>14523</v>
          </cell>
          <cell r="I63">
            <v>14550</v>
          </cell>
          <cell r="J63">
            <v>2469</v>
          </cell>
          <cell r="K63">
            <v>2469</v>
          </cell>
          <cell r="L63">
            <v>3881</v>
          </cell>
          <cell r="M63">
            <v>2503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43840</v>
          </cell>
          <cell r="S63">
            <v>48458</v>
          </cell>
          <cell r="T63">
            <v>55142</v>
          </cell>
          <cell r="U63">
            <v>68228</v>
          </cell>
        </row>
        <row r="64">
          <cell r="B64">
            <v>57449</v>
          </cell>
          <cell r="C64">
            <v>42428</v>
          </cell>
          <cell r="D64">
            <v>36319</v>
          </cell>
          <cell r="E64">
            <v>34267</v>
          </cell>
          <cell r="F64">
            <v>2353</v>
          </cell>
          <cell r="G64">
            <v>1949</v>
          </cell>
          <cell r="H64">
            <v>1950</v>
          </cell>
          <cell r="I64">
            <v>1953</v>
          </cell>
          <cell r="J64">
            <v>2469</v>
          </cell>
          <cell r="K64">
            <v>2469</v>
          </cell>
          <cell r="L64">
            <v>3881</v>
          </cell>
          <cell r="M64">
            <v>2503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19938</v>
          </cell>
          <cell r="S64">
            <v>19964</v>
          </cell>
          <cell r="T64">
            <v>19937</v>
          </cell>
          <cell r="U64">
            <v>22025</v>
          </cell>
        </row>
        <row r="65">
          <cell r="B65">
            <v>25087</v>
          </cell>
          <cell r="C65">
            <v>19659</v>
          </cell>
          <cell r="D65">
            <v>18339</v>
          </cell>
          <cell r="E65">
            <v>17922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2476</v>
          </cell>
          <cell r="K65">
            <v>2476</v>
          </cell>
          <cell r="L65">
            <v>3891</v>
          </cell>
          <cell r="M65">
            <v>2510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19884</v>
          </cell>
          <cell r="S65">
            <v>19910</v>
          </cell>
          <cell r="T65">
            <v>19882</v>
          </cell>
          <cell r="U65">
            <v>21965</v>
          </cell>
        </row>
        <row r="66">
          <cell r="B66">
            <v>16094</v>
          </cell>
          <cell r="C66">
            <v>13326</v>
          </cell>
          <cell r="D66">
            <v>13328</v>
          </cell>
          <cell r="E66">
            <v>13363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2469</v>
          </cell>
          <cell r="K66">
            <v>2469</v>
          </cell>
          <cell r="L66">
            <v>3881</v>
          </cell>
          <cell r="M66">
            <v>2503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19884</v>
          </cell>
          <cell r="S66">
            <v>19910</v>
          </cell>
          <cell r="T66">
            <v>19882</v>
          </cell>
          <cell r="U66">
            <v>21965</v>
          </cell>
        </row>
        <row r="67">
          <cell r="B67">
            <v>16094</v>
          </cell>
          <cell r="C67">
            <v>13326</v>
          </cell>
          <cell r="D67">
            <v>13328</v>
          </cell>
          <cell r="E67">
            <v>13363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2469</v>
          </cell>
          <cell r="K67">
            <v>2469</v>
          </cell>
          <cell r="L67">
            <v>3881</v>
          </cell>
          <cell r="M67">
            <v>2503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6864</v>
          </cell>
          <cell r="S67">
            <v>6873</v>
          </cell>
          <cell r="T67">
            <v>6863</v>
          </cell>
          <cell r="U67">
            <v>7583</v>
          </cell>
        </row>
        <row r="68">
          <cell r="B68">
            <v>2910</v>
          </cell>
          <cell r="C68">
            <v>2410</v>
          </cell>
          <cell r="D68">
            <v>2410</v>
          </cell>
          <cell r="E68">
            <v>2416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2469</v>
          </cell>
          <cell r="K68">
            <v>2469</v>
          </cell>
          <cell r="L68">
            <v>3881</v>
          </cell>
          <cell r="M68">
            <v>2503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2476</v>
          </cell>
          <cell r="K69">
            <v>2476</v>
          </cell>
          <cell r="L69">
            <v>3891</v>
          </cell>
          <cell r="M69">
            <v>2510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2469</v>
          </cell>
          <cell r="K70">
            <v>2469</v>
          </cell>
          <cell r="L70">
            <v>3881</v>
          </cell>
          <cell r="M70">
            <v>2503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2469</v>
          </cell>
          <cell r="K71">
            <v>2469</v>
          </cell>
          <cell r="L71">
            <v>3881</v>
          </cell>
          <cell r="M71">
            <v>2503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38229</v>
          </cell>
          <cell r="K72">
            <v>2469</v>
          </cell>
          <cell r="L72">
            <v>3881</v>
          </cell>
          <cell r="M72">
            <v>2503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31318</v>
          </cell>
          <cell r="K73">
            <v>25880</v>
          </cell>
          <cell r="L73">
            <v>3891</v>
          </cell>
          <cell r="M73">
            <v>2510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31232</v>
          </cell>
          <cell r="K74">
            <v>36267</v>
          </cell>
          <cell r="L74">
            <v>2503</v>
          </cell>
          <cell r="M74">
            <v>25421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37377</v>
          </cell>
          <cell r="K75">
            <v>42412</v>
          </cell>
          <cell r="L75">
            <v>31566</v>
          </cell>
          <cell r="M75">
            <v>49727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40707</v>
          </cell>
          <cell r="K76">
            <v>45742</v>
          </cell>
          <cell r="L76">
            <v>65992</v>
          </cell>
          <cell r="M76">
            <v>53057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40819</v>
          </cell>
          <cell r="K77">
            <v>45867</v>
          </cell>
          <cell r="L77">
            <v>66173</v>
          </cell>
          <cell r="M77">
            <v>53203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40707</v>
          </cell>
          <cell r="K78">
            <v>45742</v>
          </cell>
          <cell r="L78">
            <v>65992</v>
          </cell>
          <cell r="M78">
            <v>53057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33668</v>
          </cell>
          <cell r="K79">
            <v>37231</v>
          </cell>
          <cell r="L79">
            <v>52370</v>
          </cell>
          <cell r="M79">
            <v>42421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16477</v>
          </cell>
          <cell r="K80">
            <v>16444</v>
          </cell>
          <cell r="L80">
            <v>19090</v>
          </cell>
          <cell r="M80">
            <v>16442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16522</v>
          </cell>
          <cell r="K81">
            <v>16489</v>
          </cell>
          <cell r="L81">
            <v>19143</v>
          </cell>
          <cell r="M81">
            <v>16487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8442</v>
          </cell>
          <cell r="K82">
            <v>8425</v>
          </cell>
          <cell r="L82">
            <v>9781</v>
          </cell>
          <cell r="M82">
            <v>8424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</sheetData>
      <sheetData sheetId="11"/>
      <sheetData sheetId="12">
        <row r="3">
          <cell r="B3" t="str">
            <v>Unit</v>
          </cell>
          <cell r="C3" t="str">
            <v>InService</v>
          </cell>
          <cell r="D3" t="str">
            <v>LayupPrep</v>
          </cell>
          <cell r="E3" t="str">
            <v>Layup</v>
          </cell>
          <cell r="F3" t="str">
            <v>Dismantle</v>
          </cell>
        </row>
        <row r="4">
          <cell r="B4" t="str">
            <v>PA1</v>
          </cell>
          <cell r="C4">
            <v>1971</v>
          </cell>
          <cell r="D4">
            <v>2012</v>
          </cell>
          <cell r="E4">
            <v>2015</v>
          </cell>
          <cell r="F4">
            <v>2041</v>
          </cell>
        </row>
        <row r="5">
          <cell r="B5" t="str">
            <v>PA2</v>
          </cell>
          <cell r="C5">
            <v>1971</v>
          </cell>
          <cell r="D5">
            <v>2012</v>
          </cell>
          <cell r="E5">
            <v>2015</v>
          </cell>
          <cell r="F5">
            <v>2041</v>
          </cell>
        </row>
        <row r="6">
          <cell r="B6" t="str">
            <v>PA3</v>
          </cell>
          <cell r="C6">
            <v>1971</v>
          </cell>
          <cell r="D6">
            <v>2012</v>
          </cell>
          <cell r="E6">
            <v>2015</v>
          </cell>
          <cell r="F6">
            <v>2041</v>
          </cell>
        </row>
        <row r="7">
          <cell r="B7" t="str">
            <v>PA4</v>
          </cell>
          <cell r="C7">
            <v>1971</v>
          </cell>
          <cell r="D7">
            <v>2012</v>
          </cell>
          <cell r="E7">
            <v>2015</v>
          </cell>
          <cell r="F7">
            <v>2041</v>
          </cell>
        </row>
        <row r="8">
          <cell r="B8" t="str">
            <v>PB1</v>
          </cell>
          <cell r="C8">
            <v>1983</v>
          </cell>
          <cell r="D8">
            <v>2011</v>
          </cell>
          <cell r="E8">
            <v>2014</v>
          </cell>
          <cell r="F8">
            <v>2040</v>
          </cell>
        </row>
        <row r="9">
          <cell r="B9" t="str">
            <v>PB2</v>
          </cell>
          <cell r="C9">
            <v>1983</v>
          </cell>
          <cell r="D9">
            <v>2011</v>
          </cell>
          <cell r="E9">
            <v>2014</v>
          </cell>
          <cell r="F9">
            <v>2040</v>
          </cell>
        </row>
        <row r="10">
          <cell r="B10" t="str">
            <v>PB3</v>
          </cell>
          <cell r="C10">
            <v>1983</v>
          </cell>
          <cell r="D10">
            <v>2011</v>
          </cell>
          <cell r="E10">
            <v>2014</v>
          </cell>
          <cell r="F10">
            <v>2040</v>
          </cell>
        </row>
        <row r="11">
          <cell r="B11" t="str">
            <v>PB4</v>
          </cell>
          <cell r="C11">
            <v>1983</v>
          </cell>
          <cell r="D11">
            <v>2011</v>
          </cell>
          <cell r="E11">
            <v>2014</v>
          </cell>
          <cell r="F11">
            <v>2040</v>
          </cell>
        </row>
        <row r="12">
          <cell r="B12" t="str">
            <v>BA1</v>
          </cell>
          <cell r="C12">
            <v>1977</v>
          </cell>
          <cell r="D12">
            <v>1998</v>
          </cell>
          <cell r="E12">
            <v>1999</v>
          </cell>
          <cell r="F12">
            <v>2028</v>
          </cell>
        </row>
        <row r="13">
          <cell r="B13" t="str">
            <v>BA2</v>
          </cell>
          <cell r="C13">
            <v>1977</v>
          </cell>
          <cell r="D13">
            <v>1998</v>
          </cell>
          <cell r="E13">
            <v>1999</v>
          </cell>
          <cell r="F13">
            <v>2028</v>
          </cell>
        </row>
        <row r="14">
          <cell r="B14" t="str">
            <v>BA3</v>
          </cell>
          <cell r="C14">
            <v>1977</v>
          </cell>
          <cell r="D14">
            <v>1998</v>
          </cell>
          <cell r="E14">
            <v>1999</v>
          </cell>
          <cell r="F14">
            <v>2028</v>
          </cell>
        </row>
        <row r="15">
          <cell r="B15" t="str">
            <v>BA4</v>
          </cell>
          <cell r="C15">
            <v>1977</v>
          </cell>
          <cell r="D15">
            <v>1998</v>
          </cell>
          <cell r="E15">
            <v>1999</v>
          </cell>
          <cell r="F15">
            <v>2028</v>
          </cell>
        </row>
        <row r="16">
          <cell r="B16" t="str">
            <v>BB1</v>
          </cell>
          <cell r="C16">
            <v>1984</v>
          </cell>
          <cell r="D16">
            <v>2012</v>
          </cell>
          <cell r="E16">
            <v>2017</v>
          </cell>
          <cell r="F16">
            <v>2041</v>
          </cell>
        </row>
        <row r="17">
          <cell r="B17" t="str">
            <v>BB2</v>
          </cell>
          <cell r="C17">
            <v>1984</v>
          </cell>
          <cell r="D17">
            <v>2012</v>
          </cell>
          <cell r="E17">
            <v>2017</v>
          </cell>
          <cell r="F17">
            <v>2041</v>
          </cell>
        </row>
        <row r="18">
          <cell r="B18" t="str">
            <v>BB3</v>
          </cell>
          <cell r="C18">
            <v>1984</v>
          </cell>
          <cell r="D18">
            <v>2012</v>
          </cell>
          <cell r="E18">
            <v>2017</v>
          </cell>
          <cell r="F18">
            <v>2041</v>
          </cell>
        </row>
        <row r="19">
          <cell r="B19" t="str">
            <v>BB4</v>
          </cell>
          <cell r="C19">
            <v>1984</v>
          </cell>
          <cell r="D19">
            <v>2012</v>
          </cell>
          <cell r="E19">
            <v>2017</v>
          </cell>
          <cell r="F19">
            <v>2041</v>
          </cell>
        </row>
        <row r="20">
          <cell r="B20" t="str">
            <v>DA1</v>
          </cell>
          <cell r="C20">
            <v>1990</v>
          </cell>
          <cell r="D20">
            <v>2019</v>
          </cell>
          <cell r="E20">
            <v>2023</v>
          </cell>
          <cell r="F20">
            <v>2048</v>
          </cell>
        </row>
        <row r="21">
          <cell r="B21" t="str">
            <v>DA2</v>
          </cell>
          <cell r="C21">
            <v>1990</v>
          </cell>
          <cell r="D21">
            <v>2019</v>
          </cell>
          <cell r="E21">
            <v>2023</v>
          </cell>
          <cell r="F21">
            <v>2048</v>
          </cell>
        </row>
        <row r="22">
          <cell r="B22" t="str">
            <v>DA3</v>
          </cell>
          <cell r="C22">
            <v>1990</v>
          </cell>
          <cell r="D22">
            <v>2019</v>
          </cell>
          <cell r="E22">
            <v>2023</v>
          </cell>
          <cell r="F22">
            <v>2048</v>
          </cell>
        </row>
        <row r="23">
          <cell r="B23" t="str">
            <v>DA4</v>
          </cell>
          <cell r="C23">
            <v>1990</v>
          </cell>
          <cell r="D23">
            <v>2019</v>
          </cell>
          <cell r="E23">
            <v>2023</v>
          </cell>
          <cell r="F23">
            <v>2048</v>
          </cell>
        </row>
        <row r="24">
          <cell r="B24" t="str">
            <v>NB1</v>
          </cell>
        </row>
        <row r="25">
          <cell r="B25" t="str">
            <v>HQ1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B2" t="str">
            <v>ufd-07-FRP-final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 t="str">
            <v>ilw-07-FRP-final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B2" t="str">
            <v>llw-07-FRP-final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B2" t="str">
            <v>bndl-07-FRP-final</v>
          </cell>
        </row>
      </sheetData>
      <sheetData sheetId="53"/>
      <sheetData sheetId="54"/>
      <sheetData sheetId="55">
        <row r="106">
          <cell r="X106">
            <v>2954017</v>
          </cell>
        </row>
        <row r="108">
          <cell r="X108" t="b">
            <v>1</v>
          </cell>
        </row>
      </sheetData>
      <sheetData sheetId="56"/>
      <sheetData sheetId="57">
        <row r="2">
          <cell r="B2" t="str">
            <v>lilwvol-07-FRP-final</v>
          </cell>
        </row>
        <row r="15">
          <cell r="B15">
            <v>21</v>
          </cell>
          <cell r="C15">
            <v>42</v>
          </cell>
          <cell r="D15">
            <v>43</v>
          </cell>
          <cell r="E15">
            <v>74</v>
          </cell>
          <cell r="F15">
            <v>50</v>
          </cell>
          <cell r="I15">
            <v>128</v>
          </cell>
          <cell r="J15">
            <v>256</v>
          </cell>
          <cell r="K15">
            <v>428</v>
          </cell>
          <cell r="L15">
            <v>258</v>
          </cell>
          <cell r="M15">
            <v>153</v>
          </cell>
        </row>
        <row r="16">
          <cell r="B16">
            <v>21</v>
          </cell>
          <cell r="C16">
            <v>42</v>
          </cell>
          <cell r="D16">
            <v>43</v>
          </cell>
          <cell r="E16">
            <v>37</v>
          </cell>
          <cell r="F16">
            <v>50</v>
          </cell>
          <cell r="I16">
            <v>128</v>
          </cell>
          <cell r="J16">
            <v>257</v>
          </cell>
          <cell r="K16">
            <v>444</v>
          </cell>
          <cell r="L16">
            <v>219</v>
          </cell>
          <cell r="M16">
            <v>125</v>
          </cell>
        </row>
        <row r="17">
          <cell r="B17">
            <v>21</v>
          </cell>
          <cell r="C17">
            <v>42</v>
          </cell>
          <cell r="D17">
            <v>43</v>
          </cell>
          <cell r="E17">
            <v>37</v>
          </cell>
          <cell r="F17">
            <v>50</v>
          </cell>
          <cell r="I17">
            <v>129</v>
          </cell>
          <cell r="J17">
            <v>259</v>
          </cell>
          <cell r="K17">
            <v>279</v>
          </cell>
          <cell r="L17">
            <v>221</v>
          </cell>
          <cell r="M17">
            <v>126</v>
          </cell>
        </row>
        <row r="18">
          <cell r="B18">
            <v>67</v>
          </cell>
          <cell r="C18">
            <v>134</v>
          </cell>
          <cell r="D18">
            <v>122</v>
          </cell>
          <cell r="E18">
            <v>64</v>
          </cell>
          <cell r="F18">
            <v>85</v>
          </cell>
          <cell r="I18">
            <v>129</v>
          </cell>
          <cell r="J18">
            <v>259</v>
          </cell>
          <cell r="K18">
            <v>294</v>
          </cell>
          <cell r="L18">
            <v>221</v>
          </cell>
          <cell r="M18">
            <v>126</v>
          </cell>
        </row>
        <row r="19">
          <cell r="B19">
            <v>21</v>
          </cell>
          <cell r="C19">
            <v>42</v>
          </cell>
          <cell r="D19">
            <v>43</v>
          </cell>
          <cell r="E19">
            <v>37</v>
          </cell>
          <cell r="F19">
            <v>50</v>
          </cell>
          <cell r="I19">
            <v>128</v>
          </cell>
          <cell r="J19">
            <v>256</v>
          </cell>
          <cell r="K19">
            <v>519</v>
          </cell>
          <cell r="L19">
            <v>218</v>
          </cell>
          <cell r="M19">
            <v>125</v>
          </cell>
        </row>
        <row r="20">
          <cell r="B20">
            <v>21</v>
          </cell>
          <cell r="C20">
            <v>42</v>
          </cell>
          <cell r="D20">
            <v>43</v>
          </cell>
          <cell r="E20">
            <v>14</v>
          </cell>
          <cell r="F20">
            <v>50</v>
          </cell>
          <cell r="I20">
            <v>127</v>
          </cell>
          <cell r="J20">
            <v>254</v>
          </cell>
          <cell r="K20">
            <v>514</v>
          </cell>
          <cell r="L20">
            <v>141</v>
          </cell>
          <cell r="M20">
            <v>124</v>
          </cell>
        </row>
        <row r="21">
          <cell r="B21">
            <v>21</v>
          </cell>
          <cell r="C21">
            <v>42</v>
          </cell>
          <cell r="D21">
            <v>122</v>
          </cell>
          <cell r="E21">
            <v>7</v>
          </cell>
          <cell r="F21">
            <v>50</v>
          </cell>
          <cell r="I21">
            <v>131</v>
          </cell>
          <cell r="J21">
            <v>261</v>
          </cell>
          <cell r="K21">
            <v>195</v>
          </cell>
          <cell r="L21">
            <v>104</v>
          </cell>
          <cell r="M21">
            <v>125</v>
          </cell>
        </row>
        <row r="22">
          <cell r="B22">
            <v>21</v>
          </cell>
          <cell r="C22">
            <v>21</v>
          </cell>
          <cell r="D22">
            <v>43</v>
          </cell>
          <cell r="E22">
            <v>0</v>
          </cell>
          <cell r="F22">
            <v>50</v>
          </cell>
          <cell r="I22">
            <v>155</v>
          </cell>
          <cell r="J22">
            <v>155</v>
          </cell>
          <cell r="K22">
            <v>196</v>
          </cell>
          <cell r="L22">
            <v>0</v>
          </cell>
          <cell r="M22">
            <v>125</v>
          </cell>
        </row>
        <row r="23">
          <cell r="B23">
            <v>21</v>
          </cell>
          <cell r="C23">
            <v>11</v>
          </cell>
          <cell r="D23">
            <v>43</v>
          </cell>
          <cell r="E23">
            <v>0</v>
          </cell>
          <cell r="F23">
            <v>50</v>
          </cell>
          <cell r="I23">
            <v>179</v>
          </cell>
          <cell r="J23">
            <v>90</v>
          </cell>
          <cell r="K23">
            <v>196</v>
          </cell>
          <cell r="L23">
            <v>0</v>
          </cell>
          <cell r="M23">
            <v>125</v>
          </cell>
        </row>
        <row r="24">
          <cell r="B24">
            <v>21</v>
          </cell>
          <cell r="C24">
            <v>0</v>
          </cell>
          <cell r="D24">
            <v>43</v>
          </cell>
          <cell r="E24">
            <v>0</v>
          </cell>
          <cell r="F24">
            <v>50</v>
          </cell>
          <cell r="I24">
            <v>157</v>
          </cell>
          <cell r="J24">
            <v>0</v>
          </cell>
          <cell r="K24">
            <v>198</v>
          </cell>
          <cell r="L24">
            <v>0</v>
          </cell>
          <cell r="M24">
            <v>127</v>
          </cell>
        </row>
        <row r="25">
          <cell r="B25">
            <v>21</v>
          </cell>
          <cell r="C25">
            <v>0</v>
          </cell>
          <cell r="D25">
            <v>43</v>
          </cell>
          <cell r="E25">
            <v>0</v>
          </cell>
          <cell r="F25">
            <v>50</v>
          </cell>
          <cell r="I25">
            <v>157</v>
          </cell>
          <cell r="J25">
            <v>0</v>
          </cell>
          <cell r="K25">
            <v>198</v>
          </cell>
          <cell r="L25">
            <v>0</v>
          </cell>
          <cell r="M25">
            <v>127</v>
          </cell>
        </row>
        <row r="26">
          <cell r="B26">
            <v>21</v>
          </cell>
          <cell r="C26">
            <v>0</v>
          </cell>
          <cell r="D26">
            <v>32</v>
          </cell>
          <cell r="E26">
            <v>0</v>
          </cell>
          <cell r="F26">
            <v>50</v>
          </cell>
          <cell r="I26">
            <v>158</v>
          </cell>
          <cell r="J26">
            <v>0</v>
          </cell>
          <cell r="K26">
            <v>160</v>
          </cell>
          <cell r="L26">
            <v>0</v>
          </cell>
          <cell r="M26">
            <v>127</v>
          </cell>
        </row>
        <row r="27">
          <cell r="B27">
            <v>21</v>
          </cell>
          <cell r="C27">
            <v>0</v>
          </cell>
          <cell r="D27">
            <v>32</v>
          </cell>
          <cell r="E27">
            <v>0</v>
          </cell>
          <cell r="F27">
            <v>38</v>
          </cell>
          <cell r="I27">
            <v>158</v>
          </cell>
          <cell r="J27">
            <v>0</v>
          </cell>
          <cell r="K27">
            <v>161</v>
          </cell>
          <cell r="L27">
            <v>0</v>
          </cell>
          <cell r="M27">
            <v>106</v>
          </cell>
        </row>
        <row r="28">
          <cell r="B28">
            <v>21</v>
          </cell>
          <cell r="C28">
            <v>0</v>
          </cell>
          <cell r="D28">
            <v>32</v>
          </cell>
          <cell r="E28">
            <v>0</v>
          </cell>
          <cell r="F28">
            <v>17</v>
          </cell>
          <cell r="I28">
            <v>159</v>
          </cell>
          <cell r="J28">
            <v>0</v>
          </cell>
          <cell r="K28">
            <v>162</v>
          </cell>
          <cell r="L28">
            <v>0</v>
          </cell>
          <cell r="M28">
            <v>66</v>
          </cell>
        </row>
        <row r="29">
          <cell r="B29">
            <v>21</v>
          </cell>
          <cell r="C29">
            <v>0</v>
          </cell>
          <cell r="D29">
            <v>32</v>
          </cell>
          <cell r="E29">
            <v>0</v>
          </cell>
          <cell r="F29">
            <v>0</v>
          </cell>
          <cell r="I29">
            <v>162</v>
          </cell>
          <cell r="J29">
            <v>0</v>
          </cell>
          <cell r="K29">
            <v>168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32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K30">
            <v>182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32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K31">
            <v>182</v>
          </cell>
          <cell r="L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D32">
            <v>32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182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32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182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32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182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32</v>
          </cell>
          <cell r="E35">
            <v>0</v>
          </cell>
          <cell r="F35">
            <v>0</v>
          </cell>
          <cell r="I35">
            <v>0</v>
          </cell>
          <cell r="J35">
            <v>0</v>
          </cell>
          <cell r="K35">
            <v>182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32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172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32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K37">
            <v>172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32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K38">
            <v>172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32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K39">
            <v>172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32</v>
          </cell>
          <cell r="E40">
            <v>0</v>
          </cell>
          <cell r="F40">
            <v>0</v>
          </cell>
          <cell r="I40">
            <v>0</v>
          </cell>
          <cell r="J40">
            <v>0</v>
          </cell>
          <cell r="K40">
            <v>172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32</v>
          </cell>
          <cell r="E41">
            <v>0</v>
          </cell>
          <cell r="F41">
            <v>0</v>
          </cell>
          <cell r="I41">
            <v>0</v>
          </cell>
          <cell r="J41">
            <v>0</v>
          </cell>
          <cell r="K41">
            <v>172</v>
          </cell>
          <cell r="L41">
            <v>0</v>
          </cell>
          <cell r="M41">
            <v>0</v>
          </cell>
        </row>
        <row r="42">
          <cell r="B42">
            <v>0</v>
          </cell>
          <cell r="C42">
            <v>0</v>
          </cell>
          <cell r="D42">
            <v>32</v>
          </cell>
          <cell r="E42">
            <v>0</v>
          </cell>
          <cell r="F42">
            <v>0</v>
          </cell>
          <cell r="I42">
            <v>0</v>
          </cell>
          <cell r="J42">
            <v>0</v>
          </cell>
          <cell r="K42">
            <v>172</v>
          </cell>
          <cell r="L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D43">
            <v>11</v>
          </cell>
          <cell r="E43">
            <v>0</v>
          </cell>
          <cell r="F43">
            <v>0</v>
          </cell>
          <cell r="I43">
            <v>0</v>
          </cell>
          <cell r="J43">
            <v>0</v>
          </cell>
          <cell r="K43">
            <v>99</v>
          </cell>
          <cell r="L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D44">
            <v>11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K44">
            <v>99</v>
          </cell>
          <cell r="L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K45">
            <v>22</v>
          </cell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K46">
            <v>16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14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</sheetData>
      <sheetData sheetId="58">
        <row r="106">
          <cell r="X106">
            <v>12678.3</v>
          </cell>
        </row>
      </sheetData>
      <sheetData sheetId="59"/>
      <sheetData sheetId="60">
        <row r="106">
          <cell r="X106">
            <v>75126.05181333331</v>
          </cell>
        </row>
      </sheetData>
      <sheetData sheetId="61"/>
      <sheetData sheetId="62"/>
      <sheetData sheetId="63">
        <row r="2">
          <cell r="A2" t="str">
            <v>Weighted Index</v>
          </cell>
          <cell r="B2" t="str">
            <v>Equal Share</v>
          </cell>
          <cell r="C2" t="str">
            <v>Average Disposal Date</v>
          </cell>
          <cell r="D2" t="str">
            <v>Detailed Forecast</v>
          </cell>
          <cell r="E2" t="str">
            <v>Single Rate</v>
          </cell>
          <cell r="F2" t="str">
            <v>DCM</v>
          </cell>
        </row>
        <row r="3">
          <cell r="A3" t="str">
            <v>Detailed Index</v>
          </cell>
          <cell r="B3" t="str">
            <v>Volume Based</v>
          </cell>
          <cell r="C3" t="str">
            <v>Detailed Disposal Pattern</v>
          </cell>
          <cell r="D3" t="str">
            <v>Nominal Rate</v>
          </cell>
          <cell r="E3" t="str">
            <v>Inflation Index</v>
          </cell>
          <cell r="F3" t="str">
            <v>UFS</v>
          </cell>
        </row>
        <row r="4">
          <cell r="A4" t="str">
            <v>Default</v>
          </cell>
          <cell r="B4" t="str">
            <v>Proportional Share</v>
          </cell>
          <cell r="D4" t="str">
            <v>Real Rate</v>
          </cell>
          <cell r="F4" t="str">
            <v>UFD</v>
          </cell>
        </row>
        <row r="5">
          <cell r="F5" t="str">
            <v>ILW</v>
          </cell>
        </row>
        <row r="6">
          <cell r="F6" t="str">
            <v>LLW</v>
          </cell>
        </row>
        <row r="7">
          <cell r="F7" t="str">
            <v>All</v>
          </cell>
        </row>
      </sheetData>
      <sheetData sheetId="64">
        <row r="22">
          <cell r="AC22" t="b">
            <v>0</v>
          </cell>
        </row>
      </sheetData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with ROC - Nov "/>
      <sheetName val="Nov 18 - Nov 4 input runs"/>
      <sheetName val="true up calcs for nov - jan"/>
      <sheetName val="final - Jan 26"/>
      <sheetName val="comparison between nov and jan"/>
      <sheetName val="x1"/>
      <sheetName val="Input"/>
      <sheetName val="GRAPH DATA"/>
      <sheetName val="Import"/>
      <sheetName val="MAIN INDEX"/>
      <sheetName val="Bal Assist"/>
      <sheetName val="Bal-sum"/>
      <sheetName val="Req 04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"/>
      <sheetName val="2005"/>
      <sheetName val="2006"/>
      <sheetName val="2007"/>
      <sheetName val="2008"/>
      <sheetName val="Delta"/>
      <sheetName val="2004 new"/>
      <sheetName val="2005 new "/>
      <sheetName val="2006 new"/>
      <sheetName val="2007 new"/>
      <sheetName val="2008 new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  <sheetName val="File4Web"/>
      <sheetName val="CopyEnerg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5">
          <cell r="O5">
            <v>16576.605046424171</v>
          </cell>
          <cell r="P5">
            <v>217.18080794082297</v>
          </cell>
          <cell r="Q5">
            <v>195.46272714674106</v>
          </cell>
          <cell r="R5">
            <v>545.60000852996473</v>
          </cell>
          <cell r="S5">
            <v>3378.9067705542793</v>
          </cell>
        </row>
        <row r="6">
          <cell r="O6">
            <v>5887.3918443734638</v>
          </cell>
          <cell r="P6">
            <v>155.79293190202461</v>
          </cell>
          <cell r="Q6">
            <v>126.49134613509234</v>
          </cell>
          <cell r="R6">
            <v>62.79</v>
          </cell>
          <cell r="S6">
            <v>260.82</v>
          </cell>
        </row>
        <row r="7">
          <cell r="O7">
            <v>9101.82</v>
          </cell>
          <cell r="P7">
            <v>28.8</v>
          </cell>
          <cell r="Q7">
            <v>92.16</v>
          </cell>
          <cell r="R7">
            <v>0</v>
          </cell>
          <cell r="S7">
            <v>0</v>
          </cell>
        </row>
        <row r="8">
          <cell r="O8">
            <v>4287.2337284152072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O9">
            <v>35853.050619213238</v>
          </cell>
          <cell r="P9">
            <v>401.7737398428481</v>
          </cell>
          <cell r="Q9">
            <v>414.11407328183327</v>
          </cell>
          <cell r="R9">
            <v>608.3900085299648</v>
          </cell>
          <cell r="S9">
            <v>3639.7267705542818</v>
          </cell>
        </row>
        <row r="10">
          <cell r="R10">
            <v>0</v>
          </cell>
          <cell r="S10">
            <v>0</v>
          </cell>
        </row>
        <row r="11">
          <cell r="R11">
            <v>153.714</v>
          </cell>
          <cell r="S11">
            <v>435.12</v>
          </cell>
        </row>
        <row r="12">
          <cell r="R12">
            <v>137.26346266666658</v>
          </cell>
          <cell r="S12">
            <v>444.17792799999899</v>
          </cell>
        </row>
        <row r="13">
          <cell r="O13">
            <v>991.3</v>
          </cell>
          <cell r="P13">
            <v>505.8</v>
          </cell>
          <cell r="Q13">
            <v>417.3</v>
          </cell>
        </row>
        <row r="21">
          <cell r="O21">
            <v>45600.730602088624</v>
          </cell>
        </row>
        <row r="25">
          <cell r="O25">
            <v>16576.605046424171</v>
          </cell>
          <cell r="P25">
            <v>217.18080794082297</v>
          </cell>
          <cell r="Q25">
            <v>195.46272714674106</v>
          </cell>
          <cell r="R25">
            <v>545.60000852996473</v>
          </cell>
          <cell r="S25">
            <v>3378.9067705542793</v>
          </cell>
        </row>
        <row r="26">
          <cell r="O26">
            <v>5887.3918443734638</v>
          </cell>
          <cell r="P26">
            <v>155.79293190202461</v>
          </cell>
          <cell r="Q26">
            <v>126.49134613509234</v>
          </cell>
          <cell r="R26">
            <v>62.79</v>
          </cell>
          <cell r="S26">
            <v>260.82</v>
          </cell>
        </row>
        <row r="27">
          <cell r="O27">
            <v>9101.82</v>
          </cell>
          <cell r="P27">
            <v>28.8</v>
          </cell>
          <cell r="Q27">
            <v>92.16</v>
          </cell>
          <cell r="R27">
            <v>0</v>
          </cell>
          <cell r="S27">
            <v>0</v>
          </cell>
        </row>
        <row r="28">
          <cell r="O28">
            <v>4287.2337284152072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O29">
            <v>35853.050619213238</v>
          </cell>
          <cell r="P29">
            <v>401.7737398428481</v>
          </cell>
          <cell r="Q29">
            <v>414.11407328183327</v>
          </cell>
          <cell r="R29">
            <v>608.3900085299648</v>
          </cell>
          <cell r="S29">
            <v>3639.7267705542818</v>
          </cell>
        </row>
        <row r="30">
          <cell r="R30">
            <v>0</v>
          </cell>
          <cell r="S30">
            <v>0</v>
          </cell>
        </row>
        <row r="31">
          <cell r="R31">
            <v>153.714</v>
          </cell>
          <cell r="S31">
            <v>435.12</v>
          </cell>
        </row>
        <row r="32">
          <cell r="R32">
            <v>137.26346266666658</v>
          </cell>
          <cell r="S32">
            <v>444.17792799999899</v>
          </cell>
        </row>
        <row r="33">
          <cell r="O33">
            <v>991.3</v>
          </cell>
          <cell r="P33">
            <v>505.8</v>
          </cell>
          <cell r="Q33">
            <v>417.3</v>
          </cell>
        </row>
        <row r="41">
          <cell r="O41">
            <v>45600.730602088624</v>
          </cell>
        </row>
        <row r="45">
          <cell r="O45">
            <v>16576.605046424171</v>
          </cell>
          <cell r="P45">
            <v>217.18080794082297</v>
          </cell>
          <cell r="Q45">
            <v>195.46272714674106</v>
          </cell>
          <cell r="R45">
            <v>545.60000852996473</v>
          </cell>
          <cell r="S45">
            <v>3378.9067705542793</v>
          </cell>
        </row>
        <row r="46">
          <cell r="O46">
            <v>5887.3918443734638</v>
          </cell>
          <cell r="P46">
            <v>155.79293190202461</v>
          </cell>
          <cell r="Q46">
            <v>126.49134613509234</v>
          </cell>
          <cell r="R46">
            <v>62.79</v>
          </cell>
          <cell r="S46">
            <v>260.82</v>
          </cell>
        </row>
        <row r="47">
          <cell r="O47">
            <v>9101.82</v>
          </cell>
          <cell r="P47">
            <v>28.8</v>
          </cell>
          <cell r="Q47">
            <v>92.16</v>
          </cell>
          <cell r="R47">
            <v>0</v>
          </cell>
          <cell r="S47">
            <v>0</v>
          </cell>
        </row>
        <row r="48">
          <cell r="O48">
            <v>4287.2337284152072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O49">
            <v>35853.050619213238</v>
          </cell>
          <cell r="P49">
            <v>401.7737398428481</v>
          </cell>
          <cell r="Q49">
            <v>414.11407328183327</v>
          </cell>
          <cell r="R49">
            <v>608.3900085299648</v>
          </cell>
          <cell r="S49">
            <v>3639.7267705542818</v>
          </cell>
        </row>
        <row r="50">
          <cell r="R50">
            <v>0</v>
          </cell>
          <cell r="S50">
            <v>0</v>
          </cell>
        </row>
        <row r="51">
          <cell r="R51">
            <v>153.714</v>
          </cell>
          <cell r="S51">
            <v>435.12</v>
          </cell>
        </row>
        <row r="52">
          <cell r="R52">
            <v>137.26346266666658</v>
          </cell>
          <cell r="S52">
            <v>444.17792799999899</v>
          </cell>
        </row>
        <row r="53">
          <cell r="O53">
            <v>991.3</v>
          </cell>
          <cell r="P53">
            <v>505.8</v>
          </cell>
          <cell r="Q53">
            <v>417.3</v>
          </cell>
        </row>
        <row r="61">
          <cell r="O61">
            <v>45600.730602088624</v>
          </cell>
        </row>
        <row r="65">
          <cell r="O65">
            <v>16576.605046424171</v>
          </cell>
          <cell r="P65">
            <v>217.18080794082297</v>
          </cell>
          <cell r="Q65">
            <v>195.46272714674106</v>
          </cell>
          <cell r="R65">
            <v>545.60000852996473</v>
          </cell>
          <cell r="S65">
            <v>3378.9067705542793</v>
          </cell>
        </row>
        <row r="66">
          <cell r="O66">
            <v>5887.3918443734638</v>
          </cell>
          <cell r="P66">
            <v>155.79293190202461</v>
          </cell>
          <cell r="Q66">
            <v>126.49134613509234</v>
          </cell>
          <cell r="R66">
            <v>62.79</v>
          </cell>
          <cell r="S66">
            <v>260.82</v>
          </cell>
        </row>
        <row r="67">
          <cell r="O67">
            <v>9101.82</v>
          </cell>
          <cell r="P67">
            <v>28.8</v>
          </cell>
          <cell r="Q67">
            <v>92.16</v>
          </cell>
          <cell r="R67">
            <v>0</v>
          </cell>
          <cell r="S67">
            <v>0</v>
          </cell>
        </row>
        <row r="68">
          <cell r="O68">
            <v>4287.2337284152072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O69">
            <v>35853.050619213238</v>
          </cell>
          <cell r="P69">
            <v>401.7737398428481</v>
          </cell>
          <cell r="Q69">
            <v>414.11407328183327</v>
          </cell>
          <cell r="R69">
            <v>608.3900085299648</v>
          </cell>
          <cell r="S69">
            <v>3639.7267705542818</v>
          </cell>
        </row>
        <row r="70">
          <cell r="R70">
            <v>0</v>
          </cell>
          <cell r="S70">
            <v>0</v>
          </cell>
        </row>
        <row r="71">
          <cell r="R71">
            <v>153.714</v>
          </cell>
          <cell r="S71">
            <v>435.12</v>
          </cell>
        </row>
        <row r="72">
          <cell r="R72">
            <v>137.26346266666658</v>
          </cell>
          <cell r="S72">
            <v>444.17792799999899</v>
          </cell>
        </row>
        <row r="73">
          <cell r="O73">
            <v>991.3</v>
          </cell>
          <cell r="P73">
            <v>505.8</v>
          </cell>
          <cell r="Q73">
            <v>417.3</v>
          </cell>
        </row>
        <row r="81">
          <cell r="O81">
            <v>45600.730602088624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IVMONTH"/>
      <sheetName val="RIVMONTH.XLS"/>
    </sheetNames>
    <definedNames>
      <definedName name="CopyEnergy"/>
      <definedName name="File4Web"/>
      <definedName name="MonthlyScroll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 refreshError="1">
        <row r="10">
          <cell r="D10">
            <v>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cm - ONFA"/>
      <sheetName val="OEFC CIL"/>
      <sheetName val="UF"/>
      <sheetName val="UFF"/>
      <sheetName val="&lt;=2002 Expenditures"/>
      <sheetName val="Expenditures"/>
      <sheetName val="Ont CPI"/>
    </sheetNames>
    <sheetDataSet>
      <sheetData sheetId="0">
        <row r="1">
          <cell r="B1">
            <v>37826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uclear"/>
      <sheetName val="Nuc 9807"/>
      <sheetName val="Nuc Darl NOSS Maj"/>
      <sheetName val="Nuc Darl MFA"/>
      <sheetName val="Nuc Pick A 9820 &amp; NOSS"/>
      <sheetName val="Nuc Pick B 9820 &amp; NOSS"/>
      <sheetName val="Nuc Pick Com 9820 &amp; NOSS"/>
      <sheetName val="Nuc Pick A MFA"/>
      <sheetName val="Nuc Pick B MFA"/>
      <sheetName val="Nuc Pick Com MFA"/>
      <sheetName val="Nuc Pick Waste 9821"/>
      <sheetName val="Nuc Bruce A 9803 &amp; NOSS"/>
      <sheetName val="Nuc Bruce B 9804 &amp; NOSS"/>
      <sheetName val="Nuc Bruce Com 9805 &amp; NOSS"/>
      <sheetName val="Nuc ISDI MFA Divide by 5"/>
      <sheetName val="Nuc NOSS Maj Divide by 3"/>
      <sheetName val="Nuc NOSS Maj Divide by 5"/>
      <sheetName val="Nuc NOSS Maj OTHER Bruce Com W"/>
      <sheetName val="Nuc NOSS MF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M&amp;A"/>
      <sheetName val="Variance"/>
      <sheetName val="Variance (2)"/>
      <sheetName val="S&amp;D"/>
      <sheetName val="AncilRev"/>
      <sheetName val="ONPA"/>
      <sheetName val="GenCost"/>
      <sheetName val="Margin Detail"/>
      <sheetName val="Margin Detail (2)"/>
      <sheetName val="Rev"/>
      <sheetName val="Production"/>
      <sheetName val="Prod_SS"/>
      <sheetName val="IMOData1"/>
      <sheetName val="P&amp;L"/>
      <sheetName val="GenRev"/>
      <sheetName val="EmbGen"/>
      <sheetName val="Acc_EmbGen"/>
      <sheetName val="HedgeMargin"/>
      <sheetName val="TradeMargin"/>
      <sheetName val="Ancillary"/>
      <sheetName val="50020"/>
      <sheetName val="IMOData_LM"/>
      <sheetName val="IMO_Accrual"/>
      <sheetName val="ICRpt"/>
      <sheetName val="ICQty"/>
      <sheetName val="Total MtM"/>
      <sheetName val="OntDataSched"/>
      <sheetName val="Budget"/>
      <sheetName val="GenGWh_Budget"/>
      <sheetName val="GenRev_Budget"/>
      <sheetName val="Hydro_Reg_NonReg_Budget"/>
      <sheetName val="AncRev_GenCost_Budget"/>
      <sheetName val="AncRev_Bud_Detail"/>
      <sheetName val="ONPA_Var"/>
      <sheetName val="S&amp;D_LY"/>
      <sheetName val="Trd Margin Bud_Trading"/>
      <sheetName val="Trd Margin Bud_Sales"/>
      <sheetName val="Trd Margin Bud_Legacy"/>
      <sheetName val="TrdBk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38">
          <cell r="B138" t="str">
            <v>Total</v>
          </cell>
          <cell r="C138">
            <v>39113</v>
          </cell>
          <cell r="D138">
            <v>39141</v>
          </cell>
          <cell r="E138">
            <v>39172</v>
          </cell>
          <cell r="F138">
            <v>39202</v>
          </cell>
          <cell r="G138">
            <v>39233</v>
          </cell>
          <cell r="H138">
            <v>39263</v>
          </cell>
          <cell r="I138">
            <v>39294</v>
          </cell>
          <cell r="J138">
            <v>39325</v>
          </cell>
          <cell r="K138">
            <v>39355</v>
          </cell>
          <cell r="L138">
            <v>39386</v>
          </cell>
          <cell r="M138">
            <v>39416</v>
          </cell>
          <cell r="N138">
            <v>39447</v>
          </cell>
        </row>
        <row r="139">
          <cell r="B139" t="str">
            <v>MWh</v>
          </cell>
          <cell r="C139" t="str">
            <v>MWh</v>
          </cell>
          <cell r="D139" t="str">
            <v>MWh</v>
          </cell>
          <cell r="E139" t="str">
            <v>MWh</v>
          </cell>
          <cell r="F139" t="str">
            <v>MWh</v>
          </cell>
          <cell r="G139" t="str">
            <v>MWh</v>
          </cell>
          <cell r="H139" t="str">
            <v>MWh</v>
          </cell>
          <cell r="I139" t="str">
            <v>MWh</v>
          </cell>
          <cell r="J139" t="str">
            <v>MWh</v>
          </cell>
          <cell r="K139" t="str">
            <v>MWh</v>
          </cell>
          <cell r="L139" t="str">
            <v>MWh</v>
          </cell>
          <cell r="M139" t="str">
            <v>MWh</v>
          </cell>
          <cell r="N139" t="str">
            <v>MWh</v>
          </cell>
        </row>
        <row r="140">
          <cell r="B140">
            <v>207.57421542358369</v>
          </cell>
          <cell r="C140">
            <v>-4.0203775377300417</v>
          </cell>
          <cell r="D140">
            <v>0.72867110157164916</v>
          </cell>
          <cell r="E140">
            <v>2.9128670043960483</v>
          </cell>
          <cell r="F140">
            <v>26.071444290160002</v>
          </cell>
          <cell r="G140">
            <v>-27.058881652831815</v>
          </cell>
          <cell r="H140">
            <v>0.27649768066510205</v>
          </cell>
          <cell r="I140">
            <v>1.2479925155637375</v>
          </cell>
          <cell r="J140">
            <v>1.8536771926877691</v>
          </cell>
          <cell r="K140">
            <v>-3.7569291687015607</v>
          </cell>
          <cell r="L140">
            <v>-0.84073406982395227</v>
          </cell>
          <cell r="M140">
            <v>210.15998806762676</v>
          </cell>
          <cell r="N140">
            <v>0</v>
          </cell>
        </row>
        <row r="141">
          <cell r="B141">
            <v>1481.9112832020492</v>
          </cell>
          <cell r="C141">
            <v>154.56973144531185</v>
          </cell>
          <cell r="D141">
            <v>-148.05313122556618</v>
          </cell>
          <cell r="E141">
            <v>-43.202919555689732</v>
          </cell>
          <cell r="F141">
            <v>180.20968261719918</v>
          </cell>
          <cell r="G141">
            <v>-165.12311853027495</v>
          </cell>
          <cell r="H141">
            <v>1175.6832979278536</v>
          </cell>
          <cell r="I141">
            <v>-1156.878609972955</v>
          </cell>
          <cell r="J141">
            <v>-22.329644886970982</v>
          </cell>
          <cell r="K141">
            <v>21.003686796188845</v>
          </cell>
          <cell r="L141">
            <v>-1.4351863166102703</v>
          </cell>
          <cell r="M141">
            <v>1487.467494903563</v>
          </cell>
          <cell r="N141">
            <v>0</v>
          </cell>
        </row>
        <row r="142">
          <cell r="B142">
            <v>584.31144276021507</v>
          </cell>
          <cell r="C142">
            <v>-3.8588867246289738E-3</v>
          </cell>
          <cell r="D142">
            <v>0.58468530273557917</v>
          </cell>
          <cell r="E142">
            <v>-0.54815488158737935</v>
          </cell>
          <cell r="F142">
            <v>2.7995657702704193</v>
          </cell>
          <cell r="G142">
            <v>65.500252928530244</v>
          </cell>
          <cell r="H142">
            <v>14.738506408041076</v>
          </cell>
          <cell r="I142">
            <v>-83.071645432813966</v>
          </cell>
          <cell r="J142">
            <v>5.1801122432948432E-4</v>
          </cell>
          <cell r="K142">
            <v>3.6573529144372969</v>
          </cell>
          <cell r="L142">
            <v>-3.8071713848248692</v>
          </cell>
          <cell r="M142">
            <v>584.46139201092694</v>
          </cell>
          <cell r="N142">
            <v>0</v>
          </cell>
        </row>
        <row r="143">
          <cell r="B143">
            <v>274.16478926944751</v>
          </cell>
          <cell r="C143">
            <v>1.1531302795409033</v>
          </cell>
          <cell r="D143">
            <v>-0.288861701965061</v>
          </cell>
          <cell r="E143">
            <v>0.2326382675165064</v>
          </cell>
          <cell r="F143">
            <v>-1.1879489898490192E-2</v>
          </cell>
          <cell r="G143">
            <v>0.68273323440587319</v>
          </cell>
          <cell r="H143">
            <v>-1.2125916237832257</v>
          </cell>
          <cell r="I143">
            <v>0.65206642341607335</v>
          </cell>
          <cell r="J143">
            <v>-0.28276830625529215</v>
          </cell>
          <cell r="K143">
            <v>0.77554671525930985</v>
          </cell>
          <cell r="L143">
            <v>-0.46417632627452576</v>
          </cell>
          <cell r="M143">
            <v>272.92895179748547</v>
          </cell>
          <cell r="N143">
            <v>0</v>
          </cell>
        </row>
        <row r="144">
          <cell r="B144">
            <v>513.59506551685945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1.8597173213955784</v>
          </cell>
          <cell r="J144">
            <v>-5.7083793156876652</v>
          </cell>
          <cell r="K144">
            <v>3.6734821847217702</v>
          </cell>
          <cell r="L144">
            <v>0.17517980957031654</v>
          </cell>
          <cell r="M144">
            <v>513.59506551685945</v>
          </cell>
          <cell r="N144">
            <v>0</v>
          </cell>
        </row>
        <row r="145">
          <cell r="B145">
            <v>608.46445144653353</v>
          </cell>
          <cell r="C145">
            <v>-7.2631836064829258E-4</v>
          </cell>
          <cell r="D145">
            <v>0.43760949707120744</v>
          </cell>
          <cell r="E145">
            <v>-3.5706859531383088</v>
          </cell>
          <cell r="F145">
            <v>3.3987428379037965</v>
          </cell>
          <cell r="G145">
            <v>-0.24852096557515324</v>
          </cell>
          <cell r="H145">
            <v>3.1969725265487341</v>
          </cell>
          <cell r="I145">
            <v>-3.3040395355237706</v>
          </cell>
          <cell r="J145">
            <v>-1.3922434043861358</v>
          </cell>
          <cell r="K145">
            <v>0.51182728195249183</v>
          </cell>
          <cell r="L145">
            <v>1.4611717910763673</v>
          </cell>
          <cell r="M145">
            <v>607.97434368896495</v>
          </cell>
          <cell r="N145">
            <v>0</v>
          </cell>
        </row>
        <row r="146">
          <cell r="B146">
            <v>337.59665802645725</v>
          </cell>
          <cell r="C146">
            <v>3.0029496660221184</v>
          </cell>
          <cell r="D146">
            <v>-0.93563999253407815</v>
          </cell>
          <cell r="E146">
            <v>0.97700590797171571</v>
          </cell>
          <cell r="F146">
            <v>-0.368904354233905</v>
          </cell>
          <cell r="G146">
            <v>0.1975113769493646</v>
          </cell>
          <cell r="H146">
            <v>-2.7296240607237792</v>
          </cell>
          <cell r="I146">
            <v>1.017908481383472</v>
          </cell>
          <cell r="J146">
            <v>-0.6772436300140896</v>
          </cell>
          <cell r="K146">
            <v>3.9491364208430468E-2</v>
          </cell>
          <cell r="L146">
            <v>1.906612556072389</v>
          </cell>
          <cell r="M146">
            <v>335.16659071135558</v>
          </cell>
          <cell r="N146">
            <v>0</v>
          </cell>
        </row>
        <row r="147">
          <cell r="B147">
            <v>1246.3059792404179</v>
          </cell>
          <cell r="C147">
            <v>-11.091727416991944</v>
          </cell>
          <cell r="D147">
            <v>-77.839407575607311</v>
          </cell>
          <cell r="E147">
            <v>77.075096540451341</v>
          </cell>
          <cell r="F147">
            <v>-2.8844189147994257</v>
          </cell>
          <cell r="G147">
            <v>4.6126146636047451</v>
          </cell>
          <cell r="H147">
            <v>2.9661417756085484</v>
          </cell>
          <cell r="I147">
            <v>6.4676910400387442</v>
          </cell>
          <cell r="J147">
            <v>3.0477542314527</v>
          </cell>
          <cell r="K147">
            <v>-0.6491926164620736</v>
          </cell>
          <cell r="L147">
            <v>0.81990981292688048</v>
          </cell>
          <cell r="M147">
            <v>1243.7815177001958</v>
          </cell>
          <cell r="N147">
            <v>0</v>
          </cell>
        </row>
        <row r="148">
          <cell r="B148">
            <v>433.12861929321315</v>
          </cell>
          <cell r="C148">
            <v>-5.0283633012768405</v>
          </cell>
          <cell r="D148">
            <v>-3.2563741980338818</v>
          </cell>
          <cell r="E148">
            <v>1.5216832390547097</v>
          </cell>
          <cell r="F148">
            <v>0.77262420654597008</v>
          </cell>
          <cell r="G148">
            <v>5.5869482713321759</v>
          </cell>
          <cell r="H148">
            <v>-5.0433993821741296</v>
          </cell>
          <cell r="I148">
            <v>0.7591547698980321</v>
          </cell>
          <cell r="J148">
            <v>4.3670328063969919</v>
          </cell>
          <cell r="K148">
            <v>-4.8159410552983672</v>
          </cell>
          <cell r="L148">
            <v>-1.3759989013663017</v>
          </cell>
          <cell r="M148">
            <v>439.64125283813479</v>
          </cell>
          <cell r="N148">
            <v>0</v>
          </cell>
        </row>
        <row r="149">
          <cell r="B149">
            <v>386.13625360107449</v>
          </cell>
          <cell r="C149">
            <v>-1.4782714879402192E-4</v>
          </cell>
          <cell r="D149">
            <v>-1.9762404174787207</v>
          </cell>
          <cell r="E149">
            <v>3.4916474914541595</v>
          </cell>
          <cell r="F149">
            <v>-1.3017405090331522</v>
          </cell>
          <cell r="G149">
            <v>-3.1441820106492742</v>
          </cell>
          <cell r="H149">
            <v>3.6345218459932767</v>
          </cell>
          <cell r="I149">
            <v>-2.2663065358985932</v>
          </cell>
          <cell r="J149">
            <v>7.4625420598980554</v>
          </cell>
          <cell r="K149">
            <v>-8.1801493062960162</v>
          </cell>
          <cell r="L149">
            <v>2.5415538358683989</v>
          </cell>
          <cell r="M149">
            <v>385.87475497436515</v>
          </cell>
          <cell r="N149">
            <v>0</v>
          </cell>
        </row>
        <row r="150">
          <cell r="B150">
            <v>1260.2269417724692</v>
          </cell>
          <cell r="C150">
            <v>-3.2080078071885509E-3</v>
          </cell>
          <cell r="D150">
            <v>-0.26231817627922283</v>
          </cell>
          <cell r="E150">
            <v>6.1130774536131867</v>
          </cell>
          <cell r="F150">
            <v>-14.203142089846551</v>
          </cell>
          <cell r="G150">
            <v>6.0727780304005137</v>
          </cell>
          <cell r="H150">
            <v>4.9404278106708261</v>
          </cell>
          <cell r="I150">
            <v>-2.9894547767617041</v>
          </cell>
          <cell r="J150">
            <v>22.898889972685993</v>
          </cell>
          <cell r="K150">
            <v>-31.362967208866849</v>
          </cell>
          <cell r="L150">
            <v>8.8442009277459874</v>
          </cell>
          <cell r="M150">
            <v>1260.1786578369142</v>
          </cell>
          <cell r="N150">
            <v>0</v>
          </cell>
        </row>
        <row r="151">
          <cell r="B151">
            <v>411.01485034179717</v>
          </cell>
          <cell r="C151">
            <v>-4.054370483400362</v>
          </cell>
          <cell r="D151">
            <v>0.37844854736249545</v>
          </cell>
          <cell r="E151">
            <v>-1.4822987670861494</v>
          </cell>
          <cell r="F151">
            <v>2.7216440429670001</v>
          </cell>
          <cell r="G151">
            <v>0.4480073547374559</v>
          </cell>
          <cell r="H151">
            <v>-1.8423050842309294</v>
          </cell>
          <cell r="I151">
            <v>2.7105291442902626</v>
          </cell>
          <cell r="J151">
            <v>0.56505096435432733</v>
          </cell>
          <cell r="K151">
            <v>-0.59278088378823668</v>
          </cell>
          <cell r="L151">
            <v>0.10737521362250391</v>
          </cell>
          <cell r="M151">
            <v>412.0555502929688</v>
          </cell>
          <cell r="N151">
            <v>0</v>
          </cell>
        </row>
        <row r="152">
          <cell r="B152">
            <v>1530.3076021347028</v>
          </cell>
          <cell r="C152">
            <v>2.6975261230500109</v>
          </cell>
          <cell r="D152">
            <v>-5.8007369384772574</v>
          </cell>
          <cell r="E152">
            <v>5.9307221679673603</v>
          </cell>
          <cell r="F152">
            <v>-6.5458618162665516E-2</v>
          </cell>
          <cell r="G152">
            <v>3.7398610763530087</v>
          </cell>
          <cell r="H152">
            <v>-4.1226766586332815</v>
          </cell>
          <cell r="I152">
            <v>0.99223510742376675</v>
          </cell>
          <cell r="J152">
            <v>-2.9367857666011332</v>
          </cell>
          <cell r="K152">
            <v>2.0227986755378424</v>
          </cell>
          <cell r="L152">
            <v>-0.64811489868384342</v>
          </cell>
          <cell r="M152">
            <v>1528.498231864929</v>
          </cell>
          <cell r="N152">
            <v>0</v>
          </cell>
        </row>
        <row r="153">
          <cell r="B153">
            <v>0.19257137984409844</v>
          </cell>
          <cell r="C153">
            <v>0.65728970365981354</v>
          </cell>
          <cell r="D153">
            <v>-0.64423763065795203</v>
          </cell>
          <cell r="E153">
            <v>-1.3052073001861508E-2</v>
          </cell>
          <cell r="F153">
            <v>0.39001315912235412</v>
          </cell>
          <cell r="G153">
            <v>-7.1468337607925037E-3</v>
          </cell>
          <cell r="H153">
            <v>0.15641364956840675</v>
          </cell>
          <cell r="I153">
            <v>0.15606864527487119</v>
          </cell>
          <cell r="J153">
            <v>6.6935575999671926E-2</v>
          </cell>
          <cell r="K153">
            <v>-0.65065596467907838</v>
          </cell>
          <cell r="L153">
            <v>8.0943148318665337E-2</v>
          </cell>
          <cell r="M153">
            <v>0</v>
          </cell>
          <cell r="N153">
            <v>0</v>
          </cell>
        </row>
        <row r="154">
          <cell r="B154">
            <v>1201.9167135314942</v>
          </cell>
          <cell r="C154">
            <v>15.07484350585969</v>
          </cell>
          <cell r="D154">
            <v>-18.13668212890525</v>
          </cell>
          <cell r="E154">
            <v>11.280643203733234</v>
          </cell>
          <cell r="F154">
            <v>5.9051308898929165</v>
          </cell>
          <cell r="G154">
            <v>5.1457334442161482</v>
          </cell>
          <cell r="H154">
            <v>-4.2806851501445635</v>
          </cell>
          <cell r="I154">
            <v>2.8979189453093568</v>
          </cell>
          <cell r="J154">
            <v>-10.96717361450419</v>
          </cell>
          <cell r="K154">
            <v>-2.450697049139535</v>
          </cell>
          <cell r="L154">
            <v>1.4586073884969437</v>
          </cell>
          <cell r="M154">
            <v>1195.9890740966796</v>
          </cell>
          <cell r="N154">
            <v>0</v>
          </cell>
        </row>
        <row r="155">
          <cell r="B155">
            <v>-98.491245571136517</v>
          </cell>
          <cell r="C155">
            <v>1.6617011108393172</v>
          </cell>
          <cell r="D155">
            <v>-0.75856039083032556</v>
          </cell>
          <cell r="E155">
            <v>3.8775024772505162E-2</v>
          </cell>
          <cell r="F155">
            <v>0.40299973678560264</v>
          </cell>
          <cell r="G155">
            <v>-1.3449154815670994</v>
          </cell>
          <cell r="H155">
            <v>-0.2479949722290371</v>
          </cell>
          <cell r="I155">
            <v>0.45322895050053091</v>
          </cell>
          <cell r="J155">
            <v>-79.017926660537711</v>
          </cell>
          <cell r="K155">
            <v>7.819407613754251</v>
          </cell>
          <cell r="L155">
            <v>-27.497960502624551</v>
          </cell>
          <cell r="M155">
            <v>0</v>
          </cell>
          <cell r="N155">
            <v>0</v>
          </cell>
        </row>
        <row r="156">
          <cell r="B156">
            <v>4522.7305805664064</v>
          </cell>
          <cell r="C156">
            <v>0.18261523437649885</v>
          </cell>
          <cell r="D156">
            <v>-6.0755375976596042</v>
          </cell>
          <cell r="E156">
            <v>4.7266090431230623</v>
          </cell>
          <cell r="F156">
            <v>6.5845021629365874</v>
          </cell>
          <cell r="G156">
            <v>-5.4713884887735276</v>
          </cell>
          <cell r="H156">
            <v>100.9747379407363</v>
          </cell>
          <cell r="I156">
            <v>-88.023238490050062</v>
          </cell>
          <cell r="J156">
            <v>-17.838295959472816</v>
          </cell>
          <cell r="K156">
            <v>2.9437366027815415</v>
          </cell>
          <cell r="L156">
            <v>12.189885040283116</v>
          </cell>
          <cell r="M156">
            <v>4512.5369550781252</v>
          </cell>
          <cell r="N156">
            <v>0</v>
          </cell>
        </row>
        <row r="157">
          <cell r="B157">
            <v>661.47361169433668</v>
          </cell>
          <cell r="C157">
            <v>-0.71417632293400857</v>
          </cell>
          <cell r="D157">
            <v>-0.48944831085350415</v>
          </cell>
          <cell r="E157">
            <v>-8.7970293865207623</v>
          </cell>
          <cell r="F157">
            <v>10.297478178022629</v>
          </cell>
          <cell r="G157">
            <v>1.2081003851892547</v>
          </cell>
          <cell r="H157">
            <v>-0.19460632467394134</v>
          </cell>
          <cell r="I157">
            <v>-0.81829111861952697</v>
          </cell>
          <cell r="J157">
            <v>0.16823426514804396</v>
          </cell>
          <cell r="K157">
            <v>2.0569717056152967</v>
          </cell>
          <cell r="L157">
            <v>-8.7149269103633742E-2</v>
          </cell>
          <cell r="M157">
            <v>658.84352789306683</v>
          </cell>
          <cell r="N157">
            <v>0</v>
          </cell>
        </row>
        <row r="158">
          <cell r="B158">
            <v>67.746738407135197</v>
          </cell>
          <cell r="C158">
            <v>-2.0493968505861631</v>
          </cell>
          <cell r="D158">
            <v>1.3591322631844491</v>
          </cell>
          <cell r="E158">
            <v>0.58977877807569712</v>
          </cell>
          <cell r="F158">
            <v>-1.9992653503428528</v>
          </cell>
          <cell r="G158">
            <v>0.28121534729075393</v>
          </cell>
          <cell r="H158">
            <v>1.535156969070556</v>
          </cell>
          <cell r="I158">
            <v>1.0319057941436256</v>
          </cell>
          <cell r="J158">
            <v>0.18231396293640501</v>
          </cell>
          <cell r="K158">
            <v>1.307180595406976E-2</v>
          </cell>
          <cell r="L158">
            <v>-0.99006663513159765</v>
          </cell>
          <cell r="M158">
            <v>67.792892322540254</v>
          </cell>
          <cell r="N158">
            <v>0</v>
          </cell>
        </row>
        <row r="159">
          <cell r="B159">
            <v>787.30305886840915</v>
          </cell>
          <cell r="C159">
            <v>-4.304185546878216</v>
          </cell>
          <cell r="D159">
            <v>-5.0228767089793109</v>
          </cell>
          <cell r="E159">
            <v>-5.8611684570332727</v>
          </cell>
          <cell r="F159">
            <v>114.70059729004061</v>
          </cell>
          <cell r="G159">
            <v>-120.65934338379111</v>
          </cell>
          <cell r="H159">
            <v>36.463816863300281</v>
          </cell>
          <cell r="I159">
            <v>-14.155164473773993</v>
          </cell>
          <cell r="J159">
            <v>23.042114135743077</v>
          </cell>
          <cell r="K159">
            <v>-42.4020998001115</v>
          </cell>
          <cell r="L159">
            <v>17.717107688905799</v>
          </cell>
          <cell r="M159">
            <v>787.7842612609868</v>
          </cell>
          <cell r="N159">
            <v>0</v>
          </cell>
        </row>
        <row r="160">
          <cell r="B160">
            <v>588.01267841815911</v>
          </cell>
          <cell r="C160">
            <v>0.27096679687633696</v>
          </cell>
          <cell r="D160">
            <v>5.4474459152205554</v>
          </cell>
          <cell r="E160">
            <v>-4.5295392112731179</v>
          </cell>
          <cell r="F160">
            <v>-0.47002762985232494</v>
          </cell>
          <cell r="G160">
            <v>0.84131240081717351</v>
          </cell>
          <cell r="H160">
            <v>-0.66651640319844319</v>
          </cell>
          <cell r="I160">
            <v>0.77776275157964392</v>
          </cell>
          <cell r="J160">
            <v>12.185681951881293</v>
          </cell>
          <cell r="K160">
            <v>-11.384047006011144</v>
          </cell>
          <cell r="L160">
            <v>-0.87821295452079084</v>
          </cell>
          <cell r="M160">
            <v>586.41785180663999</v>
          </cell>
          <cell r="N160">
            <v>0</v>
          </cell>
        </row>
        <row r="161">
          <cell r="B161">
            <v>454.75559635242735</v>
          </cell>
          <cell r="C161">
            <v>-9.2041016250732355E-4</v>
          </cell>
          <cell r="D161">
            <v>-1.9973737792938664</v>
          </cell>
          <cell r="E161">
            <v>2.041907958988304</v>
          </cell>
          <cell r="F161">
            <v>2.68761157226254</v>
          </cell>
          <cell r="G161">
            <v>-2.7789427490224625</v>
          </cell>
          <cell r="H161">
            <v>17.246425234056005</v>
          </cell>
          <cell r="I161">
            <v>-17.198771468495352</v>
          </cell>
          <cell r="J161">
            <v>-5.7239248519636021E-5</v>
          </cell>
          <cell r="K161">
            <v>1.3598031899953185</v>
          </cell>
          <cell r="L161">
            <v>0.42369455249217935</v>
          </cell>
          <cell r="M161">
            <v>452.97221949085571</v>
          </cell>
          <cell r="N161">
            <v>0</v>
          </cell>
        </row>
        <row r="162">
          <cell r="B162">
            <v>1299.4838183898939</v>
          </cell>
          <cell r="C162">
            <v>1.1718606038130019</v>
          </cell>
          <cell r="D162">
            <v>-4.3204289326695289</v>
          </cell>
          <cell r="E162">
            <v>4.4634013977038194</v>
          </cell>
          <cell r="F162">
            <v>3.2096798629763725</v>
          </cell>
          <cell r="G162">
            <v>-8.7313628215752033</v>
          </cell>
          <cell r="H162">
            <v>4.6752367520271036</v>
          </cell>
          <cell r="I162">
            <v>1.4546659636507684</v>
          </cell>
          <cell r="J162">
            <v>16.248319854737019</v>
          </cell>
          <cell r="K162">
            <v>-24.121076507567523</v>
          </cell>
          <cell r="L162">
            <v>5.1122630615241178</v>
          </cell>
          <cell r="M162">
            <v>1300.321259155274</v>
          </cell>
          <cell r="N162">
            <v>0</v>
          </cell>
        </row>
        <row r="163">
          <cell r="B163">
            <v>644.85964703369041</v>
          </cell>
          <cell r="C163">
            <v>-13.458047943114707</v>
          </cell>
          <cell r="D163">
            <v>2.2420754318268337</v>
          </cell>
          <cell r="E163">
            <v>7.0754810562114017</v>
          </cell>
          <cell r="F163">
            <v>-12.503433593757109</v>
          </cell>
          <cell r="G163">
            <v>2.8220794067474344</v>
          </cell>
          <cell r="H163">
            <v>7.0092641601504511</v>
          </cell>
          <cell r="I163">
            <v>5.1316726074244343</v>
          </cell>
          <cell r="J163">
            <v>9.1146408233636294</v>
          </cell>
          <cell r="K163">
            <v>-16.893251235960406</v>
          </cell>
          <cell r="L163">
            <v>-0.12728259277560028</v>
          </cell>
          <cell r="M163">
            <v>654.44644891357405</v>
          </cell>
          <cell r="N163">
            <v>0</v>
          </cell>
        </row>
        <row r="164">
          <cell r="B164">
            <v>669.07467010497896</v>
          </cell>
          <cell r="C164">
            <v>-8.5962131118776597</v>
          </cell>
          <cell r="D164">
            <v>-1.5127276229854942</v>
          </cell>
          <cell r="E164">
            <v>3.1907499389651548</v>
          </cell>
          <cell r="F164">
            <v>-1.2948265991212793</v>
          </cell>
          <cell r="G164">
            <v>-0.30138543701013987</v>
          </cell>
          <cell r="H164">
            <v>2.3799674682591103</v>
          </cell>
          <cell r="I164">
            <v>3.8721169433595151</v>
          </cell>
          <cell r="J164">
            <v>3.9098729634296205</v>
          </cell>
          <cell r="K164">
            <v>-7.3225258870140806</v>
          </cell>
          <cell r="L164">
            <v>-1.88410989379895</v>
          </cell>
          <cell r="M164">
            <v>676.63375134277317</v>
          </cell>
          <cell r="N164">
            <v>0</v>
          </cell>
        </row>
        <row r="165">
          <cell r="B165">
            <v>407.85488837909747</v>
          </cell>
          <cell r="C165">
            <v>4.0310993242260338</v>
          </cell>
          <cell r="D165">
            <v>-2.2010666704181858</v>
          </cell>
          <cell r="E165">
            <v>1.5009006958015334</v>
          </cell>
          <cell r="F165">
            <v>1.0991854248044319</v>
          </cell>
          <cell r="G165">
            <v>-0.98369924926760177</v>
          </cell>
          <cell r="H165">
            <v>0.23808026123003856</v>
          </cell>
          <cell r="I165">
            <v>1.7977367858890148</v>
          </cell>
          <cell r="J165">
            <v>1.2721695404058551</v>
          </cell>
          <cell r="K165">
            <v>-1.4974708099365444</v>
          </cell>
          <cell r="L165">
            <v>27.080065747261301</v>
          </cell>
          <cell r="M165">
            <v>375.5178873291016</v>
          </cell>
          <cell r="N165">
            <v>0</v>
          </cell>
        </row>
        <row r="166">
          <cell r="B166">
            <v>841.47491256546607</v>
          </cell>
          <cell r="C166">
            <v>0.10496386718841677</v>
          </cell>
          <cell r="D166">
            <v>0.6423516540462515</v>
          </cell>
          <cell r="E166">
            <v>-3.6035659179597133</v>
          </cell>
          <cell r="F166">
            <v>4.34778018187626</v>
          </cell>
          <cell r="G166">
            <v>4.6090078430152062</v>
          </cell>
          <cell r="H166">
            <v>-12.959327799728726</v>
          </cell>
          <cell r="I166">
            <v>12.941124866433938</v>
          </cell>
          <cell r="J166">
            <v>-6.0457331780125969</v>
          </cell>
          <cell r="K166">
            <v>-0.4213729278012579</v>
          </cell>
          <cell r="L166">
            <v>6.1710016813240145</v>
          </cell>
          <cell r="M166">
            <v>835.68868229508428</v>
          </cell>
          <cell r="N166">
            <v>0</v>
          </cell>
        </row>
        <row r="167">
          <cell r="B167">
            <v>550.90135893913271</v>
          </cell>
          <cell r="C167">
            <v>-12.400214355468506</v>
          </cell>
          <cell r="D167">
            <v>-0.70307617187927463</v>
          </cell>
          <cell r="E167">
            <v>1.6052731301579115</v>
          </cell>
          <cell r="F167">
            <v>10.062485819759331</v>
          </cell>
          <cell r="G167">
            <v>2.798686341087091</v>
          </cell>
          <cell r="H167">
            <v>78.921047040982558</v>
          </cell>
          <cell r="I167">
            <v>-91.904298522474164</v>
          </cell>
          <cell r="J167">
            <v>8.8649279091962399</v>
          </cell>
          <cell r="K167">
            <v>0.86986123579731611</v>
          </cell>
          <cell r="L167">
            <v>1.3678780998804996</v>
          </cell>
          <cell r="M167">
            <v>551.4187884120937</v>
          </cell>
          <cell r="N167">
            <v>0</v>
          </cell>
        </row>
        <row r="168">
          <cell r="B168">
            <v>268.52</v>
          </cell>
          <cell r="C168">
            <v>168.68</v>
          </cell>
          <cell r="D168">
            <v>120.40999999999997</v>
          </cell>
          <cell r="E168">
            <v>-274.76193397938812</v>
          </cell>
          <cell r="F168">
            <v>2.1219339793881318</v>
          </cell>
          <cell r="G168">
            <v>-86.449999999999989</v>
          </cell>
          <cell r="H168">
            <v>41.47</v>
          </cell>
          <cell r="I168">
            <v>-28.28</v>
          </cell>
          <cell r="J168">
            <v>-2.7340000000000089</v>
          </cell>
          <cell r="K168">
            <v>-2.9759999999999991</v>
          </cell>
          <cell r="L168">
            <v>131.04</v>
          </cell>
          <cell r="M168">
            <v>200</v>
          </cell>
          <cell r="N168">
            <v>0</v>
          </cell>
        </row>
        <row r="169">
          <cell r="B169">
            <v>22142.547751088157</v>
          </cell>
          <cell r="C169">
            <v>287.53274334030175</v>
          </cell>
          <cell r="D169">
            <v>-148.04430645805502</v>
          </cell>
          <cell r="E169">
            <v>-211.60208988272075</v>
          </cell>
          <cell r="F169">
            <v>342.68000487386638</v>
          </cell>
          <cell r="G169">
            <v>-317.75604549942267</v>
          </cell>
          <cell r="H169">
            <v>1463.2067848552417</v>
          </cell>
          <cell r="I169">
            <v>-1442.6683232703904</v>
          </cell>
          <cell r="J169">
            <v>-34.679575740150113</v>
          </cell>
          <cell r="K169">
            <v>-112.7301193414304</v>
          </cell>
          <cell r="L169">
            <v>178.46128660983058</v>
          </cell>
          <cell r="M169">
            <v>22138.147391601087</v>
          </cell>
          <cell r="N169">
            <v>0</v>
          </cell>
        </row>
        <row r="171">
          <cell r="B171">
            <v>22142.547751088154</v>
          </cell>
          <cell r="C171">
            <v>287.53274334030175</v>
          </cell>
          <cell r="D171">
            <v>-148.04430645805502</v>
          </cell>
          <cell r="E171">
            <v>-211.60208988272075</v>
          </cell>
          <cell r="F171">
            <v>342.68000487386638</v>
          </cell>
          <cell r="G171">
            <v>-317.75604549942267</v>
          </cell>
          <cell r="H171">
            <v>1463.2067848552417</v>
          </cell>
          <cell r="I171">
            <v>-1442.6683232703904</v>
          </cell>
          <cell r="J171">
            <v>-34.679575740150121</v>
          </cell>
          <cell r="K171">
            <v>-112.7301193414304</v>
          </cell>
          <cell r="L171">
            <v>178.46128660983058</v>
          </cell>
          <cell r="M171">
            <v>22138.147391601084</v>
          </cell>
          <cell r="N171">
            <v>0</v>
          </cell>
        </row>
        <row r="172">
          <cell r="B172">
            <v>7254.9548962326035</v>
          </cell>
          <cell r="C172">
            <v>17.954984863286199</v>
          </cell>
          <cell r="D172">
            <v>-30.012956665042111</v>
          </cell>
          <cell r="E172">
            <v>21.937974414823657</v>
          </cell>
          <cell r="F172">
            <v>12.424174434666838</v>
          </cell>
          <cell r="G172">
            <v>3.4142060317956293</v>
          </cell>
          <cell r="H172">
            <v>92.571376131958459</v>
          </cell>
          <cell r="I172">
            <v>-84.133084437316938</v>
          </cell>
          <cell r="J172">
            <v>-31.74225534057814</v>
          </cell>
          <cell r="K172">
            <v>2.5158382291798489</v>
          </cell>
          <cell r="L172">
            <v>13.000377530096216</v>
          </cell>
          <cell r="M172">
            <v>7237.0242610397336</v>
          </cell>
          <cell r="N172">
            <v>0</v>
          </cell>
        </row>
        <row r="173">
          <cell r="B173">
            <v>1530.3076021347028</v>
          </cell>
          <cell r="C173">
            <v>2.6975261230500109</v>
          </cell>
          <cell r="D173">
            <v>-5.8007369384772574</v>
          </cell>
          <cell r="E173">
            <v>5.9307221679673603</v>
          </cell>
          <cell r="F173">
            <v>-6.5458618162665516E-2</v>
          </cell>
          <cell r="G173">
            <v>3.7398610763530087</v>
          </cell>
          <cell r="H173">
            <v>-4.1226766586332815</v>
          </cell>
          <cell r="I173">
            <v>0.99223510742376675</v>
          </cell>
          <cell r="J173">
            <v>-2.9367857666011332</v>
          </cell>
          <cell r="K173">
            <v>2.0227986755378424</v>
          </cell>
          <cell r="L173">
            <v>-0.64811489868384342</v>
          </cell>
          <cell r="M173">
            <v>1528.498231864929</v>
          </cell>
          <cell r="N173">
            <v>0</v>
          </cell>
        </row>
        <row r="174">
          <cell r="B174">
            <v>1201.9167135314942</v>
          </cell>
          <cell r="C174">
            <v>15.07484350585969</v>
          </cell>
          <cell r="D174">
            <v>-18.13668212890525</v>
          </cell>
          <cell r="E174">
            <v>11.280643203733234</v>
          </cell>
          <cell r="F174">
            <v>5.9051308898929165</v>
          </cell>
          <cell r="G174">
            <v>5.1457334442161482</v>
          </cell>
          <cell r="H174">
            <v>-4.2806851501445635</v>
          </cell>
          <cell r="I174">
            <v>2.8979189453093568</v>
          </cell>
          <cell r="J174">
            <v>-10.96717361450419</v>
          </cell>
          <cell r="K174">
            <v>-2.450697049139535</v>
          </cell>
          <cell r="L174">
            <v>1.4586073884969437</v>
          </cell>
          <cell r="M174">
            <v>1195.9890740966796</v>
          </cell>
          <cell r="N174">
            <v>0</v>
          </cell>
        </row>
        <row r="175">
          <cell r="B175">
            <v>4522.7305805664064</v>
          </cell>
          <cell r="C175">
            <v>0.18261523437649885</v>
          </cell>
          <cell r="D175">
            <v>-6.0755375976596042</v>
          </cell>
          <cell r="E175">
            <v>4.7266090431230623</v>
          </cell>
          <cell r="F175">
            <v>6.5845021629365874</v>
          </cell>
          <cell r="G175">
            <v>-5.4713884887735276</v>
          </cell>
          <cell r="H175">
            <v>100.9747379407363</v>
          </cell>
          <cell r="I175">
            <v>-88.023238490050062</v>
          </cell>
          <cell r="J175">
            <v>-17.838295959472816</v>
          </cell>
          <cell r="K175">
            <v>2.9437366027815415</v>
          </cell>
          <cell r="L175">
            <v>12.189885040283116</v>
          </cell>
          <cell r="M175">
            <v>4512.5369550781252</v>
          </cell>
          <cell r="N175">
            <v>0</v>
          </cell>
        </row>
        <row r="176">
          <cell r="B176">
            <v>513.59506551685945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1.8597173213955784</v>
          </cell>
          <cell r="J176">
            <v>-5.7083793156876652</v>
          </cell>
          <cell r="K176">
            <v>3.6734821847217702</v>
          </cell>
          <cell r="L176">
            <v>0.17517980957031654</v>
          </cell>
          <cell r="M176">
            <v>513.59506551685945</v>
          </cell>
          <cell r="N176">
            <v>0</v>
          </cell>
        </row>
        <row r="177">
          <cell r="B177">
            <v>513.59506551685945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1.8597173213955784</v>
          </cell>
          <cell r="J177">
            <v>-5.7083793156876652</v>
          </cell>
          <cell r="K177">
            <v>3.6734821847217702</v>
          </cell>
          <cell r="L177">
            <v>0.17517980957031654</v>
          </cell>
          <cell r="M177">
            <v>513.59506551685945</v>
          </cell>
          <cell r="N177">
            <v>0</v>
          </cell>
        </row>
        <row r="178">
          <cell r="B178">
            <v>14373.997789338693</v>
          </cell>
          <cell r="C178">
            <v>269.57775847701555</v>
          </cell>
          <cell r="D178">
            <v>-118.03134979301291</v>
          </cell>
          <cell r="E178">
            <v>-233.5400642975444</v>
          </cell>
          <cell r="F178">
            <v>330.25583043919954</v>
          </cell>
          <cell r="G178">
            <v>-321.1702515312183</v>
          </cell>
          <cell r="H178">
            <v>1370.6354087232833</v>
          </cell>
          <cell r="I178">
            <v>-1360.3949561544691</v>
          </cell>
          <cell r="J178">
            <v>2.7710589161156847</v>
          </cell>
          <cell r="K178">
            <v>-118.91943975533201</v>
          </cell>
          <cell r="L178">
            <v>165.28572927016404</v>
          </cell>
          <cell r="M178">
            <v>14387.528065044491</v>
          </cell>
          <cell r="N178">
            <v>0</v>
          </cell>
        </row>
        <row r="179">
          <cell r="B179">
            <v>207.57421542358369</v>
          </cell>
          <cell r="C179">
            <v>-4.0203775377300417</v>
          </cell>
          <cell r="D179">
            <v>0.72867110157164916</v>
          </cell>
          <cell r="E179">
            <v>2.9128670043960483</v>
          </cell>
          <cell r="F179">
            <v>26.071444290160002</v>
          </cell>
          <cell r="G179">
            <v>-27.058881652831815</v>
          </cell>
          <cell r="H179">
            <v>0.27649768066510205</v>
          </cell>
          <cell r="I179">
            <v>1.2479925155637375</v>
          </cell>
          <cell r="J179">
            <v>1.8536771926877691</v>
          </cell>
          <cell r="K179">
            <v>-3.7569291687015607</v>
          </cell>
          <cell r="L179">
            <v>-0.84073406982395227</v>
          </cell>
          <cell r="M179">
            <v>210.15998806762676</v>
          </cell>
          <cell r="N179">
            <v>0</v>
          </cell>
        </row>
        <row r="180">
          <cell r="B180">
            <v>1481.9112832020492</v>
          </cell>
          <cell r="C180">
            <v>154.56973144531185</v>
          </cell>
          <cell r="D180">
            <v>-148.05313122556618</v>
          </cell>
          <cell r="E180">
            <v>-43.202919555689732</v>
          </cell>
          <cell r="F180">
            <v>180.20968261719918</v>
          </cell>
          <cell r="G180">
            <v>-165.12311853027495</v>
          </cell>
          <cell r="H180">
            <v>1175.6832979278536</v>
          </cell>
          <cell r="I180">
            <v>-1156.878609972955</v>
          </cell>
          <cell r="J180">
            <v>-22.329644886970982</v>
          </cell>
          <cell r="K180">
            <v>21.003686796188845</v>
          </cell>
          <cell r="L180">
            <v>-1.4351863166102703</v>
          </cell>
          <cell r="M180">
            <v>1487.467494903563</v>
          </cell>
          <cell r="N180">
            <v>0</v>
          </cell>
        </row>
        <row r="181">
          <cell r="B181">
            <v>584.31144276021507</v>
          </cell>
          <cell r="C181">
            <v>-3.8588867246289738E-3</v>
          </cell>
          <cell r="D181">
            <v>0.58468530273557917</v>
          </cell>
          <cell r="E181">
            <v>-0.54815488158737935</v>
          </cell>
          <cell r="F181">
            <v>2.7995657702704193</v>
          </cell>
          <cell r="G181">
            <v>65.500252928530244</v>
          </cell>
          <cell r="H181">
            <v>14.738506408041076</v>
          </cell>
          <cell r="I181">
            <v>-83.071645432813966</v>
          </cell>
          <cell r="J181">
            <v>5.1801122432948432E-4</v>
          </cell>
          <cell r="K181">
            <v>3.6573529144372969</v>
          </cell>
          <cell r="L181">
            <v>-3.8071713848248692</v>
          </cell>
          <cell r="M181">
            <v>584.46139201092694</v>
          </cell>
          <cell r="N181">
            <v>0</v>
          </cell>
        </row>
        <row r="182">
          <cell r="B182">
            <v>274.16478926944751</v>
          </cell>
          <cell r="C182">
            <v>1.1531302795409033</v>
          </cell>
          <cell r="D182">
            <v>-0.288861701965061</v>
          </cell>
          <cell r="E182">
            <v>0.2326382675165064</v>
          </cell>
          <cell r="F182">
            <v>-1.1879489898490192E-2</v>
          </cell>
          <cell r="G182">
            <v>0.68273323440587319</v>
          </cell>
          <cell r="H182">
            <v>-1.2125916237832257</v>
          </cell>
          <cell r="I182">
            <v>0.65206642341607335</v>
          </cell>
          <cell r="J182">
            <v>-0.28276830625529215</v>
          </cell>
          <cell r="K182">
            <v>0.77554671525930985</v>
          </cell>
          <cell r="L182">
            <v>-0.46417632627452576</v>
          </cell>
          <cell r="M182">
            <v>272.92895179748547</v>
          </cell>
          <cell r="N182">
            <v>0</v>
          </cell>
        </row>
        <row r="183">
          <cell r="B183">
            <v>608.46445144653353</v>
          </cell>
          <cell r="C183">
            <v>-7.2631836064829258E-4</v>
          </cell>
          <cell r="D183">
            <v>0.43760949707120744</v>
          </cell>
          <cell r="E183">
            <v>-3.5706859531383088</v>
          </cell>
          <cell r="F183">
            <v>3.3987428379037965</v>
          </cell>
          <cell r="G183">
            <v>-0.24852096557515324</v>
          </cell>
          <cell r="H183">
            <v>3.1969725265487341</v>
          </cell>
          <cell r="I183">
            <v>-3.3040395355237706</v>
          </cell>
          <cell r="J183">
            <v>-1.3922434043861358</v>
          </cell>
          <cell r="K183">
            <v>0.51182728195249183</v>
          </cell>
          <cell r="L183">
            <v>1.4611717910763673</v>
          </cell>
          <cell r="M183">
            <v>607.97434368896495</v>
          </cell>
          <cell r="N183">
            <v>0</v>
          </cell>
        </row>
        <row r="184">
          <cell r="B184">
            <v>337.59665802645725</v>
          </cell>
          <cell r="C184">
            <v>3.0029496660221184</v>
          </cell>
          <cell r="D184">
            <v>-0.93563999253407815</v>
          </cell>
          <cell r="E184">
            <v>0.97700590797171571</v>
          </cell>
          <cell r="F184">
            <v>-0.368904354233905</v>
          </cell>
          <cell r="G184">
            <v>0.1975113769493646</v>
          </cell>
          <cell r="H184">
            <v>-2.7296240607237792</v>
          </cell>
          <cell r="I184">
            <v>1.017908481383472</v>
          </cell>
          <cell r="J184">
            <v>-0.6772436300140896</v>
          </cell>
          <cell r="K184">
            <v>3.9491364208430468E-2</v>
          </cell>
          <cell r="L184">
            <v>1.906612556072389</v>
          </cell>
          <cell r="M184">
            <v>335.16659071135558</v>
          </cell>
          <cell r="N184">
            <v>0</v>
          </cell>
        </row>
        <row r="185">
          <cell r="B185">
            <v>1246.3059792404179</v>
          </cell>
          <cell r="C185">
            <v>-11.091727416991944</v>
          </cell>
          <cell r="D185">
            <v>-77.839407575607311</v>
          </cell>
          <cell r="E185">
            <v>77.075096540451341</v>
          </cell>
          <cell r="F185">
            <v>-2.8844189147994257</v>
          </cell>
          <cell r="G185">
            <v>4.6126146636047451</v>
          </cell>
          <cell r="H185">
            <v>2.9661417756085484</v>
          </cell>
          <cell r="I185">
            <v>6.4676910400387442</v>
          </cell>
          <cell r="J185">
            <v>3.0477542314527</v>
          </cell>
          <cell r="K185">
            <v>-0.6491926164620736</v>
          </cell>
          <cell r="L185">
            <v>0.81990981292688048</v>
          </cell>
          <cell r="M185">
            <v>1243.7815177001958</v>
          </cell>
          <cell r="N185">
            <v>0</v>
          </cell>
        </row>
        <row r="186">
          <cell r="B186">
            <v>433.12861929321315</v>
          </cell>
          <cell r="C186">
            <v>-5.0283633012768405</v>
          </cell>
          <cell r="D186">
            <v>-3.2563741980338818</v>
          </cell>
          <cell r="E186">
            <v>1.5216832390547097</v>
          </cell>
          <cell r="F186">
            <v>0.77262420654597008</v>
          </cell>
          <cell r="G186">
            <v>5.5869482713321759</v>
          </cell>
          <cell r="H186">
            <v>-5.0433993821741296</v>
          </cell>
          <cell r="I186">
            <v>0.7591547698980321</v>
          </cell>
          <cell r="J186">
            <v>4.3670328063969919</v>
          </cell>
          <cell r="K186">
            <v>-4.8159410552983672</v>
          </cell>
          <cell r="L186">
            <v>-1.3759989013663017</v>
          </cell>
          <cell r="M186">
            <v>439.64125283813479</v>
          </cell>
          <cell r="N186">
            <v>0</v>
          </cell>
        </row>
        <row r="187">
          <cell r="B187">
            <v>386.13625360107449</v>
          </cell>
          <cell r="C187">
            <v>-1.4782714879402192E-4</v>
          </cell>
          <cell r="D187">
            <v>-1.9762404174787207</v>
          </cell>
          <cell r="E187">
            <v>3.4916474914541595</v>
          </cell>
          <cell r="F187">
            <v>-1.3017405090331522</v>
          </cell>
          <cell r="G187">
            <v>-3.1441820106492742</v>
          </cell>
          <cell r="H187">
            <v>3.6345218459932767</v>
          </cell>
          <cell r="I187">
            <v>-2.2663065358985932</v>
          </cell>
          <cell r="J187">
            <v>7.4625420598980554</v>
          </cell>
          <cell r="K187">
            <v>-8.1801493062960162</v>
          </cell>
          <cell r="L187">
            <v>2.5415538358683989</v>
          </cell>
          <cell r="M187">
            <v>385.87475497436515</v>
          </cell>
          <cell r="N187">
            <v>0</v>
          </cell>
        </row>
        <row r="188">
          <cell r="B188">
            <v>1260.2269417724692</v>
          </cell>
          <cell r="C188">
            <v>-3.2080078071885509E-3</v>
          </cell>
          <cell r="D188">
            <v>-0.26231817627922283</v>
          </cell>
          <cell r="E188">
            <v>6.1130774536131867</v>
          </cell>
          <cell r="F188">
            <v>-14.203142089846551</v>
          </cell>
          <cell r="G188">
            <v>6.0727780304005137</v>
          </cell>
          <cell r="H188">
            <v>4.9404278106708261</v>
          </cell>
          <cell r="I188">
            <v>-2.9894547767617041</v>
          </cell>
          <cell r="J188">
            <v>22.898889972685993</v>
          </cell>
          <cell r="K188">
            <v>-31.362967208866849</v>
          </cell>
          <cell r="L188">
            <v>8.8442009277459874</v>
          </cell>
          <cell r="M188">
            <v>1260.1786578369142</v>
          </cell>
          <cell r="N188">
            <v>0</v>
          </cell>
        </row>
        <row r="189">
          <cell r="B189">
            <v>411.01485034179717</v>
          </cell>
          <cell r="C189">
            <v>-4.054370483400362</v>
          </cell>
          <cell r="D189">
            <v>0.37844854736249545</v>
          </cell>
          <cell r="E189">
            <v>-1.4822987670861494</v>
          </cell>
          <cell r="F189">
            <v>2.7216440429670001</v>
          </cell>
          <cell r="G189">
            <v>0.4480073547374559</v>
          </cell>
          <cell r="H189">
            <v>-1.8423050842309294</v>
          </cell>
          <cell r="I189">
            <v>2.7105291442902626</v>
          </cell>
          <cell r="J189">
            <v>0.56505096435432733</v>
          </cell>
          <cell r="K189">
            <v>-0.59278088378823668</v>
          </cell>
          <cell r="L189">
            <v>0.10737521362250391</v>
          </cell>
          <cell r="M189">
            <v>412.0555502929688</v>
          </cell>
          <cell r="N189">
            <v>0</v>
          </cell>
        </row>
        <row r="190">
          <cell r="B190">
            <v>0.19257137984409844</v>
          </cell>
          <cell r="C190">
            <v>0.65728970365981354</v>
          </cell>
          <cell r="D190">
            <v>-0.64423763065795203</v>
          </cell>
          <cell r="E190">
            <v>-1.3052073001861508E-2</v>
          </cell>
          <cell r="F190">
            <v>0.39001315912235412</v>
          </cell>
          <cell r="G190">
            <v>-7.1468337607925037E-3</v>
          </cell>
          <cell r="H190">
            <v>0.15641364956840675</v>
          </cell>
          <cell r="I190">
            <v>0.15606864527487119</v>
          </cell>
          <cell r="J190">
            <v>6.6935575999671926E-2</v>
          </cell>
          <cell r="K190">
            <v>-0.65065596467907838</v>
          </cell>
          <cell r="L190">
            <v>8.0943148318665337E-2</v>
          </cell>
          <cell r="M190">
            <v>0</v>
          </cell>
          <cell r="N190">
            <v>0</v>
          </cell>
        </row>
        <row r="191">
          <cell r="B191">
            <v>-98.491245571136517</v>
          </cell>
          <cell r="C191">
            <v>1.6617011108393172</v>
          </cell>
          <cell r="D191">
            <v>-0.75856039083032556</v>
          </cell>
          <cell r="E191">
            <v>3.8775024772505162E-2</v>
          </cell>
          <cell r="F191">
            <v>0.40299973678560264</v>
          </cell>
          <cell r="G191">
            <v>-1.3449154815670994</v>
          </cell>
          <cell r="H191">
            <v>-0.2479949722290371</v>
          </cell>
          <cell r="I191">
            <v>0.45322895050053091</v>
          </cell>
          <cell r="J191">
            <v>-79.017926660537711</v>
          </cell>
          <cell r="K191">
            <v>7.819407613754251</v>
          </cell>
          <cell r="L191">
            <v>-27.497960502624551</v>
          </cell>
          <cell r="M191">
            <v>0</v>
          </cell>
          <cell r="N191">
            <v>0</v>
          </cell>
        </row>
        <row r="192">
          <cell r="B192">
            <v>661.47361169433668</v>
          </cell>
          <cell r="C192">
            <v>-0.71417632293400857</v>
          </cell>
          <cell r="D192">
            <v>-0.48944831085350415</v>
          </cell>
          <cell r="E192">
            <v>-8.7970293865207623</v>
          </cell>
          <cell r="F192">
            <v>10.297478178022629</v>
          </cell>
          <cell r="G192">
            <v>1.2081003851892547</v>
          </cell>
          <cell r="H192">
            <v>-0.19460632467394134</v>
          </cell>
          <cell r="I192">
            <v>-0.81829111861952697</v>
          </cell>
          <cell r="J192">
            <v>0.16823426514804396</v>
          </cell>
          <cell r="K192">
            <v>2.0569717056152967</v>
          </cell>
          <cell r="L192">
            <v>-8.7149269103633742E-2</v>
          </cell>
          <cell r="M192">
            <v>658.84352789306683</v>
          </cell>
          <cell r="N192">
            <v>0</v>
          </cell>
        </row>
        <row r="193">
          <cell r="B193">
            <v>67.746738407135197</v>
          </cell>
          <cell r="C193">
            <v>-2.0493968505861631</v>
          </cell>
          <cell r="D193">
            <v>1.3591322631844491</v>
          </cell>
          <cell r="E193">
            <v>0.58977877807569712</v>
          </cell>
          <cell r="F193">
            <v>-1.9992653503428528</v>
          </cell>
          <cell r="G193">
            <v>0.28121534729075393</v>
          </cell>
          <cell r="H193">
            <v>1.535156969070556</v>
          </cell>
          <cell r="I193">
            <v>1.0319057941436256</v>
          </cell>
          <cell r="J193">
            <v>0.18231396293640501</v>
          </cell>
          <cell r="K193">
            <v>1.307180595406976E-2</v>
          </cell>
          <cell r="L193">
            <v>-0.99006663513159765</v>
          </cell>
          <cell r="M193">
            <v>67.792892322540254</v>
          </cell>
          <cell r="N193">
            <v>0</v>
          </cell>
        </row>
        <row r="194">
          <cell r="B194">
            <v>787.30305886840915</v>
          </cell>
          <cell r="C194">
            <v>-4.304185546878216</v>
          </cell>
          <cell r="D194">
            <v>-5.0228767089793109</v>
          </cell>
          <cell r="E194">
            <v>-5.8611684570332727</v>
          </cell>
          <cell r="F194">
            <v>114.70059729004061</v>
          </cell>
          <cell r="G194">
            <v>-120.65934338379111</v>
          </cell>
          <cell r="H194">
            <v>36.463816863300281</v>
          </cell>
          <cell r="I194">
            <v>-14.155164473773993</v>
          </cell>
          <cell r="J194">
            <v>23.042114135743077</v>
          </cell>
          <cell r="K194">
            <v>-42.4020998001115</v>
          </cell>
          <cell r="L194">
            <v>17.717107688905799</v>
          </cell>
          <cell r="M194">
            <v>787.7842612609868</v>
          </cell>
          <cell r="N194">
            <v>0</v>
          </cell>
        </row>
        <row r="195">
          <cell r="B195">
            <v>588.01267841815911</v>
          </cell>
          <cell r="C195">
            <v>0.27096679687633696</v>
          </cell>
          <cell r="D195">
            <v>5.4474459152205554</v>
          </cell>
          <cell r="E195">
            <v>-4.5295392112731179</v>
          </cell>
          <cell r="F195">
            <v>-0.47002762985232494</v>
          </cell>
          <cell r="G195">
            <v>0.84131240081717351</v>
          </cell>
          <cell r="H195">
            <v>-0.66651640319844319</v>
          </cell>
          <cell r="I195">
            <v>0.77776275157964392</v>
          </cell>
          <cell r="J195">
            <v>12.185681951881293</v>
          </cell>
          <cell r="K195">
            <v>-11.384047006011144</v>
          </cell>
          <cell r="L195">
            <v>-0.87821295452079084</v>
          </cell>
          <cell r="M195">
            <v>586.41785180663999</v>
          </cell>
          <cell r="N195">
            <v>0</v>
          </cell>
        </row>
        <row r="196">
          <cell r="B196">
            <v>454.75559635242735</v>
          </cell>
          <cell r="C196">
            <v>-9.2041016250732355E-4</v>
          </cell>
          <cell r="D196">
            <v>-1.9973737792938664</v>
          </cell>
          <cell r="E196">
            <v>2.041907958988304</v>
          </cell>
          <cell r="F196">
            <v>2.68761157226254</v>
          </cell>
          <cell r="G196">
            <v>-2.7789427490224625</v>
          </cell>
          <cell r="H196">
            <v>17.246425234056005</v>
          </cell>
          <cell r="I196">
            <v>-17.198771468495352</v>
          </cell>
          <cell r="J196">
            <v>-5.7239248519636021E-5</v>
          </cell>
          <cell r="K196">
            <v>1.3598031899953185</v>
          </cell>
          <cell r="L196">
            <v>0.42369455249217935</v>
          </cell>
          <cell r="M196">
            <v>452.97221949085571</v>
          </cell>
          <cell r="N196">
            <v>0</v>
          </cell>
        </row>
        <row r="197">
          <cell r="B197">
            <v>1299.4838183898939</v>
          </cell>
          <cell r="C197">
            <v>1.1718606038130019</v>
          </cell>
          <cell r="D197">
            <v>-4.3204289326695289</v>
          </cell>
          <cell r="E197">
            <v>4.4634013977038194</v>
          </cell>
          <cell r="F197">
            <v>3.2096798629763725</v>
          </cell>
          <cell r="G197">
            <v>-8.7313628215752033</v>
          </cell>
          <cell r="H197">
            <v>4.6752367520271036</v>
          </cell>
          <cell r="I197">
            <v>1.4546659636507684</v>
          </cell>
          <cell r="J197">
            <v>16.248319854737019</v>
          </cell>
          <cell r="K197">
            <v>-24.121076507567523</v>
          </cell>
          <cell r="L197">
            <v>5.1122630615241178</v>
          </cell>
          <cell r="M197">
            <v>1300.321259155274</v>
          </cell>
          <cell r="N197">
            <v>0</v>
          </cell>
        </row>
        <row r="198">
          <cell r="B198">
            <v>644.85964703369041</v>
          </cell>
          <cell r="C198">
            <v>-13.458047943114707</v>
          </cell>
          <cell r="D198">
            <v>2.2420754318268337</v>
          </cell>
          <cell r="E198">
            <v>7.0754810562114017</v>
          </cell>
          <cell r="F198">
            <v>-12.503433593757109</v>
          </cell>
          <cell r="G198">
            <v>2.8220794067474344</v>
          </cell>
          <cell r="H198">
            <v>7.0092641601504511</v>
          </cell>
          <cell r="I198">
            <v>5.1316726074244343</v>
          </cell>
          <cell r="J198">
            <v>9.1146408233636294</v>
          </cell>
          <cell r="K198">
            <v>-16.893251235960406</v>
          </cell>
          <cell r="L198">
            <v>-0.12728259277560028</v>
          </cell>
          <cell r="M198">
            <v>654.44644891357405</v>
          </cell>
          <cell r="N198">
            <v>0</v>
          </cell>
        </row>
        <row r="199">
          <cell r="B199">
            <v>669.07467010497896</v>
          </cell>
          <cell r="C199">
            <v>-8.5962131118776597</v>
          </cell>
          <cell r="D199">
            <v>-1.5127276229854942</v>
          </cell>
          <cell r="E199">
            <v>3.1907499389651548</v>
          </cell>
          <cell r="F199">
            <v>-1.2948265991212793</v>
          </cell>
          <cell r="G199">
            <v>-0.30138543701013987</v>
          </cell>
          <cell r="H199">
            <v>2.3799674682591103</v>
          </cell>
          <cell r="I199">
            <v>3.8721169433595151</v>
          </cell>
          <cell r="J199">
            <v>3.9098729634296205</v>
          </cell>
          <cell r="K199">
            <v>-7.3225258870140806</v>
          </cell>
          <cell r="L199">
            <v>-1.88410989379895</v>
          </cell>
          <cell r="M199">
            <v>676.63375134277317</v>
          </cell>
          <cell r="N199">
            <v>0</v>
          </cell>
        </row>
        <row r="200">
          <cell r="B200">
            <v>407.85488837909747</v>
          </cell>
          <cell r="C200">
            <v>4.0310993242260338</v>
          </cell>
          <cell r="D200">
            <v>-2.2010666704181858</v>
          </cell>
          <cell r="E200">
            <v>1.5009006958015334</v>
          </cell>
          <cell r="F200">
            <v>1.0991854248044319</v>
          </cell>
          <cell r="G200">
            <v>-0.98369924926760177</v>
          </cell>
          <cell r="H200">
            <v>0.23808026123003856</v>
          </cell>
          <cell r="I200">
            <v>1.7977367858890148</v>
          </cell>
          <cell r="J200">
            <v>1.2721695404058551</v>
          </cell>
          <cell r="K200">
            <v>-1.4974708099365444</v>
          </cell>
          <cell r="L200">
            <v>27.080065747261301</v>
          </cell>
          <cell r="M200">
            <v>375.5178873291016</v>
          </cell>
          <cell r="N200">
            <v>0</v>
          </cell>
        </row>
        <row r="201">
          <cell r="B201">
            <v>841.47491256546607</v>
          </cell>
          <cell r="C201">
            <v>0.10496386718841677</v>
          </cell>
          <cell r="D201">
            <v>0.6423516540462515</v>
          </cell>
          <cell r="E201">
            <v>-3.6035659179597133</v>
          </cell>
          <cell r="F201">
            <v>4.34778018187626</v>
          </cell>
          <cell r="G201">
            <v>4.6090078430152062</v>
          </cell>
          <cell r="H201">
            <v>-12.959327799728726</v>
          </cell>
          <cell r="I201">
            <v>12.941124866433938</v>
          </cell>
          <cell r="J201">
            <v>-6.0457331780125969</v>
          </cell>
          <cell r="K201">
            <v>-0.4213729278012579</v>
          </cell>
          <cell r="L201">
            <v>6.1710016813240145</v>
          </cell>
          <cell r="M201">
            <v>835.68868229508428</v>
          </cell>
          <cell r="N201">
            <v>0</v>
          </cell>
        </row>
        <row r="202">
          <cell r="B202">
            <v>550.90135893913271</v>
          </cell>
          <cell r="C202">
            <v>-12.400214355468506</v>
          </cell>
          <cell r="D202">
            <v>-0.70307617187927463</v>
          </cell>
          <cell r="E202">
            <v>1.6052731301579115</v>
          </cell>
          <cell r="F202">
            <v>10.062485819759331</v>
          </cell>
          <cell r="G202">
            <v>2.798686341087091</v>
          </cell>
          <cell r="H202">
            <v>78.921047040982558</v>
          </cell>
          <cell r="I202">
            <v>-91.904298522474164</v>
          </cell>
          <cell r="J202">
            <v>8.8649279091962399</v>
          </cell>
          <cell r="K202">
            <v>0.86986123579731611</v>
          </cell>
          <cell r="L202">
            <v>1.3678780998804996</v>
          </cell>
          <cell r="M202">
            <v>551.4187884120937</v>
          </cell>
          <cell r="N202">
            <v>0</v>
          </cell>
        </row>
        <row r="203">
          <cell r="B203">
            <v>268.52</v>
          </cell>
          <cell r="C203">
            <v>168.68</v>
          </cell>
          <cell r="D203">
            <v>120.40999999999997</v>
          </cell>
          <cell r="E203">
            <v>-274.76193397938812</v>
          </cell>
          <cell r="F203">
            <v>2.1219339793881318</v>
          </cell>
          <cell r="G203">
            <v>-86.449999999999989</v>
          </cell>
          <cell r="H203">
            <v>41.47</v>
          </cell>
          <cell r="I203">
            <v>-28.28</v>
          </cell>
          <cell r="J203">
            <v>-2.7340000000000089</v>
          </cell>
          <cell r="K203">
            <v>-2.9759999999999991</v>
          </cell>
          <cell r="L203">
            <v>131.04</v>
          </cell>
          <cell r="M203">
            <v>200</v>
          </cell>
          <cell r="N203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cale factors"/>
      <sheetName val="Transfer"/>
      <sheetName val="CC CF Subtotals"/>
      <sheetName val="Labour"/>
      <sheetName val="Material"/>
      <sheetName val="Other"/>
      <sheetName val="Contgncy"/>
      <sheetName val="list"/>
      <sheetName val="WBS"/>
      <sheetName val="WBS-2"/>
      <sheetName val="15 SE"/>
      <sheetName val="20 RPS"/>
      <sheetName val="25 SA"/>
      <sheetName val="30 LA"/>
      <sheetName val="35 PA"/>
      <sheetName val="40FDC"/>
      <sheetName val="45 FO"/>
      <sheetName val="55 EA&amp;M"/>
      <sheetName val="60 FDC"/>
      <sheetName val="90 PM"/>
      <sheetName val="15.01.01"/>
      <sheetName val="15.01.02"/>
      <sheetName val="15.02.01"/>
      <sheetName val="15.02.02"/>
      <sheetName val="15.02.03"/>
      <sheetName val="15.02.04"/>
      <sheetName val="15.02.05"/>
      <sheetName val="15.02.06"/>
      <sheetName val="15.02.07"/>
      <sheetName val="15.02.08"/>
      <sheetName val="15.02.09"/>
      <sheetName val="15.02.10"/>
      <sheetName val="15.03.01"/>
      <sheetName val="15.03.02"/>
      <sheetName val="20.01.01"/>
      <sheetName val="20.01.02"/>
      <sheetName val="20.01.03"/>
      <sheetName val="20.01.04"/>
      <sheetName val="20.01.05"/>
      <sheetName val="20.01.06"/>
      <sheetName val="20.01.07"/>
      <sheetName val="20.02.01"/>
      <sheetName val="20.02.02"/>
      <sheetName val="20.02.03"/>
      <sheetName val="20.02.04"/>
      <sheetName val="20.02.05"/>
      <sheetName val="25.01"/>
      <sheetName val="25.02.01"/>
      <sheetName val="25.02.02"/>
      <sheetName val="25.02.03"/>
      <sheetName val="25.03.01"/>
      <sheetName val="25.03.02"/>
      <sheetName val="25.03.03"/>
      <sheetName val="25.04"/>
      <sheetName val="25.05"/>
      <sheetName val="25.06"/>
      <sheetName val="30.01"/>
      <sheetName val="30.02"/>
      <sheetName val="30.03.01"/>
      <sheetName val="30.03.02"/>
      <sheetName val="30.03.03"/>
      <sheetName val="30.04"/>
      <sheetName val="30.05"/>
      <sheetName val="35.01"/>
      <sheetName val="40.01.01"/>
      <sheetName val="40.01.02"/>
      <sheetName val="40.01.03"/>
      <sheetName val="40.01.04"/>
      <sheetName val="40.01.05"/>
      <sheetName val="40.01.06"/>
      <sheetName val="40.01.07"/>
      <sheetName val="40.01.08"/>
      <sheetName val="40.01.09"/>
      <sheetName val="40.01.10"/>
      <sheetName val="40.02.01.01"/>
      <sheetName val="40.02.01.02"/>
      <sheetName val="40.02.01.03"/>
      <sheetName val="40.02.01.04.01"/>
      <sheetName val="40.02.01.04.02"/>
      <sheetName val="40.02.01.04.03"/>
      <sheetName val="40.02.01.04.04"/>
      <sheetName val="40.02.01.04.05"/>
      <sheetName val="40.02.01.04.06"/>
      <sheetName val="40.02.02.01"/>
      <sheetName val="40.02.02.02"/>
      <sheetName val="40.02.02.03"/>
      <sheetName val="40.02.02.04"/>
      <sheetName val="40.02.02.05"/>
      <sheetName val="40.02.02.06"/>
      <sheetName val="40.02.02.07"/>
      <sheetName val="40.02.02.08"/>
      <sheetName val="40.02.02.09"/>
      <sheetName val="40.02.02.10"/>
      <sheetName val="40.02.02.11"/>
      <sheetName val="40.02.02.12"/>
      <sheetName val="40.02.02.13"/>
      <sheetName val="40.02.02.14"/>
      <sheetName val="40.02.02.15"/>
      <sheetName val="40.02.02.16"/>
      <sheetName val="40.02.02.17"/>
      <sheetName val="40.02.03"/>
      <sheetName val="45.01.01"/>
      <sheetName val="45.01.02"/>
      <sheetName val="45.02.01.01"/>
      <sheetName val="45.02.01.02"/>
      <sheetName val="45.02.01.03"/>
      <sheetName val="45.02.01.04"/>
      <sheetName val="45.02.01.05"/>
      <sheetName val="45.02.01.06"/>
      <sheetName val="45.02.01.07"/>
      <sheetName val="45.02.02.01"/>
      <sheetName val="45.02.02.02"/>
      <sheetName val="45.02.02.03"/>
      <sheetName val="45.02.02.04"/>
      <sheetName val="45.02.02.05"/>
      <sheetName val="45.02.02.06"/>
      <sheetName val="45.02.02.07"/>
      <sheetName val="45.02.02.08"/>
      <sheetName val="45.02.02.09"/>
      <sheetName val="45.02.03.01"/>
      <sheetName val="45.02.03.02"/>
      <sheetName val="45.03.01"/>
      <sheetName val="45.03.02"/>
      <sheetName val="55.01.01"/>
      <sheetName val="55.01.02"/>
      <sheetName val="55.01.03"/>
      <sheetName val="55.02"/>
      <sheetName val="55.03"/>
      <sheetName val="55.04"/>
      <sheetName val="55.05"/>
      <sheetName val="60.01."/>
      <sheetName val="60.02.01"/>
      <sheetName val="60.02.02"/>
      <sheetName val="60.02.03"/>
      <sheetName val="60.03.01"/>
      <sheetName val="60.03.02"/>
      <sheetName val="60.04"/>
      <sheetName val="60.05.01"/>
      <sheetName val="60.05.02"/>
      <sheetName val="60.05.03"/>
      <sheetName val="90.01"/>
      <sheetName val="90.02"/>
      <sheetName val="90.03"/>
      <sheetName val="spare1"/>
      <sheetName val="WEDS"/>
      <sheetName val="OPG Rates"/>
      <sheetName val="Purchase rates"/>
      <sheetName val="Waste Level"/>
      <sheetName val="W Level Pie"/>
      <sheetName val="Category Pie"/>
      <sheetName val="Phases Pie"/>
      <sheetName val="Phases $"/>
      <sheetName val="Phases"/>
      <sheetName val="Cashflow Summary"/>
      <sheetName val="Cumulative"/>
      <sheetName val="Cashflow - Cost Categories"/>
      <sheetName val="Mining Sum"/>
      <sheetName val="EPSCA 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/>
      <sheetData sheetId="158"/>
      <sheetData sheetId="159">
        <row r="78">
          <cell r="E78">
            <v>6.25E-2</v>
          </cell>
        </row>
        <row r="79">
          <cell r="E79">
            <v>0.16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-24</v>
          </cell>
          <cell r="B3" t="str">
            <v>Split of 100/101: Type BCQS for CC101</v>
          </cell>
          <cell r="C3">
            <v>-5129494.3499999996</v>
          </cell>
          <cell r="E3">
            <v>-5129494.3499999996</v>
          </cell>
          <cell r="G3">
            <v>-2804000</v>
          </cell>
          <cell r="H3">
            <v>-2325494.35</v>
          </cell>
        </row>
        <row r="4">
          <cell r="A4">
            <v>-21</v>
          </cell>
          <cell r="B4" t="str">
            <v>Split of 100/101: Type AQEW for CC101</v>
          </cell>
          <cell r="C4">
            <v>-4557835.6100000003</v>
          </cell>
          <cell r="E4">
            <v>-4557835.6100000003</v>
          </cell>
          <cell r="G4">
            <v>-24440</v>
          </cell>
          <cell r="H4">
            <v>-0.36</v>
          </cell>
        </row>
        <row r="5">
          <cell r="A5">
            <v>-20</v>
          </cell>
          <cell r="B5" t="str">
            <v>Split of 100/101: Type AQEI for CC101</v>
          </cell>
          <cell r="C5">
            <v>514351.11</v>
          </cell>
          <cell r="E5">
            <v>514351.11</v>
          </cell>
          <cell r="G5">
            <v>0</v>
          </cell>
          <cell r="H5">
            <v>0</v>
          </cell>
        </row>
        <row r="6">
          <cell r="A6">
            <v>-16</v>
          </cell>
          <cell r="B6" t="str">
            <v>Split of 100/101: Type NONE for CC100</v>
          </cell>
          <cell r="C6">
            <v>0</v>
          </cell>
          <cell r="E6">
            <v>0</v>
          </cell>
        </row>
        <row r="7">
          <cell r="A7">
            <v>-14</v>
          </cell>
          <cell r="B7" t="str">
            <v>Split of 100/101: Type BCQS for CC100</v>
          </cell>
          <cell r="C7">
            <v>0</v>
          </cell>
          <cell r="E7">
            <v>0</v>
          </cell>
        </row>
        <row r="8">
          <cell r="A8">
            <v>-13</v>
          </cell>
          <cell r="B8" t="str">
            <v>Split of 100/101: Type SQEW for CC100</v>
          </cell>
          <cell r="C8">
            <v>-5725003.2800000003</v>
          </cell>
          <cell r="E8">
            <v>-5725003.2800000003</v>
          </cell>
          <cell r="G8">
            <v>0</v>
          </cell>
          <cell r="H8">
            <v>-5725003.2800000003</v>
          </cell>
        </row>
        <row r="9">
          <cell r="A9">
            <v>-12</v>
          </cell>
          <cell r="B9" t="str">
            <v>Split of 100/101: Type SQEI for CC100</v>
          </cell>
          <cell r="C9">
            <v>2564562.71</v>
          </cell>
          <cell r="E9">
            <v>2564562.71</v>
          </cell>
          <cell r="H9">
            <v>2564562.71</v>
          </cell>
        </row>
        <row r="10">
          <cell r="A10">
            <v>-11</v>
          </cell>
          <cell r="B10" t="str">
            <v>Split of 100/101: Type AQEW for CC100</v>
          </cell>
          <cell r="C10">
            <v>-2574534.31</v>
          </cell>
          <cell r="E10">
            <v>-2574534.31</v>
          </cell>
        </row>
        <row r="11">
          <cell r="A11">
            <v>-10</v>
          </cell>
          <cell r="B11" t="str">
            <v>Split of 100/101: Type AQEI for CC100</v>
          </cell>
          <cell r="C11">
            <v>521761242.25</v>
          </cell>
          <cell r="E11">
            <v>521761242.25</v>
          </cell>
          <cell r="G11">
            <v>1.0221109599815958</v>
          </cell>
          <cell r="H11">
            <v>0</v>
          </cell>
        </row>
        <row r="12">
          <cell r="A12">
            <v>102</v>
          </cell>
          <cell r="B12" t="str">
            <v>TR Clearing Account Credit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</row>
        <row r="13">
          <cell r="A13">
            <v>104</v>
          </cell>
          <cell r="B13" t="str">
            <v>Transmission Rights Settlement Credit</v>
          </cell>
          <cell r="C13">
            <v>202798.7</v>
          </cell>
          <cell r="E13">
            <v>202798.7</v>
          </cell>
          <cell r="H13">
            <v>202798.7</v>
          </cell>
        </row>
        <row r="14">
          <cell r="A14">
            <v>105</v>
          </cell>
          <cell r="B14" t="str">
            <v>Constrained Management Settlement Credit for Energy</v>
          </cell>
          <cell r="C14">
            <v>5321160.96</v>
          </cell>
          <cell r="E14">
            <v>5321160.96</v>
          </cell>
          <cell r="G14">
            <v>-2.3886599571670879E-2</v>
          </cell>
          <cell r="H14">
            <v>207062.52</v>
          </cell>
        </row>
        <row r="15">
          <cell r="A15">
            <v>106</v>
          </cell>
          <cell r="B15" t="str">
            <v>Congestion Management Settlement Credit for 10 Minute Spinning Reserve</v>
          </cell>
          <cell r="C15">
            <v>177364.93</v>
          </cell>
          <cell r="E15">
            <v>177364.93</v>
          </cell>
        </row>
        <row r="16">
          <cell r="A16">
            <v>107</v>
          </cell>
          <cell r="B16" t="str">
            <v>Congestion Management Settlement Credit for 10 Minute Non-spinning Reserve</v>
          </cell>
          <cell r="C16">
            <v>91771.29</v>
          </cell>
          <cell r="E16">
            <v>91771.29</v>
          </cell>
          <cell r="G16">
            <v>0</v>
          </cell>
          <cell r="H16">
            <v>0</v>
          </cell>
        </row>
        <row r="17">
          <cell r="A17">
            <v>108</v>
          </cell>
          <cell r="B17" t="str">
            <v>Congestion Management Settlement Credit for 30 Minute Operating Reserve</v>
          </cell>
          <cell r="C17">
            <v>92022.27</v>
          </cell>
          <cell r="E17">
            <v>92022.27</v>
          </cell>
          <cell r="G17">
            <v>0</v>
          </cell>
          <cell r="H17">
            <v>0</v>
          </cell>
        </row>
        <row r="18">
          <cell r="A18">
            <v>113</v>
          </cell>
          <cell r="B18" t="str">
            <v>Additional Compensation for Administrative Pricing Cre</v>
          </cell>
          <cell r="C18">
            <v>0</v>
          </cell>
          <cell r="E18">
            <v>0</v>
          </cell>
        </row>
        <row r="19">
          <cell r="A19">
            <v>114</v>
          </cell>
          <cell r="B19" t="str">
            <v>Outage Cancellation/Deferral Settlement Credit</v>
          </cell>
          <cell r="C19">
            <v>0</v>
          </cell>
          <cell r="E19">
            <v>0</v>
          </cell>
        </row>
        <row r="20">
          <cell r="A20">
            <v>118</v>
          </cell>
          <cell r="B20" t="str">
            <v xml:space="preserve"> Emergency Energy Acquisition Rebate</v>
          </cell>
          <cell r="C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A21">
            <v>119</v>
          </cell>
          <cell r="B21" t="str">
            <v>Station Service Reimbursement Credit</v>
          </cell>
          <cell r="C21">
            <v>335690.03</v>
          </cell>
          <cell r="E21">
            <v>335690.03</v>
          </cell>
        </row>
        <row r="22">
          <cell r="A22">
            <v>120</v>
          </cell>
          <cell r="B22" t="str">
            <v>Local market Power Debit</v>
          </cell>
          <cell r="C22">
            <v>-7864.85</v>
          </cell>
          <cell r="E22">
            <v>-7864.85</v>
          </cell>
          <cell r="G22">
            <v>0</v>
          </cell>
          <cell r="H22">
            <v>0</v>
          </cell>
        </row>
        <row r="23">
          <cell r="A23">
            <v>130</v>
          </cell>
          <cell r="B23" t="str">
            <v>Intertie Offer Guarantee</v>
          </cell>
          <cell r="C23">
            <v>31467.18</v>
          </cell>
          <cell r="E23">
            <v>31467.18</v>
          </cell>
          <cell r="H23">
            <v>31467.18</v>
          </cell>
        </row>
        <row r="24">
          <cell r="A24">
            <v>133</v>
          </cell>
          <cell r="B24" t="str">
            <v>Generation Cost Guarantee Payment</v>
          </cell>
          <cell r="C24">
            <v>0</v>
          </cell>
          <cell r="E24">
            <v>0</v>
          </cell>
        </row>
        <row r="25">
          <cell r="A25">
            <v>135</v>
          </cell>
          <cell r="B25" t="str">
            <v>Real-Time Import Failure Charge</v>
          </cell>
          <cell r="C25">
            <v>-377.42</v>
          </cell>
          <cell r="E25">
            <v>-377.42</v>
          </cell>
          <cell r="H25">
            <v>-377.42</v>
          </cell>
        </row>
        <row r="26">
          <cell r="A26">
            <v>136</v>
          </cell>
          <cell r="B26" t="str">
            <v>Real-Time Export Failure Charge</v>
          </cell>
          <cell r="C26">
            <v>-20452.080000000002</v>
          </cell>
          <cell r="E26">
            <v>-20452.080000000002</v>
          </cell>
          <cell r="H26">
            <v>-20452.080000000002</v>
          </cell>
        </row>
        <row r="27">
          <cell r="A27">
            <v>144</v>
          </cell>
          <cell r="B27" t="str">
            <v>Regulated Nuclear Generation Adjustment Amount</v>
          </cell>
          <cell r="C27">
            <v>-6249225.96</v>
          </cell>
          <cell r="E27">
            <v>-6249225.96</v>
          </cell>
          <cell r="G27">
            <v>0</v>
          </cell>
          <cell r="H27">
            <v>0</v>
          </cell>
        </row>
        <row r="28">
          <cell r="A28">
            <v>145</v>
          </cell>
          <cell r="B28" t="str">
            <v>Regulated Hydroelectric generation Adjustment Amount</v>
          </cell>
          <cell r="C28">
            <v>-25094677.900000002</v>
          </cell>
          <cell r="E28">
            <v>-25094677.900000002</v>
          </cell>
          <cell r="G28">
            <v>1.6215973230345584E-2</v>
          </cell>
          <cell r="H28">
            <v>0</v>
          </cell>
        </row>
        <row r="29">
          <cell r="A29">
            <v>146</v>
          </cell>
          <cell r="B29" t="str">
            <v>Global Adjustment Settlement Amount</v>
          </cell>
          <cell r="C29">
            <v>-161059.35</v>
          </cell>
          <cell r="E29">
            <v>-161059.35</v>
          </cell>
          <cell r="G29">
            <v>-541.8018511430713</v>
          </cell>
          <cell r="H29">
            <v>0</v>
          </cell>
        </row>
        <row r="30">
          <cell r="A30">
            <v>150</v>
          </cell>
          <cell r="B30" t="str">
            <v>Net Energy Market Settlement Uplift</v>
          </cell>
          <cell r="C30">
            <v>-289305.57</v>
          </cell>
          <cell r="E30">
            <v>-289305.57</v>
          </cell>
          <cell r="G30">
            <v>-596.34539493315413</v>
          </cell>
          <cell r="H30">
            <v>-119250.34</v>
          </cell>
        </row>
        <row r="31">
          <cell r="A31">
            <v>155</v>
          </cell>
          <cell r="B31" t="str">
            <v>Constrained Management Settlement Uplift</v>
          </cell>
          <cell r="C31">
            <v>-174813.23</v>
          </cell>
          <cell r="E31">
            <v>-174813.23</v>
          </cell>
          <cell r="G31">
            <v>-359.59066056209195</v>
          </cell>
          <cell r="H31">
            <v>-72567.009999999995</v>
          </cell>
        </row>
        <row r="32">
          <cell r="A32">
            <v>163</v>
          </cell>
          <cell r="B32" t="str">
            <v>Additional Compensation for Administrative Pricing Debit</v>
          </cell>
          <cell r="C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A33">
            <v>164</v>
          </cell>
          <cell r="B33" t="str">
            <v>Outage Cancellation/Deferral Debit</v>
          </cell>
          <cell r="C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A34">
            <v>165</v>
          </cell>
          <cell r="B34" t="str">
            <v>Unrecoverable Testing Costs Debit</v>
          </cell>
          <cell r="C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A35">
            <v>166</v>
          </cell>
          <cell r="B35" t="str">
            <v>Tieline Realiability Maintenance Debit</v>
          </cell>
          <cell r="C35">
            <v>0</v>
          </cell>
          <cell r="E35">
            <v>0</v>
          </cell>
          <cell r="G35">
            <v>0</v>
          </cell>
          <cell r="H35">
            <v>0</v>
          </cell>
        </row>
        <row r="36">
          <cell r="A36">
            <v>167</v>
          </cell>
          <cell r="B36" t="str">
            <v>Emergency Energy Acquisition Debit</v>
          </cell>
          <cell r="C36">
            <v>-6455.06</v>
          </cell>
          <cell r="E36">
            <v>-6455.06</v>
          </cell>
          <cell r="G36">
            <v>-10</v>
          </cell>
          <cell r="H36">
            <v>-3123.25</v>
          </cell>
        </row>
        <row r="37">
          <cell r="A37">
            <v>168</v>
          </cell>
          <cell r="B37" t="str">
            <v>TR Market Shortfall Debit</v>
          </cell>
          <cell r="C37">
            <v>0</v>
          </cell>
          <cell r="E37">
            <v>0</v>
          </cell>
          <cell r="G37">
            <v>0</v>
          </cell>
          <cell r="H37">
            <v>0</v>
          </cell>
        </row>
        <row r="38">
          <cell r="A38">
            <v>169</v>
          </cell>
          <cell r="B38" t="str">
            <v>Station Service Reimbursement Debit</v>
          </cell>
          <cell r="C38">
            <v>-8790.5</v>
          </cell>
          <cell r="E38">
            <v>-8790.5</v>
          </cell>
          <cell r="G38">
            <v>-14</v>
          </cell>
          <cell r="H38">
            <v>-4253.22</v>
          </cell>
        </row>
        <row r="39">
          <cell r="A39">
            <v>170</v>
          </cell>
          <cell r="B39" t="str">
            <v>Local Market Power Rebate</v>
          </cell>
          <cell r="C39">
            <v>3540.89</v>
          </cell>
          <cell r="E39">
            <v>3540.89</v>
          </cell>
          <cell r="G39">
            <v>6</v>
          </cell>
          <cell r="H39">
            <v>1713.05</v>
          </cell>
        </row>
        <row r="40">
          <cell r="A40">
            <v>182</v>
          </cell>
          <cell r="B40" t="str">
            <v>Hour-ahead dispatchable load offer guarantee debit</v>
          </cell>
          <cell r="C40">
            <v>0</v>
          </cell>
          <cell r="E40">
            <v>0</v>
          </cell>
          <cell r="G40">
            <v>0</v>
          </cell>
          <cell r="H40">
            <v>0</v>
          </cell>
        </row>
        <row r="41">
          <cell r="A41">
            <v>183</v>
          </cell>
          <cell r="B41" t="str">
            <v>Generation Cost Guarantee Debit</v>
          </cell>
          <cell r="C41">
            <v>-43809.86</v>
          </cell>
          <cell r="E41">
            <v>-43809.86</v>
          </cell>
          <cell r="G41">
            <v>-69.002153158271256</v>
          </cell>
          <cell r="H41">
            <v>-21196.2</v>
          </cell>
        </row>
        <row r="42">
          <cell r="A42">
            <v>184</v>
          </cell>
          <cell r="B42" t="str">
            <v>Demand Response Debit</v>
          </cell>
          <cell r="C42">
            <v>-0.04</v>
          </cell>
          <cell r="E42">
            <v>-0.04</v>
          </cell>
          <cell r="G42">
            <v>-6.7286195976537698E-5</v>
          </cell>
          <cell r="H42">
            <v>-0.02</v>
          </cell>
        </row>
        <row r="43">
          <cell r="A43">
            <v>186</v>
          </cell>
          <cell r="B43" t="str">
            <v>Intertie Failure Charge Rebate</v>
          </cell>
          <cell r="C43">
            <v>5989.41</v>
          </cell>
          <cell r="E43">
            <v>5989.41</v>
          </cell>
          <cell r="G43">
            <v>12</v>
          </cell>
          <cell r="H43">
            <v>1937.78</v>
          </cell>
        </row>
        <row r="44">
          <cell r="A44">
            <v>200</v>
          </cell>
          <cell r="B44" t="str">
            <v>10 Minute Spinning Reserve  Market Settlement Credit</v>
          </cell>
          <cell r="C44">
            <v>258317.09067901236</v>
          </cell>
          <cell r="E44">
            <v>258317.09067901236</v>
          </cell>
          <cell r="G44">
            <v>0</v>
          </cell>
          <cell r="H44">
            <v>0</v>
          </cell>
        </row>
        <row r="45">
          <cell r="A45">
            <v>201</v>
          </cell>
          <cell r="B45" t="str">
            <v>10 Minute Spinning Reserve Market Shortfall Rebate</v>
          </cell>
          <cell r="C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A46">
            <v>202</v>
          </cell>
          <cell r="B46" t="str">
            <v>10 Minute Non-spinning Reserve Market Settlement Credit</v>
          </cell>
          <cell r="C46">
            <v>96198.84</v>
          </cell>
          <cell r="E46">
            <v>96198.84</v>
          </cell>
          <cell r="G46">
            <v>0</v>
          </cell>
          <cell r="H46">
            <v>0</v>
          </cell>
        </row>
        <row r="47">
          <cell r="A47">
            <v>203</v>
          </cell>
          <cell r="B47" t="str">
            <v>10 Minute Non-spinning Reserve Market Shortfall Rebate</v>
          </cell>
          <cell r="C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A48">
            <v>204</v>
          </cell>
          <cell r="B48" t="str">
            <v>30 Minute Operating Reserve Market Settlement Credit</v>
          </cell>
          <cell r="C48">
            <v>30922.53</v>
          </cell>
          <cell r="E48">
            <v>30922.53</v>
          </cell>
          <cell r="G48">
            <v>0</v>
          </cell>
          <cell r="H48">
            <v>0</v>
          </cell>
        </row>
        <row r="49">
          <cell r="A49">
            <v>205</v>
          </cell>
          <cell r="B49" t="str">
            <v>30 Minute Operating Reserve Market Shortfall Rebate</v>
          </cell>
          <cell r="C49">
            <v>0</v>
          </cell>
          <cell r="E49">
            <v>0</v>
          </cell>
          <cell r="G49">
            <v>0</v>
          </cell>
          <cell r="H49">
            <v>0</v>
          </cell>
        </row>
        <row r="50">
          <cell r="A50">
            <v>250</v>
          </cell>
          <cell r="B50" t="str">
            <v>10 Minute Spinning Market Reserve Hourly Uplift</v>
          </cell>
          <cell r="C50">
            <v>-13179.88</v>
          </cell>
          <cell r="E50">
            <v>-13179.88</v>
          </cell>
          <cell r="G50">
            <v>-18.000437360273846</v>
          </cell>
          <cell r="H50">
            <v>-6697.7</v>
          </cell>
        </row>
        <row r="51">
          <cell r="A51">
            <v>252</v>
          </cell>
          <cell r="B51" t="str">
            <v>10 Minute Non-spinning Market Reserve Hourly Uplift</v>
          </cell>
          <cell r="C51">
            <v>-3353.11</v>
          </cell>
          <cell r="E51">
            <v>-3353.11</v>
          </cell>
          <cell r="G51">
            <v>-7</v>
          </cell>
          <cell r="H51">
            <v>-1419.52</v>
          </cell>
        </row>
        <row r="52">
          <cell r="A52">
            <v>254</v>
          </cell>
          <cell r="B52" t="str">
            <v>30 Minute Operating Reserve Market Hourly Uplift</v>
          </cell>
          <cell r="C52">
            <v>-1334.39</v>
          </cell>
          <cell r="E52">
            <v>-1334.39</v>
          </cell>
          <cell r="G52">
            <v>-2</v>
          </cell>
          <cell r="H52">
            <v>-616.80999999999995</v>
          </cell>
        </row>
        <row r="53">
          <cell r="A53">
            <v>400</v>
          </cell>
          <cell r="B53" t="str">
            <v>Black Start Capability Settlement Credit</v>
          </cell>
          <cell r="C53">
            <v>33000</v>
          </cell>
          <cell r="E53">
            <v>33000</v>
          </cell>
          <cell r="G53">
            <v>0</v>
          </cell>
          <cell r="H53">
            <v>0</v>
          </cell>
        </row>
        <row r="54">
          <cell r="A54">
            <v>402</v>
          </cell>
          <cell r="B54" t="str">
            <v>Reactive Support and Voltage Control Settlement Credit</v>
          </cell>
          <cell r="C54">
            <v>2533606.218275723</v>
          </cell>
          <cell r="E54">
            <v>2533606.218275723</v>
          </cell>
          <cell r="G54">
            <v>0</v>
          </cell>
          <cell r="H54">
            <v>20554.005912046116</v>
          </cell>
        </row>
        <row r="55">
          <cell r="A55">
            <v>404</v>
          </cell>
          <cell r="B55" t="str">
            <v>Regulation Service Settlement Credit</v>
          </cell>
          <cell r="C55">
            <v>2167286.1191084743</v>
          </cell>
          <cell r="E55">
            <v>2167286.1191084743</v>
          </cell>
          <cell r="G55">
            <v>0</v>
          </cell>
          <cell r="H55">
            <v>34166.67</v>
          </cell>
        </row>
        <row r="56">
          <cell r="A56">
            <v>450</v>
          </cell>
          <cell r="B56" t="str">
            <v>Black Start Capability Debit</v>
          </cell>
          <cell r="C56">
            <v>-2499.96</v>
          </cell>
          <cell r="E56">
            <v>-2499.96</v>
          </cell>
          <cell r="G56">
            <v>-4</v>
          </cell>
          <cell r="H56">
            <v>-1209.58</v>
          </cell>
        </row>
        <row r="57">
          <cell r="A57">
            <v>452</v>
          </cell>
          <cell r="B57" t="str">
            <v>Reactive Support and Voltage Control Debit</v>
          </cell>
          <cell r="C57">
            <v>-76729.56</v>
          </cell>
          <cell r="E57">
            <v>-76729.56</v>
          </cell>
          <cell r="G57">
            <v>-122.00272509093705</v>
          </cell>
          <cell r="H57">
            <v>-37122.25</v>
          </cell>
        </row>
        <row r="58">
          <cell r="A58">
            <v>454</v>
          </cell>
          <cell r="B58" t="str">
            <v>Regulation Service Debit</v>
          </cell>
          <cell r="C58">
            <v>-45873.35</v>
          </cell>
          <cell r="E58">
            <v>-45873.35</v>
          </cell>
          <cell r="G58">
            <v>-73.00598847144191</v>
          </cell>
          <cell r="H58">
            <v>-22194.07</v>
          </cell>
        </row>
        <row r="59">
          <cell r="A59">
            <v>460</v>
          </cell>
          <cell r="B59" t="str">
            <v>IMO-Controlled Grid Special Operations Debit</v>
          </cell>
          <cell r="C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A60">
            <v>500</v>
          </cell>
          <cell r="B60" t="str">
            <v>Must-Run Contract Settlement Credit</v>
          </cell>
          <cell r="C60">
            <v>8025087.6200000001</v>
          </cell>
          <cell r="E60">
            <v>8025087.6200000001</v>
          </cell>
        </row>
        <row r="61">
          <cell r="A61">
            <v>550</v>
          </cell>
          <cell r="B61" t="str">
            <v>Must Run Contract Shortfall Debit</v>
          </cell>
          <cell r="C61">
            <v>-169850.53</v>
          </cell>
          <cell r="E61">
            <v>-169850.53</v>
          </cell>
          <cell r="G61">
            <v>-269.00844441759506</v>
          </cell>
          <cell r="H61">
            <v>-82176.02</v>
          </cell>
        </row>
        <row r="62">
          <cell r="A62">
            <v>650</v>
          </cell>
          <cell r="B62" t="str">
            <v>Network Pool Service Charge</v>
          </cell>
          <cell r="C62">
            <v>-254688.68</v>
          </cell>
          <cell r="E62">
            <v>-254688.68</v>
          </cell>
          <cell r="G62">
            <v>-1939</v>
          </cell>
          <cell r="H62">
            <v>0</v>
          </cell>
        </row>
        <row r="63">
          <cell r="A63">
            <v>651</v>
          </cell>
          <cell r="B63" t="str">
            <v>Line Connection Pool Service Charge</v>
          </cell>
          <cell r="C63">
            <v>-2611.6999999999998</v>
          </cell>
          <cell r="E63">
            <v>-2611.6999999999998</v>
          </cell>
        </row>
        <row r="64">
          <cell r="A64">
            <v>652</v>
          </cell>
          <cell r="B64" t="str">
            <v>Transformation Connection Pool Service Charge</v>
          </cell>
          <cell r="C64">
            <v>-8421</v>
          </cell>
          <cell r="E64">
            <v>-8421</v>
          </cell>
        </row>
        <row r="65">
          <cell r="A65">
            <v>653</v>
          </cell>
          <cell r="B65" t="str">
            <v>Export and Wheel-through Service Charge</v>
          </cell>
          <cell r="C65">
            <v>-258767.34</v>
          </cell>
          <cell r="E65">
            <v>-258767.34</v>
          </cell>
          <cell r="G65">
            <v>0</v>
          </cell>
          <cell r="H65">
            <v>-258767.34</v>
          </cell>
        </row>
        <row r="66">
          <cell r="A66">
            <v>752</v>
          </cell>
          <cell r="B66" t="str">
            <v>Debt Retirement Charge</v>
          </cell>
          <cell r="C66">
            <v>-1110341.0900000001</v>
          </cell>
          <cell r="E66">
            <v>-1110341.0900000001</v>
          </cell>
          <cell r="G66">
            <v>-3409</v>
          </cell>
          <cell r="H66">
            <v>0</v>
          </cell>
        </row>
        <row r="67">
          <cell r="A67">
            <v>753</v>
          </cell>
          <cell r="B67" t="str">
            <v>Rural Rate Assistance Debit</v>
          </cell>
          <cell r="C67">
            <v>-158620.19</v>
          </cell>
          <cell r="E67">
            <v>-158620.19</v>
          </cell>
          <cell r="G67">
            <v>-487</v>
          </cell>
          <cell r="H67">
            <v>0</v>
          </cell>
        </row>
        <row r="68">
          <cell r="A68">
            <v>9990</v>
          </cell>
          <cell r="B68" t="str">
            <v>IMO Energy Market Administration Charge</v>
          </cell>
          <cell r="C68">
            <v>-279231.65000000002</v>
          </cell>
          <cell r="E68">
            <v>-279231.65000000002</v>
          </cell>
          <cell r="G68">
            <v>-443</v>
          </cell>
          <cell r="H68">
            <v>-135045.5</v>
          </cell>
        </row>
        <row r="69">
          <cell r="A69">
            <v>1130</v>
          </cell>
          <cell r="B69" t="str">
            <v>Day-Ahead Intertie Offer Guarantee Settlement Credit</v>
          </cell>
          <cell r="C69">
            <v>2465.85</v>
          </cell>
          <cell r="E69">
            <v>2465.85</v>
          </cell>
          <cell r="H69">
            <v>2465.85</v>
          </cell>
        </row>
        <row r="70">
          <cell r="A70">
            <v>1133</v>
          </cell>
          <cell r="B70" t="str">
            <v>Day-Ahead Generation Cost Guarantee</v>
          </cell>
          <cell r="C70">
            <v>392171.37</v>
          </cell>
          <cell r="E70">
            <v>392171.37</v>
          </cell>
        </row>
        <row r="71">
          <cell r="A71">
            <v>1137</v>
          </cell>
          <cell r="B71" t="str">
            <v>Intertie Offer Guarantee Reversal</v>
          </cell>
          <cell r="C71">
            <v>-187.24</v>
          </cell>
          <cell r="E71">
            <v>-187.24</v>
          </cell>
          <cell r="H71">
            <v>-187.24</v>
          </cell>
        </row>
        <row r="72">
          <cell r="A72">
            <v>1138</v>
          </cell>
          <cell r="B72" t="str">
            <v>Day-Ahead Fuel Cost Compensation Credit</v>
          </cell>
          <cell r="C72">
            <v>0</v>
          </cell>
          <cell r="E72">
            <v>0</v>
          </cell>
          <cell r="G72">
            <v>0</v>
          </cell>
          <cell r="H72">
            <v>0</v>
          </cell>
        </row>
        <row r="74">
          <cell r="A74">
            <v>112</v>
          </cell>
          <cell r="B74" t="str">
            <v>OPGI Market Power Mitigation Rebate</v>
          </cell>
          <cell r="C74">
            <v>707142.93</v>
          </cell>
          <cell r="E74">
            <v>707142.93</v>
          </cell>
          <cell r="G74">
            <v>3309.6751736658639</v>
          </cell>
          <cell r="H74">
            <v>0</v>
          </cell>
        </row>
        <row r="75">
          <cell r="A75">
            <v>162</v>
          </cell>
          <cell r="B75" t="str">
            <v>OPG Market Power Mitigation Debit</v>
          </cell>
          <cell r="C75">
            <v>-62944462.539999999</v>
          </cell>
          <cell r="E75">
            <v>-62944462.539999999</v>
          </cell>
        </row>
        <row r="76">
          <cell r="B76" t="str">
            <v>Invoice Prepayment of MPMA plus GST</v>
          </cell>
        </row>
        <row r="78">
          <cell r="A78">
            <v>-27</v>
          </cell>
          <cell r="B78" t="str">
            <v>Split of 100/101: Type OFFSET for CC101</v>
          </cell>
          <cell r="C78">
            <v>8377849.5</v>
          </cell>
          <cell r="E78">
            <v>8377849.5</v>
          </cell>
          <cell r="G78">
            <v>2497691</v>
          </cell>
          <cell r="H78">
            <v>2053770.82</v>
          </cell>
        </row>
        <row r="79">
          <cell r="A79">
            <v>101</v>
          </cell>
          <cell r="B79" t="str">
            <v>Net Energy Market Settlement for Non-dispatchable Load</v>
          </cell>
          <cell r="C79">
            <v>-8377849.5</v>
          </cell>
          <cell r="E79">
            <v>-8377849.5</v>
          </cell>
          <cell r="G79">
            <v>-2497691</v>
          </cell>
          <cell r="H79">
            <v>-2053770.82</v>
          </cell>
        </row>
        <row r="80">
          <cell r="A80">
            <v>-17</v>
          </cell>
          <cell r="B80" t="str">
            <v>Split of 100/101: Type OFFSET for CC100</v>
          </cell>
          <cell r="C80">
            <v>-516026267.36777532</v>
          </cell>
          <cell r="E80">
            <v>-516026267.36777532</v>
          </cell>
          <cell r="G80">
            <v>-1.0221109599816001</v>
          </cell>
          <cell r="H80">
            <v>3160440.57</v>
          </cell>
        </row>
        <row r="81">
          <cell r="A81">
            <v>100</v>
          </cell>
          <cell r="B81" t="str">
            <v>Net Energy Market Settlement for Generators and Dispatchable Load</v>
          </cell>
          <cell r="C81">
            <v>516026267.37000006</v>
          </cell>
          <cell r="E81">
            <v>516026267.37000006</v>
          </cell>
          <cell r="G81">
            <v>1.0221109599815958</v>
          </cell>
          <cell r="H81">
            <v>-3160440.57</v>
          </cell>
        </row>
        <row r="83">
          <cell r="A83">
            <v>900</v>
          </cell>
          <cell r="B83" t="str">
            <v>Goods and Service Tax Credit</v>
          </cell>
          <cell r="C83">
            <v>35440975.859999999</v>
          </cell>
          <cell r="E83">
            <v>35440975.859999999</v>
          </cell>
        </row>
        <row r="84">
          <cell r="A84">
            <v>950</v>
          </cell>
          <cell r="B84" t="str">
            <v>Goods and Service Tax Debit</v>
          </cell>
          <cell r="C84">
            <v>-9893168.6600000001</v>
          </cell>
          <cell r="E84">
            <v>-9893168.6600000001</v>
          </cell>
        </row>
        <row r="86">
          <cell r="B86" t="str">
            <v>TOTAL</v>
          </cell>
          <cell r="C86">
            <v>455522115.92028791</v>
          </cell>
          <cell r="E86">
            <v>455522115.92028791</v>
          </cell>
        </row>
        <row r="87">
          <cell r="B87" t="str">
            <v>Actual IESO Invoice</v>
          </cell>
          <cell r="C87">
            <v>455522115.92000002</v>
          </cell>
          <cell r="E87">
            <v>455522115.92000002</v>
          </cell>
        </row>
        <row r="88">
          <cell r="B88" t="str">
            <v>mismatch</v>
          </cell>
          <cell r="C88">
            <v>2.8789043426513672E-4</v>
          </cell>
          <cell r="E88">
            <v>2.8789043426513672E-4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IN INDEX"/>
      <sheetName val="Bal Assist"/>
      <sheetName val="Position Calculations"/>
      <sheetName val="Req 05"/>
      <sheetName val="Bal-sum"/>
      <sheetName val="Financial Forecast Inputs"/>
      <sheetName val="Physical Forecast Inputs"/>
      <sheetName val="Contracts"/>
      <sheetName val="Inventory Actuals"/>
      <sheetName val="Monthly Actual Physicals"/>
      <sheetName val="Act-Chk"/>
      <sheetName val="Monthly Actual Physicals (Gg)"/>
      <sheetName val="Physical Calculations"/>
      <sheetName val="EM Programming Calculations"/>
      <sheetName val="Financial Calculations"/>
      <sheetName val="Physical Formulas"/>
      <sheetName val="Physical &amp; Financial Relations"/>
      <sheetName val="Financial Summary"/>
      <sheetName val="CashFlows"/>
      <sheetName val="Lakeview 03"/>
      <sheetName val="Lambton 03"/>
      <sheetName val="Nanticoke 03"/>
      <sheetName val="NorthWest 03"/>
      <sheetName val="Lennox 03"/>
      <sheetName val="Requirements"/>
      <sheetName val="Requirements (2)"/>
      <sheetName val="CashFlows 05"/>
      <sheetName val="CashFlows 06"/>
      <sheetName val="BP Summary"/>
      <sheetName val="BP Template"/>
      <sheetName val="mth-sum 04"/>
      <sheetName val="mth-sum 05"/>
      <sheetName val="mth-sum 06"/>
      <sheetName val="mth-sum 07"/>
      <sheetName val="mth-sum 05-SPLIT"/>
      <sheetName val="Comments"/>
      <sheetName val="Requirements ---&gt;"/>
      <sheetName val="2004 old"/>
      <sheetName val="2005 old"/>
      <sheetName val="2006 old"/>
      <sheetName val="2007 old"/>
      <sheetName val="2008 old"/>
      <sheetName val="Delta old"/>
      <sheetName val="2004"/>
      <sheetName val="2005"/>
      <sheetName val="2006"/>
      <sheetName val="2007"/>
      <sheetName val="2008"/>
      <sheetName val="Delta"/>
      <sheetName val="Lakeview 04"/>
      <sheetName val="Lakeview 05"/>
      <sheetName val="Lakeview 06"/>
      <sheetName val="Lakeview 07"/>
      <sheetName val="Lakeview 08"/>
      <sheetName val="Lambton 04"/>
      <sheetName val="Lambton 05"/>
      <sheetName val="Lambton 06"/>
      <sheetName val="Lambton 07"/>
      <sheetName val="Lambton 08"/>
      <sheetName val="Nanticoke 04"/>
      <sheetName val="Nanticoke 05"/>
      <sheetName val="Nanticoke 06"/>
      <sheetName val="Nanticoke 07"/>
      <sheetName val="Nanticoke 08"/>
      <sheetName val="NorthWest 04"/>
      <sheetName val="NorthWest 05"/>
      <sheetName val="NorthWest 06"/>
      <sheetName val="NorthWest 07"/>
      <sheetName val="NorthWest 08"/>
      <sheetName val="Lennox 04"/>
      <sheetName val="Lennox 05"/>
      <sheetName val="Lennox 06"/>
      <sheetName val="Lennox 07"/>
      <sheetName val="Lennox 08"/>
      <sheetName val="Documentation"/>
      <sheetName val="Total FBU"/>
      <sheetName val="Year End Inventory Value"/>
    </sheetNames>
    <sheetDataSet>
      <sheetData sheetId="0" refreshError="1">
        <row r="2">
          <cell r="C2">
            <v>38447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0">
          <cell r="A10">
            <v>21471000</v>
          </cell>
          <cell r="D10">
            <v>470972595.88405389</v>
          </cell>
        </row>
        <row r="11">
          <cell r="A11" t="str">
            <v>5000000000</v>
          </cell>
          <cell r="D11">
            <v>-105545852.45114338</v>
          </cell>
        </row>
        <row r="12">
          <cell r="A12" t="str">
            <v>5000000000</v>
          </cell>
          <cell r="D12">
            <v>-30752660.75</v>
          </cell>
        </row>
        <row r="13">
          <cell r="A13" t="str">
            <v>5000000000</v>
          </cell>
          <cell r="D13">
            <v>-71190181.230000004</v>
          </cell>
        </row>
        <row r="14">
          <cell r="A14" t="str">
            <v>5000000000</v>
          </cell>
          <cell r="D14">
            <v>-14857837.362933455</v>
          </cell>
        </row>
        <row r="15">
          <cell r="A15" t="str">
            <v>5000000000</v>
          </cell>
          <cell r="D15">
            <v>-5605263.1141532715</v>
          </cell>
        </row>
        <row r="16">
          <cell r="A16" t="str">
            <v>5000000000</v>
          </cell>
          <cell r="D16">
            <v>-4455704.3706604876</v>
          </cell>
        </row>
        <row r="17">
          <cell r="A17" t="str">
            <v>5000000000</v>
          </cell>
          <cell r="D17">
            <v>-1830418.8410835813</v>
          </cell>
        </row>
        <row r="18">
          <cell r="A18" t="str">
            <v>5000000000</v>
          </cell>
          <cell r="D18">
            <v>-21451720.463546023</v>
          </cell>
        </row>
        <row r="19">
          <cell r="A19" t="str">
            <v>5000000000</v>
          </cell>
          <cell r="D19">
            <v>-8436419.2422312181</v>
          </cell>
        </row>
        <row r="20">
          <cell r="A20" t="str">
            <v>5000000000</v>
          </cell>
          <cell r="D20">
            <v>-91485.991117705213</v>
          </cell>
        </row>
        <row r="21">
          <cell r="A21" t="str">
            <v>5000000000</v>
          </cell>
          <cell r="D21">
            <v>-134110.36443810436</v>
          </cell>
        </row>
        <row r="22">
          <cell r="A22" t="str">
            <v>5000000000</v>
          </cell>
          <cell r="D22">
            <v>-1819473.1264400845</v>
          </cell>
        </row>
        <row r="23">
          <cell r="A23" t="str">
            <v>5000000000</v>
          </cell>
          <cell r="D23">
            <v>-591715.86109382694</v>
          </cell>
        </row>
        <row r="24">
          <cell r="A24" t="str">
            <v>5000000000</v>
          </cell>
          <cell r="D24">
            <v>-6814884.3377290545</v>
          </cell>
        </row>
        <row r="25">
          <cell r="A25" t="str">
            <v>5000000000</v>
          </cell>
          <cell r="D25">
            <v>0</v>
          </cell>
        </row>
        <row r="26">
          <cell r="A26" t="str">
            <v>5000000000</v>
          </cell>
          <cell r="D26">
            <v>-42690186.260697983</v>
          </cell>
        </row>
        <row r="27">
          <cell r="A27" t="str">
            <v>5000000000</v>
          </cell>
          <cell r="D27">
            <v>-4168337.29</v>
          </cell>
        </row>
        <row r="28">
          <cell r="A28" t="str">
            <v>5000000000</v>
          </cell>
          <cell r="D28">
            <v>-82870100.035697952</v>
          </cell>
        </row>
        <row r="29">
          <cell r="A29" t="str">
            <v>5000000000</v>
          </cell>
          <cell r="D29">
            <v>-4239076.5763274729</v>
          </cell>
        </row>
        <row r="30">
          <cell r="A30" t="str">
            <v>5000000000</v>
          </cell>
          <cell r="D30">
            <v>-19114118.280866828</v>
          </cell>
        </row>
        <row r="31">
          <cell r="A31" t="str">
            <v>5000000000</v>
          </cell>
          <cell r="D31">
            <v>-14384850.071854549</v>
          </cell>
        </row>
        <row r="32">
          <cell r="A32" t="str">
            <v>5000000000</v>
          </cell>
          <cell r="D32">
            <v>-29758515.372038897</v>
          </cell>
        </row>
        <row r="33">
          <cell r="A33" t="str">
            <v>5000000000</v>
          </cell>
          <cell r="D33">
            <v>-169684.49</v>
          </cell>
        </row>
        <row r="34">
          <cell r="A34" t="str">
            <v>5000000000</v>
          </cell>
          <cell r="D34">
            <v>0</v>
          </cell>
        </row>
        <row r="36">
          <cell r="A36">
            <v>21471000</v>
          </cell>
          <cell r="D36">
            <v>3043966.797350035</v>
          </cell>
        </row>
        <row r="37">
          <cell r="A37" t="str">
            <v>5000800000</v>
          </cell>
          <cell r="D37">
            <v>-177186.3527418616</v>
          </cell>
        </row>
        <row r="38">
          <cell r="A38" t="str">
            <v>5000800000</v>
          </cell>
          <cell r="D38">
            <v>0</v>
          </cell>
        </row>
        <row r="39">
          <cell r="A39" t="str">
            <v>5000800000</v>
          </cell>
          <cell r="D39">
            <v>-2866780.4446081733</v>
          </cell>
        </row>
        <row r="41">
          <cell r="A41">
            <v>21471000</v>
          </cell>
          <cell r="D41">
            <v>2142074.7242105263</v>
          </cell>
        </row>
        <row r="42">
          <cell r="A42" t="str">
            <v>5001200000</v>
          </cell>
          <cell r="D42">
            <v>-669.77947368421053</v>
          </cell>
        </row>
        <row r="43">
          <cell r="A43" t="str">
            <v>5001200000</v>
          </cell>
          <cell r="D43">
            <v>1454.7321052631578</v>
          </cell>
        </row>
        <row r="44">
          <cell r="A44" t="str">
            <v>5001200000</v>
          </cell>
          <cell r="D44">
            <v>1831.79</v>
          </cell>
        </row>
        <row r="45">
          <cell r="A45" t="str">
            <v>5001200000</v>
          </cell>
          <cell r="D45">
            <v>-112.75842105263158</v>
          </cell>
        </row>
        <row r="46">
          <cell r="A46" t="str">
            <v>5001200000</v>
          </cell>
          <cell r="D46">
            <v>-493880.79105263157</v>
          </cell>
        </row>
        <row r="47">
          <cell r="A47" t="str">
            <v>5001200000</v>
          </cell>
          <cell r="D47">
            <v>76178.70421052631</v>
          </cell>
        </row>
        <row r="48">
          <cell r="A48" t="str">
            <v>5001200000</v>
          </cell>
          <cell r="D48">
            <v>-52920.41</v>
          </cell>
        </row>
        <row r="49">
          <cell r="A49" t="str">
            <v>5001200000</v>
          </cell>
          <cell r="D49">
            <v>-7164.6710526315792</v>
          </cell>
        </row>
        <row r="50">
          <cell r="A50" t="str">
            <v>5001200000</v>
          </cell>
          <cell r="D50">
            <v>-324083.21842105262</v>
          </cell>
        </row>
        <row r="51">
          <cell r="A51" t="str">
            <v>5001200000</v>
          </cell>
          <cell r="D51">
            <v>0</v>
          </cell>
        </row>
        <row r="52">
          <cell r="A52" t="str">
            <v>5001200000</v>
          </cell>
          <cell r="D52">
            <v>-397694.48052631581</v>
          </cell>
        </row>
        <row r="53">
          <cell r="A53" t="str">
            <v>5001200000</v>
          </cell>
          <cell r="D53">
            <v>-138452.02052631578</v>
          </cell>
        </row>
        <row r="54">
          <cell r="A54" t="str">
            <v>5001200000</v>
          </cell>
          <cell r="D54">
            <v>-658038.15842105262</v>
          </cell>
        </row>
        <row r="55">
          <cell r="A55" t="str">
            <v>5001200000</v>
          </cell>
          <cell r="D55">
            <v>-652339.65684210532</v>
          </cell>
        </row>
        <row r="56">
          <cell r="A56" t="str">
            <v>5001200000</v>
          </cell>
          <cell r="D56">
            <v>630119.85052631586</v>
          </cell>
        </row>
        <row r="57">
          <cell r="A57" t="str">
            <v>5001200000</v>
          </cell>
          <cell r="D57">
            <v>-51703.293684210541</v>
          </cell>
        </row>
        <row r="58">
          <cell r="A58" t="str">
            <v>5001200000</v>
          </cell>
          <cell r="D58">
            <v>-74600.562631578941</v>
          </cell>
        </row>
        <row r="59">
          <cell r="A59" t="str">
            <v>5001200000</v>
          </cell>
          <cell r="D59">
            <v>0</v>
          </cell>
        </row>
        <row r="60">
          <cell r="A60" t="str">
            <v>5001200000</v>
          </cell>
          <cell r="D60">
            <v>0</v>
          </cell>
        </row>
        <row r="62">
          <cell r="A62">
            <v>21471000</v>
          </cell>
          <cell r="D62">
            <v>3486940.7364235995</v>
          </cell>
        </row>
        <row r="63">
          <cell r="A63" t="str">
            <v>5004000000</v>
          </cell>
          <cell r="D63">
            <v>-24284.339607719783</v>
          </cell>
        </row>
        <row r="64">
          <cell r="A64" t="str">
            <v>5004000000</v>
          </cell>
          <cell r="D64">
            <v>-60693.412777666112</v>
          </cell>
        </row>
        <row r="65">
          <cell r="A65" t="str">
            <v>5004000000</v>
          </cell>
          <cell r="D65">
            <v>-109787.07510669511</v>
          </cell>
        </row>
        <row r="66">
          <cell r="A66" t="str">
            <v>5004000000</v>
          </cell>
          <cell r="D66">
            <v>-2508620.7549228561</v>
          </cell>
        </row>
        <row r="67">
          <cell r="A67" t="str">
            <v>5004000000</v>
          </cell>
          <cell r="D67">
            <v>-7127.959491904001</v>
          </cell>
        </row>
        <row r="68">
          <cell r="A68" t="str">
            <v>5004000000</v>
          </cell>
          <cell r="D68">
            <v>-273.45898095204677</v>
          </cell>
        </row>
        <row r="69">
          <cell r="A69" t="str">
            <v>5004000000</v>
          </cell>
          <cell r="D69">
            <v>-62432.281996271369</v>
          </cell>
        </row>
        <row r="70">
          <cell r="A70" t="str">
            <v>5004000000</v>
          </cell>
          <cell r="D70">
            <v>0</v>
          </cell>
        </row>
        <row r="71">
          <cell r="A71" t="str">
            <v>5004000000</v>
          </cell>
          <cell r="D71">
            <v>-131.62415318726309</v>
          </cell>
        </row>
        <row r="72">
          <cell r="A72" t="str">
            <v>5004000000</v>
          </cell>
          <cell r="D72">
            <v>0</v>
          </cell>
        </row>
        <row r="73">
          <cell r="A73" t="str">
            <v>5004000000</v>
          </cell>
          <cell r="D73">
            <v>-74683.347560559181</v>
          </cell>
        </row>
        <row r="74">
          <cell r="A74" t="str">
            <v>5004000000</v>
          </cell>
          <cell r="D74">
            <v>-379135.46198805852</v>
          </cell>
        </row>
        <row r="75">
          <cell r="A75" t="str">
            <v>5004000000</v>
          </cell>
          <cell r="D75">
            <v>-132458.95606485623</v>
          </cell>
        </row>
        <row r="76">
          <cell r="A76" t="str">
            <v>5004000000</v>
          </cell>
          <cell r="D76">
            <v>-16124.543864188676</v>
          </cell>
        </row>
        <row r="77">
          <cell r="A77" t="str">
            <v>5004000000</v>
          </cell>
          <cell r="D77">
            <v>-564.52463260215688</v>
          </cell>
        </row>
        <row r="78">
          <cell r="A78" t="str">
            <v>5004000000</v>
          </cell>
          <cell r="D78">
            <v>-29.755807447962184</v>
          </cell>
        </row>
        <row r="79">
          <cell r="A79" t="str">
            <v>5004000000</v>
          </cell>
          <cell r="D79">
            <v>-110593.23946863515</v>
          </cell>
        </row>
        <row r="80">
          <cell r="A80" t="str">
            <v>5004000000</v>
          </cell>
          <cell r="D80">
            <v>0</v>
          </cell>
        </row>
        <row r="81">
          <cell r="A81" t="str">
            <v>5004000000</v>
          </cell>
          <cell r="D81">
            <v>0</v>
          </cell>
        </row>
        <row r="83">
          <cell r="A83">
            <v>21471000</v>
          </cell>
          <cell r="D83">
            <v>0</v>
          </cell>
        </row>
        <row r="84">
          <cell r="A84" t="str">
            <v>5005000000</v>
          </cell>
          <cell r="D84">
            <v>0</v>
          </cell>
        </row>
        <row r="85">
          <cell r="A85" t="str">
            <v>5005000000</v>
          </cell>
          <cell r="D85">
            <v>0</v>
          </cell>
        </row>
        <row r="86">
          <cell r="A86" t="str">
            <v>5005000000</v>
          </cell>
          <cell r="D86">
            <v>0</v>
          </cell>
        </row>
        <row r="87">
          <cell r="A87" t="str">
            <v>5005000000</v>
          </cell>
          <cell r="D87">
            <v>0</v>
          </cell>
        </row>
        <row r="88">
          <cell r="A88" t="str">
            <v>5005000000</v>
          </cell>
          <cell r="D88">
            <v>0</v>
          </cell>
        </row>
        <row r="89">
          <cell r="A89" t="str">
            <v>5005000000</v>
          </cell>
          <cell r="D89">
            <v>0</v>
          </cell>
        </row>
        <row r="90">
          <cell r="A90" t="str">
            <v>5005000000</v>
          </cell>
          <cell r="D90">
            <v>0</v>
          </cell>
        </row>
        <row r="91">
          <cell r="A91" t="str">
            <v>5005000000</v>
          </cell>
          <cell r="D91">
            <v>0</v>
          </cell>
        </row>
        <row r="92">
          <cell r="A92" t="str">
            <v>5005000000</v>
          </cell>
          <cell r="D92">
            <v>0</v>
          </cell>
        </row>
        <row r="93">
          <cell r="A93" t="str">
            <v>5005000000</v>
          </cell>
          <cell r="D93">
            <v>0</v>
          </cell>
        </row>
        <row r="94">
          <cell r="A94" t="str">
            <v>5005000000</v>
          </cell>
          <cell r="D94">
            <v>0</v>
          </cell>
        </row>
        <row r="95">
          <cell r="A95" t="str">
            <v>5005000000</v>
          </cell>
          <cell r="D95">
            <v>0</v>
          </cell>
        </row>
        <row r="96">
          <cell r="A96" t="str">
            <v>5005000000</v>
          </cell>
          <cell r="D96">
            <v>0</v>
          </cell>
        </row>
        <row r="97">
          <cell r="A97" t="str">
            <v>5005000000</v>
          </cell>
          <cell r="D97">
            <v>0</v>
          </cell>
        </row>
        <row r="98">
          <cell r="A98" t="str">
            <v>5005000000</v>
          </cell>
          <cell r="D98">
            <v>0</v>
          </cell>
        </row>
        <row r="99">
          <cell r="A99" t="str">
            <v>5005000000</v>
          </cell>
          <cell r="D99">
            <v>0</v>
          </cell>
        </row>
        <row r="100">
          <cell r="A100" t="str">
            <v>5005000000</v>
          </cell>
          <cell r="D100">
            <v>0</v>
          </cell>
        </row>
        <row r="101">
          <cell r="A101" t="str">
            <v>5005000000</v>
          </cell>
          <cell r="D101">
            <v>0</v>
          </cell>
        </row>
        <row r="102">
          <cell r="A102" t="str">
            <v>5005000000</v>
          </cell>
          <cell r="D102">
            <v>0</v>
          </cell>
        </row>
        <row r="104">
          <cell r="A104">
            <v>21471000</v>
          </cell>
          <cell r="D104">
            <v>859596.68315789476</v>
          </cell>
        </row>
        <row r="105">
          <cell r="A105" t="str">
            <v>5002000000</v>
          </cell>
          <cell r="D105">
            <v>0</v>
          </cell>
        </row>
        <row r="106">
          <cell r="A106" t="str">
            <v>5002000000</v>
          </cell>
          <cell r="D106">
            <v>0</v>
          </cell>
        </row>
        <row r="107">
          <cell r="A107" t="str">
            <v>5002000000</v>
          </cell>
          <cell r="D107">
            <v>0</v>
          </cell>
        </row>
        <row r="108">
          <cell r="A108" t="str">
            <v>5002000000</v>
          </cell>
          <cell r="D108">
            <v>0</v>
          </cell>
        </row>
        <row r="109">
          <cell r="A109" t="str">
            <v>5002000000</v>
          </cell>
          <cell r="D109">
            <v>-32191.949999999997</v>
          </cell>
        </row>
        <row r="110">
          <cell r="A110" t="str">
            <v>5002000000</v>
          </cell>
          <cell r="D110">
            <v>-0.1142105263157895</v>
          </cell>
        </row>
        <row r="111">
          <cell r="A111" t="str">
            <v>5002000000</v>
          </cell>
          <cell r="D111">
            <v>-47623.37473684211</v>
          </cell>
        </row>
        <row r="112">
          <cell r="A112" t="str">
            <v>5002000000</v>
          </cell>
          <cell r="D112">
            <v>-12.138947368421052</v>
          </cell>
        </row>
        <row r="113">
          <cell r="A113" t="str">
            <v>5002000000</v>
          </cell>
          <cell r="D113">
            <v>-177.38526315789474</v>
          </cell>
        </row>
        <row r="114">
          <cell r="A114" t="str">
            <v>5002000000</v>
          </cell>
          <cell r="D114">
            <v>0</v>
          </cell>
        </row>
        <row r="115">
          <cell r="A115" t="str">
            <v>5002000000</v>
          </cell>
          <cell r="D115">
            <v>-15655.244736842105</v>
          </cell>
        </row>
        <row r="116">
          <cell r="A116" t="str">
            <v>5002000000</v>
          </cell>
          <cell r="D116">
            <v>-135748.5105263158</v>
          </cell>
        </row>
        <row r="117">
          <cell r="A117" t="str">
            <v>5002000000</v>
          </cell>
          <cell r="D117">
            <v>-49703.735789473678</v>
          </cell>
        </row>
        <row r="118">
          <cell r="A118" t="str">
            <v>5002000000</v>
          </cell>
          <cell r="D118">
            <v>-399.55736842105262</v>
          </cell>
        </row>
        <row r="119">
          <cell r="A119" t="str">
            <v>5002000000</v>
          </cell>
          <cell r="D119">
            <v>-214256.0594736842</v>
          </cell>
        </row>
        <row r="120">
          <cell r="A120" t="str">
            <v>5002000000</v>
          </cell>
          <cell r="D120">
            <v>-92275.986842105282</v>
          </cell>
        </row>
        <row r="121">
          <cell r="A121" t="str">
            <v>5002000000</v>
          </cell>
          <cell r="D121">
            <v>-271552.62526315788</v>
          </cell>
        </row>
        <row r="122">
          <cell r="A122" t="str">
            <v>5002000000</v>
          </cell>
          <cell r="D122">
            <v>0</v>
          </cell>
        </row>
        <row r="123">
          <cell r="A123" t="str">
            <v>5002000000</v>
          </cell>
          <cell r="D123">
            <v>0</v>
          </cell>
        </row>
        <row r="125">
          <cell r="A125">
            <v>21471000</v>
          </cell>
          <cell r="D125">
            <v>12248250.843086774</v>
          </cell>
        </row>
        <row r="126">
          <cell r="A126" t="str">
            <v>5003000000</v>
          </cell>
          <cell r="D126">
            <v>-162232.08305057406</v>
          </cell>
        </row>
        <row r="127">
          <cell r="A127" t="str">
            <v>5003000000</v>
          </cell>
          <cell r="D127">
            <v>-11042.546574155691</v>
          </cell>
        </row>
        <row r="128">
          <cell r="A128" t="str">
            <v>5003000000</v>
          </cell>
          <cell r="D128">
            <v>-68796.726596291322</v>
          </cell>
        </row>
        <row r="129">
          <cell r="A129" t="str">
            <v>5003000000</v>
          </cell>
          <cell r="D129">
            <v>-26565.646104534309</v>
          </cell>
        </row>
        <row r="130">
          <cell r="A130" t="str">
            <v>5003000000</v>
          </cell>
          <cell r="D130">
            <v>-99956.554688908596</v>
          </cell>
        </row>
        <row r="131">
          <cell r="A131" t="str">
            <v>5003000000</v>
          </cell>
          <cell r="D131">
            <v>-3925927.7637528256</v>
          </cell>
        </row>
        <row r="132">
          <cell r="A132" t="str">
            <v>5003000000</v>
          </cell>
          <cell r="D132">
            <v>-100827.36</v>
          </cell>
        </row>
        <row r="133">
          <cell r="A133" t="str">
            <v>5003000000</v>
          </cell>
          <cell r="D133">
            <v>-1571.2525962208088</v>
          </cell>
        </row>
        <row r="134">
          <cell r="A134" t="str">
            <v>5003000000</v>
          </cell>
          <cell r="D134">
            <v>-2439.4508776654584</v>
          </cell>
        </row>
        <row r="135">
          <cell r="A135" t="str">
            <v>5003000000</v>
          </cell>
          <cell r="D135">
            <v>0</v>
          </cell>
        </row>
        <row r="136">
          <cell r="A136" t="str">
            <v>5003000000</v>
          </cell>
          <cell r="D136">
            <v>-41478.594712921025</v>
          </cell>
        </row>
        <row r="137">
          <cell r="A137" t="str">
            <v>5003000000</v>
          </cell>
          <cell r="D137">
            <v>-6938205.2999999998</v>
          </cell>
        </row>
        <row r="138">
          <cell r="A138" t="str">
            <v>5003000000</v>
          </cell>
          <cell r="D138">
            <v>-89950.043714157218</v>
          </cell>
        </row>
        <row r="139">
          <cell r="A139" t="str">
            <v>5003000000</v>
          </cell>
          <cell r="D139">
            <v>-2896.2741881882157</v>
          </cell>
        </row>
        <row r="140">
          <cell r="A140" t="str">
            <v>5003000000</v>
          </cell>
          <cell r="D140">
            <v>-413273.11057853326</v>
          </cell>
        </row>
        <row r="141">
          <cell r="A141" t="str">
            <v>5003000000</v>
          </cell>
          <cell r="D141">
            <v>-69552.309498302158</v>
          </cell>
        </row>
        <row r="142">
          <cell r="A142" t="str">
            <v>5003000000</v>
          </cell>
          <cell r="D142">
            <v>-293480.38817885448</v>
          </cell>
        </row>
        <row r="143">
          <cell r="A143" t="str">
            <v>5003000000</v>
          </cell>
          <cell r="D143">
            <v>-55.437974641847646</v>
          </cell>
        </row>
        <row r="144">
          <cell r="A144" t="str">
            <v>5003000000</v>
          </cell>
          <cell r="D144">
            <v>0</v>
          </cell>
        </row>
        <row r="146">
          <cell r="A146">
            <v>21471000</v>
          </cell>
          <cell r="D146">
            <v>-6426604.978844773</v>
          </cell>
        </row>
        <row r="147">
          <cell r="A147" t="str">
            <v>5000400000</v>
          </cell>
          <cell r="D147">
            <v>717979.48469110427</v>
          </cell>
        </row>
        <row r="148">
          <cell r="A148" t="str">
            <v>5000400000</v>
          </cell>
          <cell r="D148">
            <v>1113799.1147570498</v>
          </cell>
        </row>
        <row r="149">
          <cell r="A149" t="str">
            <v>5000400000</v>
          </cell>
          <cell r="D149">
            <v>2025225.1390138303</v>
          </cell>
        </row>
        <row r="150">
          <cell r="A150" t="str">
            <v>5000400000</v>
          </cell>
          <cell r="D150">
            <v>-1.8384158619443434</v>
          </cell>
        </row>
        <row r="151">
          <cell r="A151" t="str">
            <v>5000400000</v>
          </cell>
          <cell r="D151">
            <v>95777.689410675172</v>
          </cell>
        </row>
        <row r="152">
          <cell r="A152" t="str">
            <v>5000400000</v>
          </cell>
          <cell r="D152">
            <v>35633.832581282091</v>
          </cell>
        </row>
        <row r="153">
          <cell r="A153" t="str">
            <v>5000400000</v>
          </cell>
          <cell r="D153">
            <v>396046.117956603</v>
          </cell>
        </row>
        <row r="154">
          <cell r="A154" t="str">
            <v>5000400000</v>
          </cell>
          <cell r="D154">
            <v>1458.526880667428</v>
          </cell>
        </row>
        <row r="155">
          <cell r="A155" t="str">
            <v>5000400000</v>
          </cell>
          <cell r="D155">
            <v>19115.547200630092</v>
          </cell>
        </row>
        <row r="156">
          <cell r="A156" t="str">
            <v>5000400000</v>
          </cell>
          <cell r="D156">
            <v>-9.3288697238226944E-5</v>
          </cell>
        </row>
        <row r="157">
          <cell r="A157" t="str">
            <v>5000400000</v>
          </cell>
          <cell r="D157">
            <v>488744.87969981565</v>
          </cell>
        </row>
        <row r="158">
          <cell r="A158" t="str">
            <v>5000400000</v>
          </cell>
          <cell r="D158">
            <v>335920.1190663036</v>
          </cell>
        </row>
        <row r="159">
          <cell r="A159" t="str">
            <v>5000400000</v>
          </cell>
          <cell r="D159">
            <v>673802.75351616903</v>
          </cell>
        </row>
        <row r="160">
          <cell r="A160" t="str">
            <v>5000400000</v>
          </cell>
          <cell r="D160">
            <v>124661.75694516438</v>
          </cell>
        </row>
        <row r="161">
          <cell r="A161" t="str">
            <v>5000400000</v>
          </cell>
          <cell r="D161">
            <v>316479.81803198229</v>
          </cell>
        </row>
        <row r="162">
          <cell r="A162" t="str">
            <v>5000400000</v>
          </cell>
          <cell r="D162">
            <v>13115.053378976645</v>
          </cell>
        </row>
        <row r="163">
          <cell r="A163" t="str">
            <v>5000400000</v>
          </cell>
          <cell r="D163">
            <v>68847.972100665866</v>
          </cell>
        </row>
        <row r="164">
          <cell r="A164" t="str">
            <v>5000400000</v>
          </cell>
          <cell r="D164">
            <v>-0.98787699731901624</v>
          </cell>
        </row>
        <row r="165">
          <cell r="A165" t="str">
            <v>5000400000</v>
          </cell>
          <cell r="D165">
            <v>0</v>
          </cell>
        </row>
        <row r="167">
          <cell r="A167">
            <v>21471000</v>
          </cell>
          <cell r="D167">
            <v>-307221.63679225015</v>
          </cell>
        </row>
        <row r="168">
          <cell r="A168" t="str">
            <v>6002000000</v>
          </cell>
          <cell r="D168">
            <v>39381.745862948206</v>
          </cell>
        </row>
        <row r="169">
          <cell r="A169" t="str">
            <v>6002000000</v>
          </cell>
          <cell r="D169">
            <v>49608.984999869499</v>
          </cell>
        </row>
        <row r="170">
          <cell r="A170" t="str">
            <v>6002000000</v>
          </cell>
          <cell r="D170">
            <v>91385.558085464538</v>
          </cell>
        </row>
        <row r="171">
          <cell r="A171" t="str">
            <v>6002000000</v>
          </cell>
          <cell r="D171">
            <v>9.5162880411141012E-6</v>
          </cell>
        </row>
        <row r="172">
          <cell r="A172" t="str">
            <v>6002000000</v>
          </cell>
          <cell r="D172">
            <v>4485.9368266131896</v>
          </cell>
        </row>
        <row r="173">
          <cell r="A173" t="str">
            <v>6002000000</v>
          </cell>
          <cell r="D173">
            <v>1442.267427340737</v>
          </cell>
        </row>
        <row r="174">
          <cell r="A174" t="str">
            <v>6002000000</v>
          </cell>
          <cell r="D174">
            <v>34649.652560573792</v>
          </cell>
        </row>
        <row r="175">
          <cell r="A175" t="str">
            <v>6002000000</v>
          </cell>
          <cell r="D175">
            <v>99.953994210807593</v>
          </cell>
        </row>
        <row r="176">
          <cell r="A176" t="str">
            <v>6002000000</v>
          </cell>
          <cell r="D176">
            <v>121.04693631336887</v>
          </cell>
        </row>
        <row r="177">
          <cell r="A177" t="str">
            <v>6002000000</v>
          </cell>
          <cell r="D177">
            <v>9.5162880411141012E-6</v>
          </cell>
        </row>
        <row r="178">
          <cell r="A178" t="str">
            <v>6002000000</v>
          </cell>
          <cell r="D178">
            <v>18530.82681508856</v>
          </cell>
        </row>
        <row r="179">
          <cell r="A179" t="str">
            <v>6002000000</v>
          </cell>
          <cell r="D179">
            <v>17030.88878781753</v>
          </cell>
        </row>
        <row r="180">
          <cell r="A180" t="str">
            <v>6002000000</v>
          </cell>
          <cell r="D180">
            <v>27080.354880214421</v>
          </cell>
        </row>
        <row r="181">
          <cell r="A181" t="str">
            <v>6002000000</v>
          </cell>
          <cell r="D181">
            <v>6160.6399027880188</v>
          </cell>
        </row>
        <row r="182">
          <cell r="A182" t="str">
            <v>6002000000</v>
          </cell>
          <cell r="D182">
            <v>13696.938357015995</v>
          </cell>
        </row>
        <row r="183">
          <cell r="A183" t="str">
            <v>6002000000</v>
          </cell>
          <cell r="D183">
            <v>662.32533789883041</v>
          </cell>
        </row>
        <row r="184">
          <cell r="A184" t="str">
            <v>6002000000</v>
          </cell>
          <cell r="D184">
            <v>2884.5159895436941</v>
          </cell>
        </row>
        <row r="185">
          <cell r="A185" t="str">
            <v>6002000000</v>
          </cell>
          <cell r="D185">
            <v>9.5162880411141012E-6</v>
          </cell>
        </row>
        <row r="186">
          <cell r="A186" t="str">
            <v>6002000000</v>
          </cell>
          <cell r="D186">
            <v>0</v>
          </cell>
        </row>
        <row r="188">
          <cell r="A188">
            <v>21471000</v>
          </cell>
          <cell r="D188">
            <v>-147617.25525584232</v>
          </cell>
        </row>
        <row r="189">
          <cell r="A189" t="str">
            <v>6003000000</v>
          </cell>
          <cell r="D189">
            <v>14981.522882863494</v>
          </cell>
        </row>
        <row r="190">
          <cell r="A190" t="str">
            <v>6003000000</v>
          </cell>
          <cell r="D190">
            <v>24186.876592990371</v>
          </cell>
        </row>
        <row r="191">
          <cell r="A191" t="str">
            <v>6003000000</v>
          </cell>
          <cell r="D191">
            <v>43751.147209967618</v>
          </cell>
        </row>
        <row r="192">
          <cell r="A192" t="str">
            <v>6003000000</v>
          </cell>
          <cell r="D192">
            <v>2.16359458803482E-4</v>
          </cell>
        </row>
        <row r="193">
          <cell r="A193" t="str">
            <v>6003000000</v>
          </cell>
          <cell r="D193">
            <v>2505.76084570476</v>
          </cell>
        </row>
        <row r="194">
          <cell r="A194" t="str">
            <v>6003000000</v>
          </cell>
          <cell r="D194">
            <v>728.83604686080832</v>
          </cell>
        </row>
        <row r="195">
          <cell r="A195" t="str">
            <v>6003000000</v>
          </cell>
          <cell r="D195">
            <v>21947.426596902151</v>
          </cell>
        </row>
        <row r="196">
          <cell r="A196" t="str">
            <v>6003000000</v>
          </cell>
          <cell r="D196">
            <v>19.16486586964513</v>
          </cell>
        </row>
        <row r="197">
          <cell r="A197" t="str">
            <v>6003000000</v>
          </cell>
          <cell r="D197">
            <v>482.88445254584855</v>
          </cell>
        </row>
        <row r="198">
          <cell r="A198" t="str">
            <v>6003000000</v>
          </cell>
          <cell r="D198">
            <v>2.16359458803482E-4</v>
          </cell>
        </row>
        <row r="199">
          <cell r="A199" t="str">
            <v>6003000000</v>
          </cell>
          <cell r="D199">
            <v>7868.2144739318855</v>
          </cell>
        </row>
        <row r="200">
          <cell r="A200" t="str">
            <v>6003000000</v>
          </cell>
          <cell r="D200">
            <v>7825.1811591149153</v>
          </cell>
        </row>
        <row r="201">
          <cell r="A201" t="str">
            <v>6003000000</v>
          </cell>
          <cell r="D201">
            <v>11015.569000364556</v>
          </cell>
        </row>
        <row r="202">
          <cell r="A202" t="str">
            <v>6003000000</v>
          </cell>
          <cell r="D202">
            <v>2637.6978378551275</v>
          </cell>
        </row>
        <row r="203">
          <cell r="A203" t="str">
            <v>6003000000</v>
          </cell>
          <cell r="D203">
            <v>7752.4649929406933</v>
          </cell>
        </row>
        <row r="204">
          <cell r="A204" t="str">
            <v>6003000000</v>
          </cell>
          <cell r="D204">
            <v>375.11679753119506</v>
          </cell>
        </row>
        <row r="205">
          <cell r="A205" t="str">
            <v>6003000000</v>
          </cell>
          <cell r="D205">
            <v>1539.3908513208753</v>
          </cell>
        </row>
        <row r="206">
          <cell r="A206" t="str">
            <v>6003000000</v>
          </cell>
          <cell r="D206">
            <v>2.16359458803482E-4</v>
          </cell>
        </row>
        <row r="207">
          <cell r="A207" t="str">
            <v>6003000000</v>
          </cell>
          <cell r="D207">
            <v>0</v>
          </cell>
        </row>
        <row r="209">
          <cell r="A209">
            <v>21471000</v>
          </cell>
          <cell r="D209">
            <v>-198818.773396993</v>
          </cell>
        </row>
        <row r="210">
          <cell r="A210" t="str">
            <v>6003800000</v>
          </cell>
          <cell r="D210">
            <v>20177.91211486447</v>
          </cell>
        </row>
        <row r="211">
          <cell r="A211" t="str">
            <v>6003800000</v>
          </cell>
          <cell r="D211">
            <v>32576.172265148969</v>
          </cell>
        </row>
        <row r="212">
          <cell r="A212" t="str">
            <v>6003800000</v>
          </cell>
          <cell r="D212">
            <v>58926.372854726047</v>
          </cell>
        </row>
        <row r="213">
          <cell r="A213" t="str">
            <v>6003800000</v>
          </cell>
          <cell r="D213">
            <v>2.9140443058361942E-4</v>
          </cell>
        </row>
        <row r="214">
          <cell r="A214" t="str">
            <v>6003800000</v>
          </cell>
          <cell r="D214">
            <v>3374.8920267199928</v>
          </cell>
        </row>
        <row r="215">
          <cell r="A215" t="str">
            <v>6003800000</v>
          </cell>
          <cell r="D215">
            <v>981.63516584314891</v>
          </cell>
        </row>
        <row r="216">
          <cell r="A216" t="str">
            <v>6003800000</v>
          </cell>
          <cell r="D216">
            <v>29559.961859837706</v>
          </cell>
        </row>
        <row r="217">
          <cell r="A217" t="str">
            <v>6003800000</v>
          </cell>
          <cell r="D217">
            <v>25.812261025426004</v>
          </cell>
        </row>
        <row r="218">
          <cell r="A218" t="str">
            <v>6003800000</v>
          </cell>
          <cell r="D218">
            <v>650.37447269460984</v>
          </cell>
        </row>
        <row r="219">
          <cell r="A219" t="str">
            <v>6003800000</v>
          </cell>
          <cell r="D219">
            <v>2.9140443058361942E-4</v>
          </cell>
        </row>
        <row r="220">
          <cell r="A220" t="str">
            <v>6003800000</v>
          </cell>
          <cell r="D220">
            <v>10597.329884100329</v>
          </cell>
        </row>
        <row r="221">
          <cell r="A221" t="str">
            <v>6003800000</v>
          </cell>
          <cell r="D221">
            <v>10539.370326104969</v>
          </cell>
        </row>
        <row r="222">
          <cell r="A222" t="str">
            <v>6003800000</v>
          </cell>
          <cell r="D222">
            <v>14836.354416200556</v>
          </cell>
        </row>
        <row r="223">
          <cell r="A223" t="str">
            <v>6003800000</v>
          </cell>
          <cell r="D223">
            <v>3552.5917874936345</v>
          </cell>
        </row>
        <row r="224">
          <cell r="A224" t="str">
            <v>6003800000</v>
          </cell>
          <cell r="D224">
            <v>10441.432324617039</v>
          </cell>
        </row>
        <row r="225">
          <cell r="A225" t="str">
            <v>6003800000</v>
          </cell>
          <cell r="D225">
            <v>505.22726111186569</v>
          </cell>
        </row>
        <row r="226">
          <cell r="A226" t="str">
            <v>6003800000</v>
          </cell>
          <cell r="D226">
            <v>2073.3335022909268</v>
          </cell>
        </row>
        <row r="227">
          <cell r="A227" t="str">
            <v>6003800000</v>
          </cell>
          <cell r="D227">
            <v>2.9140443058361942E-4</v>
          </cell>
        </row>
        <row r="228">
          <cell r="A228" t="str">
            <v>6003800000</v>
          </cell>
          <cell r="D228">
            <v>0</v>
          </cell>
        </row>
        <row r="230">
          <cell r="A230">
            <v>21471000</v>
          </cell>
          <cell r="D230">
            <v>-1805690.211296157</v>
          </cell>
        </row>
        <row r="231">
          <cell r="A231" t="str">
            <v>6004000000</v>
          </cell>
          <cell r="D231">
            <v>136395.95952560281</v>
          </cell>
        </row>
        <row r="232">
          <cell r="A232" t="str">
            <v>6004000000</v>
          </cell>
          <cell r="D232">
            <v>220204.06514225551</v>
          </cell>
        </row>
        <row r="233">
          <cell r="A233" t="str">
            <v>6004000000</v>
          </cell>
          <cell r="D233">
            <v>398322.63720501278</v>
          </cell>
        </row>
        <row r="234">
          <cell r="A234" t="str">
            <v>6004000000</v>
          </cell>
          <cell r="D234">
            <v>1.9697968101558281E-3</v>
          </cell>
        </row>
        <row r="235">
          <cell r="A235" t="str">
            <v>6004000000</v>
          </cell>
          <cell r="D235">
            <v>33014.8705696861</v>
          </cell>
        </row>
        <row r="236">
          <cell r="A236" t="str">
            <v>6004000000</v>
          </cell>
          <cell r="D236">
            <v>8824.5314899095738</v>
          </cell>
        </row>
        <row r="237">
          <cell r="A237" t="str">
            <v>6004000000</v>
          </cell>
          <cell r="D237">
            <v>404145.87476563844</v>
          </cell>
        </row>
        <row r="238">
          <cell r="A238" t="str">
            <v>6004000000</v>
          </cell>
          <cell r="D238">
            <v>2151.8032799329526</v>
          </cell>
        </row>
        <row r="239">
          <cell r="A239" t="str">
            <v>6004000000</v>
          </cell>
          <cell r="D239">
            <v>17227.251631026189</v>
          </cell>
        </row>
        <row r="240">
          <cell r="A240" t="str">
            <v>6004000000</v>
          </cell>
          <cell r="D240">
            <v>1.9697968101558281E-3</v>
          </cell>
        </row>
        <row r="241">
          <cell r="A241" t="str">
            <v>6004000000</v>
          </cell>
          <cell r="D241">
            <v>137718.3133630532</v>
          </cell>
        </row>
        <row r="242">
          <cell r="A242" t="str">
            <v>6004000000</v>
          </cell>
          <cell r="D242">
            <v>124259.85007200672</v>
          </cell>
        </row>
        <row r="243">
          <cell r="A243" t="str">
            <v>6004000000</v>
          </cell>
          <cell r="D243">
            <v>100288.81010780345</v>
          </cell>
        </row>
        <row r="244">
          <cell r="A244" t="str">
            <v>6004000000</v>
          </cell>
          <cell r="D244">
            <v>24014.336215738113</v>
          </cell>
        </row>
        <row r="245">
          <cell r="A245" t="str">
            <v>6004000000</v>
          </cell>
          <cell r="D245">
            <v>154672.16182989115</v>
          </cell>
        </row>
        <row r="246">
          <cell r="A246" t="str">
            <v>6004000000</v>
          </cell>
          <cell r="D246">
            <v>15381.077866009315</v>
          </cell>
        </row>
        <row r="247">
          <cell r="A247" t="str">
            <v>6004000000</v>
          </cell>
          <cell r="D247">
            <v>29068.662323200089</v>
          </cell>
        </row>
        <row r="248">
          <cell r="A248" t="str">
            <v>6004000000</v>
          </cell>
          <cell r="D248">
            <v>1.9697968101558281E-3</v>
          </cell>
        </row>
        <row r="249">
          <cell r="A249" t="str">
            <v>6004000000</v>
          </cell>
          <cell r="D249">
            <v>0</v>
          </cell>
        </row>
        <row r="251">
          <cell r="A251">
            <v>21471000</v>
          </cell>
          <cell r="D251">
            <v>0</v>
          </cell>
        </row>
        <row r="252">
          <cell r="A252" t="str">
            <v>6005000000</v>
          </cell>
          <cell r="D252">
            <v>0</v>
          </cell>
        </row>
        <row r="253">
          <cell r="A253" t="str">
            <v>6005000000</v>
          </cell>
          <cell r="D253">
            <v>0</v>
          </cell>
        </row>
        <row r="254">
          <cell r="A254" t="str">
            <v>6005000000</v>
          </cell>
          <cell r="D254">
            <v>0</v>
          </cell>
        </row>
        <row r="255">
          <cell r="A255" t="str">
            <v>6005000000</v>
          </cell>
          <cell r="D255">
            <v>0</v>
          </cell>
        </row>
        <row r="256">
          <cell r="A256" t="str">
            <v>6005000000</v>
          </cell>
          <cell r="D256">
            <v>0</v>
          </cell>
        </row>
        <row r="257">
          <cell r="A257" t="str">
            <v>6005000000</v>
          </cell>
          <cell r="D257">
            <v>0</v>
          </cell>
        </row>
        <row r="258">
          <cell r="A258" t="str">
            <v>6005000000</v>
          </cell>
          <cell r="D258">
            <v>0</v>
          </cell>
        </row>
        <row r="259">
          <cell r="A259" t="str">
            <v>6005000000</v>
          </cell>
          <cell r="D259">
            <v>0</v>
          </cell>
        </row>
        <row r="260">
          <cell r="A260" t="str">
            <v>6005000000</v>
          </cell>
          <cell r="D260">
            <v>0</v>
          </cell>
        </row>
        <row r="261">
          <cell r="A261" t="str">
            <v>6005000000</v>
          </cell>
          <cell r="D261">
            <v>0</v>
          </cell>
        </row>
        <row r="262">
          <cell r="A262" t="str">
            <v>6005000000</v>
          </cell>
          <cell r="D262">
            <v>0</v>
          </cell>
        </row>
        <row r="263">
          <cell r="A263" t="str">
            <v>6005000000</v>
          </cell>
          <cell r="D263">
            <v>0</v>
          </cell>
        </row>
        <row r="264">
          <cell r="A264" t="str">
            <v>6005000000</v>
          </cell>
          <cell r="D264">
            <v>0</v>
          </cell>
        </row>
        <row r="265">
          <cell r="A265" t="str">
            <v>6005000000</v>
          </cell>
          <cell r="D265">
            <v>0</v>
          </cell>
        </row>
        <row r="266">
          <cell r="A266" t="str">
            <v>6005000000</v>
          </cell>
          <cell r="D266">
            <v>0</v>
          </cell>
        </row>
        <row r="267">
          <cell r="A267" t="str">
            <v>6005000000</v>
          </cell>
          <cell r="D267">
            <v>0</v>
          </cell>
        </row>
        <row r="268">
          <cell r="A268" t="str">
            <v>6005000000</v>
          </cell>
          <cell r="D268">
            <v>0</v>
          </cell>
        </row>
        <row r="269">
          <cell r="A269" t="str">
            <v>6005000000</v>
          </cell>
          <cell r="D269">
            <v>0</v>
          </cell>
        </row>
        <row r="270">
          <cell r="A270" t="str">
            <v>6005000000</v>
          </cell>
          <cell r="D270">
            <v>0</v>
          </cell>
        </row>
        <row r="272">
          <cell r="A272">
            <v>21471000</v>
          </cell>
          <cell r="D272">
            <v>-816171.39</v>
          </cell>
        </row>
        <row r="273">
          <cell r="A273">
            <v>5011000000</v>
          </cell>
          <cell r="D273">
            <v>816171.39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Credit Summary"/>
      <sheetName val=" Collateral &amp; Exceptions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Rpt _LM"/>
      <sheetName val="ICmtm"/>
      <sheetName val="NPV"/>
      <sheetName val="TCC"/>
      <sheetName val="TCCData"/>
      <sheetName val="TR"/>
      <sheetName val="TR_Qty"/>
      <sheetName val="Misc"/>
      <sheetName val="MPMA Rebate"/>
      <sheetName val="Rebate Rate"/>
      <sheetName val="Avg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6">
          <cell r="B46">
            <v>7</v>
          </cell>
          <cell r="C46">
            <v>18297.973278058002</v>
          </cell>
          <cell r="D46">
            <v>17004.527888707984</v>
          </cell>
          <cell r="E46">
            <v>1293.4453893500176</v>
          </cell>
          <cell r="F46">
            <v>7603.8622976199986</v>
          </cell>
          <cell r="G46">
            <v>7339.4596620666925</v>
          </cell>
          <cell r="H46">
            <v>264.40263555330603</v>
          </cell>
          <cell r="I46">
            <v>-7259.1061774518521</v>
          </cell>
          <cell r="J46">
            <v>-8863.7441533662259</v>
          </cell>
          <cell r="K46">
            <v>1604.6379759143738</v>
          </cell>
          <cell r="L46">
            <v>-4906.8818577105212</v>
          </cell>
          <cell r="M46">
            <v>-4902.0012126881757</v>
          </cell>
          <cell r="N46">
            <v>-4.8806450223455613</v>
          </cell>
        </row>
        <row r="47">
          <cell r="B47">
            <v>8</v>
          </cell>
          <cell r="C47">
            <v>12354.993386266999</v>
          </cell>
          <cell r="D47">
            <v>13425.191456444802</v>
          </cell>
          <cell r="E47">
            <v>-1070.1980701778029</v>
          </cell>
          <cell r="F47">
            <v>9334.3041600800025</v>
          </cell>
          <cell r="G47">
            <v>8727.5388079333061</v>
          </cell>
          <cell r="H47">
            <v>606.76535214669639</v>
          </cell>
          <cell r="I47">
            <v>-6972.6808308335958</v>
          </cell>
          <cell r="J47">
            <v>-8227.014669881677</v>
          </cell>
          <cell r="K47">
            <v>1254.3338390480812</v>
          </cell>
          <cell r="L47">
            <v>-5353.4750797150637</v>
          </cell>
          <cell r="M47">
            <v>-5355.8794773118243</v>
          </cell>
          <cell r="N47">
            <v>2.4043975967606457</v>
          </cell>
        </row>
        <row r="48">
          <cell r="B48">
            <v>9</v>
          </cell>
          <cell r="C48">
            <v>11922.158339014191</v>
          </cell>
          <cell r="D48">
            <v>11935.56350868088</v>
          </cell>
          <cell r="E48">
            <v>-13.40516966668838</v>
          </cell>
          <cell r="F48">
            <v>10246.228414200003</v>
          </cell>
          <cell r="G48">
            <v>10208.120514199998</v>
          </cell>
          <cell r="H48">
            <v>38.10790000000452</v>
          </cell>
          <cell r="I48">
            <v>-8234.0499716082104</v>
          </cell>
          <cell r="J48">
            <v>-8394.1040173706151</v>
          </cell>
          <cell r="K48">
            <v>160.05404576240471</v>
          </cell>
          <cell r="L48">
            <v>-5209.1101774022036</v>
          </cell>
          <cell r="M48">
            <v>-5287.7169850126738</v>
          </cell>
          <cell r="N48">
            <v>78.606807610470241</v>
          </cell>
        </row>
        <row r="49">
          <cell r="B49">
            <v>10</v>
          </cell>
          <cell r="C49">
            <v>10512.684904724989</v>
          </cell>
          <cell r="D49">
            <v>11050.085519217999</v>
          </cell>
          <cell r="E49">
            <v>-537.40061449300993</v>
          </cell>
          <cell r="F49">
            <v>6965.1421704000004</v>
          </cell>
          <cell r="G49">
            <v>6220.1812304000005</v>
          </cell>
          <cell r="H49">
            <v>744.96093999999994</v>
          </cell>
          <cell r="I49">
            <v>-9533.2082521998709</v>
          </cell>
          <cell r="J49">
            <v>-9314.8112717139957</v>
          </cell>
          <cell r="K49">
            <v>-218.39698048587525</v>
          </cell>
          <cell r="L49">
            <v>-4960.5203124390973</v>
          </cell>
          <cell r="M49">
            <v>-4954.5737100000006</v>
          </cell>
          <cell r="N49">
            <v>-5.9466024390967505</v>
          </cell>
        </row>
        <row r="50">
          <cell r="B50">
            <v>11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</row>
        <row r="51">
          <cell r="B51">
            <v>12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P&amp;L w detail_PM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TRO_Uplift"/>
      <sheetName val="Avg Price"/>
      <sheetName val="94SEC5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C8">
            <v>37437</v>
          </cell>
          <cell r="D8" t="str">
            <v>Quebec</v>
          </cell>
          <cell r="E8">
            <v>2100</v>
          </cell>
          <cell r="F8">
            <v>0</v>
          </cell>
          <cell r="G8">
            <v>2100</v>
          </cell>
          <cell r="H8">
            <v>73740.45</v>
          </cell>
          <cell r="I8" t="str">
            <v/>
          </cell>
          <cell r="J8">
            <v>35.1145</v>
          </cell>
          <cell r="K8">
            <v>62697.599999999999</v>
          </cell>
          <cell r="L8">
            <v>11042.85</v>
          </cell>
          <cell r="M8" t="str">
            <v/>
          </cell>
          <cell r="N8">
            <v>5.2584999999999926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D9" t="str">
            <v>Manitoba Firm</v>
          </cell>
          <cell r="P9">
            <v>3850</v>
          </cell>
          <cell r="Q9">
            <v>219202.16666666669</v>
          </cell>
          <cell r="R9">
            <v>145181</v>
          </cell>
          <cell r="S9">
            <v>-74021.166666666686</v>
          </cell>
        </row>
        <row r="10">
          <cell r="D10" t="str">
            <v>Other Manitoba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/>
          </cell>
          <cell r="J10" t="str">
            <v/>
          </cell>
          <cell r="K10">
            <v>0</v>
          </cell>
          <cell r="L10">
            <v>0</v>
          </cell>
          <cell r="M10" t="str">
            <v/>
          </cell>
          <cell r="N10" t="str">
            <v/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D11" t="str">
            <v>Michigan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/>
          </cell>
          <cell r="J11" t="str">
            <v/>
          </cell>
          <cell r="K11">
            <v>0</v>
          </cell>
          <cell r="L11">
            <v>0</v>
          </cell>
          <cell r="M11" t="str">
            <v/>
          </cell>
          <cell r="N11" t="str">
            <v/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 t="str">
            <v>Minnesota</v>
          </cell>
          <cell r="E12">
            <v>1000</v>
          </cell>
          <cell r="F12">
            <v>1000</v>
          </cell>
          <cell r="G12">
            <v>0</v>
          </cell>
          <cell r="H12">
            <v>70229</v>
          </cell>
          <cell r="I12">
            <v>70.228999999999999</v>
          </cell>
          <cell r="J12" t="str">
            <v/>
          </cell>
          <cell r="K12">
            <v>46302</v>
          </cell>
          <cell r="L12">
            <v>23927</v>
          </cell>
          <cell r="M12">
            <v>23.927</v>
          </cell>
          <cell r="N12" t="str">
            <v/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D13" t="str">
            <v>New York</v>
          </cell>
          <cell r="E13">
            <v>5674</v>
          </cell>
          <cell r="F13">
            <v>4850</v>
          </cell>
          <cell r="G13">
            <v>824</v>
          </cell>
          <cell r="H13">
            <v>130447.52994999997</v>
          </cell>
          <cell r="I13">
            <v>21.37955505154639</v>
          </cell>
          <cell r="J13">
            <v>32.471708677184459</v>
          </cell>
          <cell r="K13">
            <v>188208.65</v>
          </cell>
          <cell r="L13">
            <v>-57761.120050000027</v>
          </cell>
          <cell r="M13">
            <v>-10.303331546391755</v>
          </cell>
          <cell r="N13">
            <v>-9.4538374393203988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5">
          <cell r="D15" t="str">
            <v>Daily Total</v>
          </cell>
          <cell r="E15">
            <v>8774</v>
          </cell>
          <cell r="F15">
            <v>5850</v>
          </cell>
          <cell r="G15">
            <v>2924</v>
          </cell>
          <cell r="H15">
            <v>274416.97994999995</v>
          </cell>
          <cell r="I15">
            <v>29.729887521367523</v>
          </cell>
          <cell r="J15">
            <v>34.369746220930232</v>
          </cell>
          <cell r="K15">
            <v>297208.25</v>
          </cell>
          <cell r="L15">
            <v>-22791.270050000043</v>
          </cell>
          <cell r="M15">
            <v>-4.4519928205128219</v>
          </cell>
          <cell r="N15">
            <v>1.1124787790697588</v>
          </cell>
          <cell r="P15">
            <v>3850</v>
          </cell>
          <cell r="Q15">
            <v>219202.16666666669</v>
          </cell>
          <cell r="R15">
            <v>145181</v>
          </cell>
          <cell r="S15">
            <v>-74021.166666666686</v>
          </cell>
        </row>
        <row r="17">
          <cell r="C17">
            <v>37436</v>
          </cell>
          <cell r="D17" t="str">
            <v>Quebec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/>
          </cell>
          <cell r="J17" t="str">
            <v/>
          </cell>
          <cell r="K17">
            <v>0</v>
          </cell>
          <cell r="L17">
            <v>0</v>
          </cell>
          <cell r="M17" t="str">
            <v/>
          </cell>
          <cell r="N17" t="str">
            <v/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D18" t="str">
            <v>Manitoba Firm</v>
          </cell>
          <cell r="P18">
            <v>3250</v>
          </cell>
          <cell r="Q18">
            <v>149390.83333333334</v>
          </cell>
          <cell r="R18">
            <v>121853</v>
          </cell>
          <cell r="S18">
            <v>-27537.833333333343</v>
          </cell>
        </row>
        <row r="19">
          <cell r="D19" t="str">
            <v>Other Manitoba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/>
          </cell>
          <cell r="J19" t="str">
            <v/>
          </cell>
          <cell r="K19">
            <v>0</v>
          </cell>
          <cell r="L19">
            <v>0</v>
          </cell>
          <cell r="M19" t="str">
            <v/>
          </cell>
          <cell r="N19" t="str">
            <v/>
          </cell>
          <cell r="P19">
            <v>600</v>
          </cell>
          <cell r="Q19">
            <v>-26982</v>
          </cell>
          <cell r="R19">
            <v>28588</v>
          </cell>
          <cell r="S19">
            <v>55570</v>
          </cell>
        </row>
        <row r="20">
          <cell r="D20" t="str">
            <v>Michigan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/>
          </cell>
          <cell r="J20" t="str">
            <v/>
          </cell>
          <cell r="K20">
            <v>0</v>
          </cell>
          <cell r="L20">
            <v>0</v>
          </cell>
          <cell r="M20" t="str">
            <v/>
          </cell>
          <cell r="N20" t="str">
            <v/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D21" t="str">
            <v>Minnesota</v>
          </cell>
          <cell r="E21">
            <v>550</v>
          </cell>
          <cell r="F21">
            <v>550</v>
          </cell>
          <cell r="G21">
            <v>0</v>
          </cell>
          <cell r="H21">
            <v>29389.316000000003</v>
          </cell>
          <cell r="I21">
            <v>53.435120000000005</v>
          </cell>
          <cell r="J21" t="str">
            <v/>
          </cell>
          <cell r="K21">
            <v>26432</v>
          </cell>
          <cell r="L21">
            <v>2957.3160000000025</v>
          </cell>
          <cell r="M21">
            <v>5.3769381818181863</v>
          </cell>
          <cell r="N21" t="str">
            <v/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D22" t="str">
            <v>New York</v>
          </cell>
          <cell r="E22">
            <v>3141</v>
          </cell>
          <cell r="F22">
            <v>2317</v>
          </cell>
          <cell r="G22">
            <v>824</v>
          </cell>
          <cell r="H22">
            <v>118035.69248</v>
          </cell>
          <cell r="I22">
            <v>35.211496970220111</v>
          </cell>
          <cell r="J22">
            <v>44.236230582524271</v>
          </cell>
          <cell r="K22">
            <v>102440.1</v>
          </cell>
          <cell r="L22">
            <v>15595.59248000001</v>
          </cell>
          <cell r="M22">
            <v>6.7358603711696183</v>
          </cell>
          <cell r="N22">
            <v>-1.3830097087370588E-2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4">
          <cell r="D24" t="str">
            <v>Daily Total</v>
          </cell>
          <cell r="E24">
            <v>3691</v>
          </cell>
          <cell r="F24">
            <v>2867</v>
          </cell>
          <cell r="G24">
            <v>824</v>
          </cell>
          <cell r="H24">
            <v>147425.00847999999</v>
          </cell>
          <cell r="I24">
            <v>38.707483250784797</v>
          </cell>
          <cell r="J24">
            <v>44.236230582524271</v>
          </cell>
          <cell r="K24">
            <v>128872.1</v>
          </cell>
          <cell r="L24">
            <v>18552.908480000013</v>
          </cell>
          <cell r="M24">
            <v>6.4751672410184886</v>
          </cell>
          <cell r="N24">
            <v>-1.3830097087370588E-2</v>
          </cell>
          <cell r="P24">
            <v>3850</v>
          </cell>
          <cell r="Q24">
            <v>122408.83333333334</v>
          </cell>
          <cell r="R24">
            <v>150441</v>
          </cell>
          <cell r="S24">
            <v>28032.166666666657</v>
          </cell>
        </row>
        <row r="26">
          <cell r="C26">
            <v>37435</v>
          </cell>
          <cell r="D26" t="str">
            <v>Daily Total</v>
          </cell>
          <cell r="E26">
            <v>6744</v>
          </cell>
          <cell r="F26">
            <v>2720</v>
          </cell>
          <cell r="G26">
            <v>4024</v>
          </cell>
          <cell r="H26">
            <v>420225.12974999979</v>
          </cell>
          <cell r="I26">
            <v>36.566119117647055</v>
          </cell>
          <cell r="J26">
            <v>78.302071508449259</v>
          </cell>
          <cell r="K26">
            <v>305620.77</v>
          </cell>
          <cell r="L26">
            <v>114604.35974999986</v>
          </cell>
          <cell r="M26">
            <v>9.6948323529411731</v>
          </cell>
          <cell r="N26">
            <v>20.516070017395588</v>
          </cell>
          <cell r="P26">
            <v>3800</v>
          </cell>
          <cell r="Q26">
            <v>140381.08333333334</v>
          </cell>
          <cell r="R26">
            <v>185829</v>
          </cell>
          <cell r="S26">
            <v>45447.916666666664</v>
          </cell>
        </row>
        <row r="28">
          <cell r="C28">
            <v>37434</v>
          </cell>
          <cell r="D28" t="str">
            <v>Daily Total</v>
          </cell>
          <cell r="E28">
            <v>7054</v>
          </cell>
          <cell r="F28">
            <v>3030</v>
          </cell>
          <cell r="G28">
            <v>4024</v>
          </cell>
          <cell r="H28">
            <v>470111.18785000005</v>
          </cell>
          <cell r="I28">
            <v>52.046069092409248</v>
          </cell>
          <cell r="J28">
            <v>77.487052311133226</v>
          </cell>
          <cell r="K28">
            <v>366589.44</v>
          </cell>
          <cell r="L28">
            <v>103521.74785</v>
          </cell>
          <cell r="M28">
            <v>14.063824867986805</v>
          </cell>
          <cell r="N28">
            <v>14.986247142147114</v>
          </cell>
          <cell r="P28">
            <v>3374</v>
          </cell>
          <cell r="Q28">
            <v>132319.05333333334</v>
          </cell>
          <cell r="R28">
            <v>191401.02</v>
          </cell>
          <cell r="S28">
            <v>59081.96666666666</v>
          </cell>
        </row>
        <row r="30">
          <cell r="C30">
            <v>37433</v>
          </cell>
          <cell r="D30" t="str">
            <v>Daily Total</v>
          </cell>
          <cell r="E30">
            <v>5975</v>
          </cell>
          <cell r="F30">
            <v>1951</v>
          </cell>
          <cell r="G30">
            <v>4024</v>
          </cell>
          <cell r="H30">
            <v>368852.7562249999</v>
          </cell>
          <cell r="I30">
            <v>38.232171437724247</v>
          </cell>
          <cell r="J30">
            <v>77.139895564115278</v>
          </cell>
          <cell r="K30">
            <v>369420.98</v>
          </cell>
          <cell r="L30">
            <v>-568.22377500005496</v>
          </cell>
          <cell r="M30">
            <v>5.8066050615069171</v>
          </cell>
          <cell r="N30">
            <v>1.0567196197812996</v>
          </cell>
          <cell r="P30">
            <v>3150</v>
          </cell>
          <cell r="Q30">
            <v>67980.333333333343</v>
          </cell>
          <cell r="R30">
            <v>253119</v>
          </cell>
          <cell r="S30">
            <v>185138.66666666666</v>
          </cell>
        </row>
        <row r="32">
          <cell r="C32" t="str">
            <v>May</v>
          </cell>
          <cell r="D32" t="str">
            <v>TOTAL</v>
          </cell>
          <cell r="E32">
            <v>118084</v>
          </cell>
          <cell r="F32">
            <v>63203</v>
          </cell>
          <cell r="G32">
            <v>55231</v>
          </cell>
          <cell r="H32">
            <v>3599985.8616272071</v>
          </cell>
          <cell r="I32">
            <v>25.421288425663427</v>
          </cell>
          <cell r="J32">
            <v>36.420297328674117</v>
          </cell>
          <cell r="K32">
            <v>2805378.644163921</v>
          </cell>
          <cell r="L32">
            <v>794607.21746328485</v>
          </cell>
          <cell r="M32">
            <v>1.041235241734479</v>
          </cell>
          <cell r="N32">
            <v>13.249911295829163</v>
          </cell>
          <cell r="P32">
            <v>118742</v>
          </cell>
          <cell r="Q32">
            <v>5085083.2257000003</v>
          </cell>
          <cell r="R32">
            <v>3696151.02</v>
          </cell>
          <cell r="S32">
            <v>-1388932.2056999982</v>
          </cell>
        </row>
        <row r="33">
          <cell r="C33" t="str">
            <v>June</v>
          </cell>
          <cell r="D33" t="str">
            <v>TOTAL</v>
          </cell>
          <cell r="E33">
            <v>142445</v>
          </cell>
          <cell r="F33">
            <v>79865</v>
          </cell>
          <cell r="G33">
            <v>62580</v>
          </cell>
          <cell r="H33">
            <v>5235950.654620002</v>
          </cell>
          <cell r="I33">
            <v>27.641794145370312</v>
          </cell>
          <cell r="J33">
            <v>48.825475634387999</v>
          </cell>
          <cell r="K33">
            <v>4616637.0599999996</v>
          </cell>
          <cell r="L33">
            <v>619313.59461999976</v>
          </cell>
          <cell r="M33">
            <v>-0.79859801640267991</v>
          </cell>
          <cell r="N33">
            <v>10.481529645254067</v>
          </cell>
          <cell r="P33">
            <v>110079</v>
          </cell>
          <cell r="Q33">
            <v>4850414.3074166654</v>
          </cell>
          <cell r="R33">
            <v>4527547.25</v>
          </cell>
          <cell r="S33">
            <v>-322867.05741666729</v>
          </cell>
        </row>
        <row r="36">
          <cell r="D36" t="str">
            <v>YTD TOTAL</v>
          </cell>
          <cell r="E36">
            <v>2373913</v>
          </cell>
          <cell r="F36">
            <v>1564983</v>
          </cell>
          <cell r="G36">
            <v>809280</v>
          </cell>
          <cell r="H36">
            <v>89331419.17861709</v>
          </cell>
          <cell r="I36">
            <v>36.18797465645774</v>
          </cell>
          <cell r="J36">
            <v>40.45974052161165</v>
          </cell>
          <cell r="K36">
            <v>62601204.804163925</v>
          </cell>
          <cell r="L36">
            <v>26731267.484453164</v>
          </cell>
          <cell r="M36">
            <v>10.426475827790682</v>
          </cell>
          <cell r="N36">
            <v>12.838397573583704</v>
          </cell>
          <cell r="P36">
            <v>980360</v>
          </cell>
          <cell r="Q36">
            <v>44987916.290730536</v>
          </cell>
          <cell r="R36">
            <v>24233261.772731386</v>
          </cell>
          <cell r="S36">
            <v>-20754654.51799915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Utensil Manual"/>
      <sheetName val="BP Information"/>
      <sheetName val="Dialog_opshelp"/>
      <sheetName val="Joke"/>
      <sheetName val="DialogGoto"/>
      <sheetName val="DialogOrgSetup"/>
      <sheetName val="DialogAbout"/>
      <sheetName val="DialogPrint"/>
      <sheetName val="DialogOrgSetupHelp"/>
    </sheetNames>
    <sheetDataSet>
      <sheetData sheetId="0" refreshError="1">
        <row r="4">
          <cell r="B4" t="str">
            <v>May 11, 2001</v>
          </cell>
        </row>
        <row r="16">
          <cell r="C16" t="str">
            <v xml:space="preserve">Consolidation Organization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eport Components"/>
      <sheetName val="Pivot Table May 13"/>
      <sheetName val="Zainet Data May 13"/>
      <sheetName val="Pivot Table May 12"/>
      <sheetName val="Zainet Data May 12"/>
      <sheetName val="Pivot Table May 9"/>
      <sheetName val="Pivot Table May 2"/>
      <sheetName val="Pivot Table May 3"/>
      <sheetName val="Pivot Table May 5"/>
      <sheetName val="Pivot Table May 6"/>
      <sheetName val="Pivot Table May 7"/>
      <sheetName val="Pivot Table May 8"/>
      <sheetName val="Sheet2"/>
      <sheetName val="Sheet3"/>
      <sheetName val="Zainet Data May 9"/>
      <sheetName val="Zainet Data May 8"/>
      <sheetName val="Zainet Data May 7"/>
      <sheetName val="Zainet Data May 6"/>
      <sheetName val="Zainet Data May 5"/>
      <sheetName val="Zainet Data May 2"/>
      <sheetName val="Zainet Data May 3"/>
      <sheetName val="Znt Cur Day May 2"/>
      <sheetName val="Znt Cur Day May 3"/>
      <sheetName val="Static Data"/>
      <sheetName val="Excluded Zainet Data May 2"/>
      <sheetName val="Excluded Zainet Data May 3"/>
      <sheetName val="Excl Znt May 5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5">
          <cell r="E25">
            <v>19.216465053763439</v>
          </cell>
        </row>
        <row r="27">
          <cell r="E27">
            <v>0.04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x 98xx"/>
      <sheetName val="Tax FOS1 Major"/>
      <sheetName val="Tax FOS1 Minor"/>
    </sheetNames>
    <sheetDataSet>
      <sheetData sheetId="0">
        <row r="1540">
          <cell r="A1540" t="str">
            <v>9822</v>
          </cell>
        </row>
      </sheetData>
      <sheetData sheetId="1">
        <row r="1">
          <cell r="A1" t="str">
            <v>CoCode</v>
          </cell>
        </row>
        <row r="2">
          <cell r="A2" t="str">
            <v>FOS1</v>
          </cell>
          <cell r="M2">
            <v>1</v>
          </cell>
        </row>
        <row r="3">
          <cell r="A3" t="str">
            <v>FOS1</v>
          </cell>
          <cell r="M3">
            <v>0</v>
          </cell>
        </row>
        <row r="4">
          <cell r="A4" t="str">
            <v>FOS1</v>
          </cell>
          <cell r="M4">
            <v>0</v>
          </cell>
        </row>
        <row r="5">
          <cell r="A5" t="str">
            <v>FOS1</v>
          </cell>
          <cell r="M5">
            <v>0</v>
          </cell>
        </row>
        <row r="6">
          <cell r="A6" t="str">
            <v>FOS1</v>
          </cell>
          <cell r="M6">
            <v>0</v>
          </cell>
        </row>
        <row r="7">
          <cell r="A7" t="str">
            <v>FOS1</v>
          </cell>
          <cell r="M7">
            <v>564170.67000000004</v>
          </cell>
        </row>
        <row r="8">
          <cell r="A8" t="str">
            <v>FOS1</v>
          </cell>
          <cell r="M8">
            <v>617943.03</v>
          </cell>
        </row>
        <row r="9">
          <cell r="A9" t="str">
            <v>FOS1</v>
          </cell>
          <cell r="M9">
            <v>0</v>
          </cell>
        </row>
        <row r="10">
          <cell r="A10" t="str">
            <v>FOS1</v>
          </cell>
          <cell r="M10">
            <v>0</v>
          </cell>
        </row>
        <row r="11">
          <cell r="A11" t="str">
            <v>FOS1</v>
          </cell>
          <cell r="M11">
            <v>42604.79</v>
          </cell>
        </row>
        <row r="12">
          <cell r="A12" t="str">
            <v>FOS1</v>
          </cell>
          <cell r="M12">
            <v>0</v>
          </cell>
        </row>
        <row r="13">
          <cell r="A13" t="str">
            <v>FOS1</v>
          </cell>
          <cell r="M13">
            <v>0</v>
          </cell>
        </row>
        <row r="14">
          <cell r="A14" t="str">
            <v>FOS1</v>
          </cell>
          <cell r="M14">
            <v>1342300.41</v>
          </cell>
        </row>
        <row r="15">
          <cell r="A15" t="str">
            <v>FOS1</v>
          </cell>
          <cell r="M15">
            <v>0</v>
          </cell>
        </row>
        <row r="16">
          <cell r="A16" t="str">
            <v>FOS1</v>
          </cell>
          <cell r="M16">
            <v>0</v>
          </cell>
        </row>
        <row r="17">
          <cell r="A17" t="str">
            <v>FOS1</v>
          </cell>
          <cell r="M17">
            <v>21770833.75</v>
          </cell>
        </row>
        <row r="18">
          <cell r="A18" t="str">
            <v>FOS1</v>
          </cell>
          <cell r="M18">
            <v>4731551.29</v>
          </cell>
        </row>
        <row r="19">
          <cell r="A19" t="str">
            <v>FOS1</v>
          </cell>
          <cell r="M19">
            <v>1140535.78</v>
          </cell>
        </row>
        <row r="20">
          <cell r="A20" t="str">
            <v>FOS1</v>
          </cell>
          <cell r="M20">
            <v>3732521.46</v>
          </cell>
        </row>
        <row r="21">
          <cell r="A21" t="str">
            <v>FOS1</v>
          </cell>
          <cell r="M21">
            <v>17728.29</v>
          </cell>
        </row>
        <row r="22">
          <cell r="A22" t="str">
            <v>FOS1</v>
          </cell>
          <cell r="M22">
            <v>2790511.04</v>
          </cell>
        </row>
        <row r="23">
          <cell r="A23" t="str">
            <v>FOS1</v>
          </cell>
          <cell r="M23">
            <v>0</v>
          </cell>
        </row>
        <row r="24">
          <cell r="A24" t="str">
            <v>FOS1</v>
          </cell>
          <cell r="M24">
            <v>0</v>
          </cell>
        </row>
        <row r="25">
          <cell r="A25" t="str">
            <v>FOS1</v>
          </cell>
          <cell r="M25">
            <v>0</v>
          </cell>
        </row>
        <row r="26">
          <cell r="A26" t="str">
            <v>FOS1</v>
          </cell>
          <cell r="M26">
            <v>0</v>
          </cell>
        </row>
        <row r="27">
          <cell r="A27" t="str">
            <v>FOS1</v>
          </cell>
          <cell r="M27">
            <v>0</v>
          </cell>
        </row>
        <row r="28">
          <cell r="A28" t="str">
            <v>FOS1</v>
          </cell>
          <cell r="M28">
            <v>0</v>
          </cell>
        </row>
        <row r="29">
          <cell r="A29" t="str">
            <v>FOS1</v>
          </cell>
          <cell r="M29">
            <v>0</v>
          </cell>
        </row>
        <row r="30">
          <cell r="A30" t="str">
            <v>FOS1</v>
          </cell>
          <cell r="M30">
            <v>0</v>
          </cell>
        </row>
        <row r="31">
          <cell r="A31" t="str">
            <v>FOS1</v>
          </cell>
          <cell r="M31">
            <v>622698.35</v>
          </cell>
        </row>
        <row r="32">
          <cell r="A32" t="str">
            <v>FOS1</v>
          </cell>
          <cell r="M32">
            <v>0</v>
          </cell>
        </row>
        <row r="33">
          <cell r="A33" t="str">
            <v>FOS1</v>
          </cell>
          <cell r="M33">
            <v>0</v>
          </cell>
        </row>
        <row r="34">
          <cell r="A34" t="str">
            <v>FOS1</v>
          </cell>
          <cell r="M34">
            <v>9652.32</v>
          </cell>
        </row>
        <row r="35">
          <cell r="A35" t="str">
            <v>FOS1</v>
          </cell>
          <cell r="M35">
            <v>4465205.3499999996</v>
          </cell>
        </row>
        <row r="36">
          <cell r="A36" t="str">
            <v>FOS1</v>
          </cell>
          <cell r="M36">
            <v>0</v>
          </cell>
        </row>
        <row r="37">
          <cell r="A37" t="str">
            <v>FOS1</v>
          </cell>
          <cell r="M37">
            <v>0</v>
          </cell>
        </row>
        <row r="38">
          <cell r="A38" t="str">
            <v>FOS1</v>
          </cell>
          <cell r="M38">
            <v>0</v>
          </cell>
        </row>
        <row r="39">
          <cell r="A39" t="str">
            <v>FOS1</v>
          </cell>
          <cell r="M39">
            <v>0</v>
          </cell>
        </row>
        <row r="40">
          <cell r="A40" t="str">
            <v>FOS1</v>
          </cell>
          <cell r="M40">
            <v>7434.78</v>
          </cell>
        </row>
        <row r="41">
          <cell r="A41" t="str">
            <v>FOS1</v>
          </cell>
          <cell r="M41">
            <v>3097.73</v>
          </cell>
        </row>
        <row r="42">
          <cell r="A42" t="str">
            <v>FOS1</v>
          </cell>
          <cell r="M42">
            <v>892.66</v>
          </cell>
        </row>
        <row r="43">
          <cell r="A43" t="str">
            <v>FOS1</v>
          </cell>
          <cell r="M43">
            <v>7043.32</v>
          </cell>
        </row>
        <row r="44">
          <cell r="A44" t="str">
            <v>FOS1</v>
          </cell>
          <cell r="M44">
            <v>0</v>
          </cell>
        </row>
        <row r="45">
          <cell r="A45" t="str">
            <v>FOS1</v>
          </cell>
          <cell r="M45">
            <v>27387.22</v>
          </cell>
        </row>
        <row r="46">
          <cell r="A46" t="str">
            <v>FOS1</v>
          </cell>
          <cell r="M46">
            <v>0</v>
          </cell>
        </row>
        <row r="47">
          <cell r="A47" t="str">
            <v>FOS1</v>
          </cell>
          <cell r="M47">
            <v>0</v>
          </cell>
        </row>
        <row r="48">
          <cell r="A48" t="str">
            <v>FOS1</v>
          </cell>
          <cell r="M48">
            <v>0</v>
          </cell>
        </row>
        <row r="49">
          <cell r="A49" t="str">
            <v>FOS1</v>
          </cell>
          <cell r="M49">
            <v>0</v>
          </cell>
        </row>
        <row r="50">
          <cell r="A50" t="str">
            <v>FOS1</v>
          </cell>
          <cell r="M50">
            <v>0</v>
          </cell>
        </row>
        <row r="51">
          <cell r="A51" t="str">
            <v>FOS1</v>
          </cell>
          <cell r="M51">
            <v>0</v>
          </cell>
        </row>
        <row r="52">
          <cell r="A52" t="str">
            <v>FOS1</v>
          </cell>
          <cell r="M52">
            <v>0</v>
          </cell>
        </row>
        <row r="53">
          <cell r="A53" t="str">
            <v>FOS1</v>
          </cell>
          <cell r="M53">
            <v>0</v>
          </cell>
        </row>
        <row r="54">
          <cell r="A54" t="str">
            <v>FOS1</v>
          </cell>
          <cell r="M54">
            <v>0</v>
          </cell>
        </row>
        <row r="55">
          <cell r="A55" t="str">
            <v>FOS1</v>
          </cell>
          <cell r="M55">
            <v>0</v>
          </cell>
        </row>
        <row r="56">
          <cell r="A56" t="str">
            <v>FOS1</v>
          </cell>
          <cell r="M56">
            <v>0</v>
          </cell>
        </row>
        <row r="57">
          <cell r="A57" t="str">
            <v>FOS1</v>
          </cell>
          <cell r="M57">
            <v>0</v>
          </cell>
        </row>
        <row r="58">
          <cell r="A58" t="str">
            <v>FOS1</v>
          </cell>
          <cell r="M58">
            <v>0</v>
          </cell>
        </row>
        <row r="59">
          <cell r="A59" t="str">
            <v>FOS1</v>
          </cell>
          <cell r="M59">
            <v>0</v>
          </cell>
        </row>
        <row r="60">
          <cell r="A60" t="str">
            <v>FOS1</v>
          </cell>
          <cell r="M60">
            <v>0</v>
          </cell>
        </row>
        <row r="61">
          <cell r="A61" t="str">
            <v>FOS1</v>
          </cell>
          <cell r="M61">
            <v>0</v>
          </cell>
        </row>
        <row r="62">
          <cell r="A62" t="str">
            <v>FOS1</v>
          </cell>
          <cell r="M62">
            <v>0</v>
          </cell>
        </row>
        <row r="63">
          <cell r="A63" t="str">
            <v>FOS1</v>
          </cell>
          <cell r="M63">
            <v>11564489.58</v>
          </cell>
        </row>
        <row r="64">
          <cell r="A64" t="str">
            <v>FOS1</v>
          </cell>
          <cell r="M64">
            <v>0</v>
          </cell>
        </row>
        <row r="65">
          <cell r="A65" t="str">
            <v>FOS1</v>
          </cell>
          <cell r="M65">
            <v>10280.86</v>
          </cell>
        </row>
        <row r="66">
          <cell r="A66" t="str">
            <v>FOS1</v>
          </cell>
          <cell r="M66">
            <v>60851.22</v>
          </cell>
        </row>
        <row r="67">
          <cell r="A67" t="str">
            <v>FOS1</v>
          </cell>
          <cell r="M67">
            <v>290493.84000000003</v>
          </cell>
        </row>
        <row r="68">
          <cell r="A68" t="str">
            <v>FOS1</v>
          </cell>
          <cell r="M68">
            <v>0</v>
          </cell>
        </row>
        <row r="69">
          <cell r="A69" t="str">
            <v>FOS1</v>
          </cell>
          <cell r="M69">
            <v>6701.95</v>
          </cell>
        </row>
        <row r="70">
          <cell r="A70" t="str">
            <v>FOS1</v>
          </cell>
          <cell r="M70">
            <v>2029608.03</v>
          </cell>
        </row>
        <row r="71">
          <cell r="A71" t="str">
            <v>FOS1</v>
          </cell>
          <cell r="M71">
            <v>2247952.13</v>
          </cell>
        </row>
        <row r="72">
          <cell r="A72" t="str">
            <v>FOS1</v>
          </cell>
          <cell r="M72">
            <v>2324972.2999999998</v>
          </cell>
        </row>
        <row r="73">
          <cell r="A73" t="str">
            <v>FOS1</v>
          </cell>
          <cell r="M73">
            <v>0</v>
          </cell>
        </row>
        <row r="74">
          <cell r="A74" t="str">
            <v>FOS1</v>
          </cell>
          <cell r="M74">
            <v>1328525.19</v>
          </cell>
        </row>
        <row r="75">
          <cell r="A75" t="str">
            <v>FOS1</v>
          </cell>
          <cell r="M75">
            <v>1311359.8700000001</v>
          </cell>
        </row>
        <row r="76">
          <cell r="A76" t="str">
            <v>FOS1</v>
          </cell>
          <cell r="M76">
            <v>740093.28</v>
          </cell>
        </row>
        <row r="77">
          <cell r="A77" t="str">
            <v>FOS1</v>
          </cell>
          <cell r="M77">
            <v>756000</v>
          </cell>
        </row>
        <row r="78">
          <cell r="A78" t="str">
            <v>FOS1</v>
          </cell>
          <cell r="M78">
            <v>172.78</v>
          </cell>
        </row>
        <row r="79">
          <cell r="A79" t="str">
            <v>FOS1</v>
          </cell>
          <cell r="M79">
            <v>30112163.300000001</v>
          </cell>
        </row>
        <row r="80">
          <cell r="A80" t="str">
            <v>FOS1</v>
          </cell>
          <cell r="M80">
            <v>180515.75</v>
          </cell>
        </row>
        <row r="81">
          <cell r="A81" t="str">
            <v>FOS1</v>
          </cell>
          <cell r="M81">
            <v>2651622.98</v>
          </cell>
        </row>
        <row r="82">
          <cell r="A82" t="str">
            <v>FOS1</v>
          </cell>
          <cell r="M82">
            <v>2664292.7599999998</v>
          </cell>
        </row>
        <row r="83">
          <cell r="A83" t="str">
            <v>FOS1</v>
          </cell>
          <cell r="M83">
            <v>2483906.7599999998</v>
          </cell>
        </row>
        <row r="84">
          <cell r="A84" t="str">
            <v>FOS1</v>
          </cell>
          <cell r="M84">
            <v>290952951.07999998</v>
          </cell>
        </row>
        <row r="85">
          <cell r="A85" t="str">
            <v>FOS1</v>
          </cell>
          <cell r="M85">
            <v>0</v>
          </cell>
        </row>
        <row r="86">
          <cell r="A86" t="str">
            <v>FOS1</v>
          </cell>
          <cell r="M86">
            <v>0</v>
          </cell>
        </row>
        <row r="87">
          <cell r="A87" t="str">
            <v>FOS1</v>
          </cell>
          <cell r="M87">
            <v>0</v>
          </cell>
        </row>
        <row r="88">
          <cell r="A88" t="str">
            <v>FOS1</v>
          </cell>
          <cell r="M88">
            <v>42604.79</v>
          </cell>
        </row>
        <row r="89">
          <cell r="A89" t="str">
            <v>FOS1</v>
          </cell>
          <cell r="M89">
            <v>3863814.92</v>
          </cell>
        </row>
        <row r="90">
          <cell r="A90" t="str">
            <v>FOS1</v>
          </cell>
          <cell r="M90">
            <v>1365266.01</v>
          </cell>
        </row>
        <row r="91">
          <cell r="A91" t="str">
            <v>FOS1</v>
          </cell>
          <cell r="M91">
            <v>12680.35</v>
          </cell>
        </row>
        <row r="92">
          <cell r="A92" t="str">
            <v>FOS1</v>
          </cell>
          <cell r="M92">
            <v>10295.129999999999</v>
          </cell>
        </row>
        <row r="93">
          <cell r="A93" t="str">
            <v>FOS1</v>
          </cell>
          <cell r="M93">
            <v>4929910.53</v>
          </cell>
        </row>
        <row r="94">
          <cell r="A94" t="str">
            <v>FOS1</v>
          </cell>
          <cell r="M94">
            <v>106352.52</v>
          </cell>
        </row>
        <row r="95">
          <cell r="A95" t="str">
            <v>FOS1</v>
          </cell>
          <cell r="M95">
            <v>401640399.98000002</v>
          </cell>
        </row>
        <row r="96">
          <cell r="A96" t="str">
            <v>FOS1</v>
          </cell>
          <cell r="M96">
            <v>5259086.38</v>
          </cell>
        </row>
        <row r="97">
          <cell r="A97" t="str">
            <v>FOS1</v>
          </cell>
          <cell r="M97">
            <v>3675023.22</v>
          </cell>
        </row>
        <row r="98">
          <cell r="A98" t="str">
            <v>FOS1</v>
          </cell>
          <cell r="M98">
            <v>5505143.9000000004</v>
          </cell>
        </row>
        <row r="99">
          <cell r="A99" t="str">
            <v>FOS1</v>
          </cell>
          <cell r="M99">
            <v>367053.4</v>
          </cell>
        </row>
        <row r="100">
          <cell r="A100" t="str">
            <v>FOS1</v>
          </cell>
          <cell r="M100">
            <v>8311766.0800000001</v>
          </cell>
        </row>
        <row r="101">
          <cell r="A101" t="str">
            <v>FOS1</v>
          </cell>
          <cell r="M101">
            <v>2178422.33</v>
          </cell>
        </row>
        <row r="102">
          <cell r="A102" t="str">
            <v>FOS1</v>
          </cell>
          <cell r="M102">
            <v>0</v>
          </cell>
        </row>
        <row r="103">
          <cell r="A103" t="str">
            <v>FOS1</v>
          </cell>
          <cell r="M103">
            <v>2899565.85</v>
          </cell>
        </row>
        <row r="104">
          <cell r="A104" t="str">
            <v>FOS1</v>
          </cell>
          <cell r="M104">
            <v>7943533.7199999997</v>
          </cell>
        </row>
        <row r="105">
          <cell r="A105" t="str">
            <v>FOS1</v>
          </cell>
          <cell r="M105">
            <v>1275859.1599999999</v>
          </cell>
        </row>
        <row r="106">
          <cell r="A106" t="str">
            <v>FOS1</v>
          </cell>
          <cell r="M106">
            <v>1461626.8</v>
          </cell>
        </row>
        <row r="107">
          <cell r="A107" t="str">
            <v>FOS1</v>
          </cell>
          <cell r="M107">
            <v>2185468.41</v>
          </cell>
        </row>
        <row r="108">
          <cell r="A108" t="str">
            <v>FOS1</v>
          </cell>
          <cell r="M108">
            <v>1</v>
          </cell>
        </row>
        <row r="109">
          <cell r="A109" t="str">
            <v>FOS1</v>
          </cell>
          <cell r="M109">
            <v>0</v>
          </cell>
        </row>
        <row r="110">
          <cell r="A110" t="str">
            <v>FOS1</v>
          </cell>
          <cell r="M110">
            <v>999988.95</v>
          </cell>
        </row>
        <row r="111">
          <cell r="A111" t="str">
            <v>FOS1</v>
          </cell>
          <cell r="M111">
            <v>0</v>
          </cell>
        </row>
        <row r="112">
          <cell r="A112" t="str">
            <v>FOS1</v>
          </cell>
          <cell r="M112">
            <v>15580297.83</v>
          </cell>
        </row>
        <row r="113">
          <cell r="A113" t="str">
            <v>FOS1</v>
          </cell>
          <cell r="M113">
            <v>20520545.350000001</v>
          </cell>
        </row>
        <row r="114">
          <cell r="A114" t="str">
            <v>FOS1</v>
          </cell>
          <cell r="M114">
            <v>0</v>
          </cell>
        </row>
        <row r="115">
          <cell r="A115" t="str">
            <v>FOS1</v>
          </cell>
          <cell r="M115">
            <v>814.48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ROE Dec 2010"/>
      <sheetName val="ROE Nov 2010"/>
      <sheetName val="ROE 2012 Forecast"/>
      <sheetName val="Control"/>
      <sheetName val="ROE 2012 Forecast alt"/>
      <sheetName val="ROE Sep 2010"/>
      <sheetName val="ROE Jan 2010"/>
      <sheetName val="Market Rates"/>
      <sheetName val="ROE update Nov 30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Date</v>
          </cell>
          <cell r="C3" t="str">
            <v>V39055</v>
          </cell>
          <cell r="E3" t="str">
            <v>V39056</v>
          </cell>
          <cell r="G3" t="str">
            <v>C29530Y Index</v>
          </cell>
        </row>
        <row r="4">
          <cell r="A4">
            <v>36528</v>
          </cell>
          <cell r="C4" t="str">
            <v>na</v>
          </cell>
          <cell r="E4" t="str">
            <v>na</v>
          </cell>
        </row>
        <row r="5">
          <cell r="A5">
            <v>36529</v>
          </cell>
          <cell r="C5">
            <v>6.38</v>
          </cell>
          <cell r="E5">
            <v>6.41</v>
          </cell>
        </row>
        <row r="6">
          <cell r="A6">
            <v>36530</v>
          </cell>
          <cell r="C6">
            <v>6.48</v>
          </cell>
          <cell r="E6">
            <v>6.49</v>
          </cell>
        </row>
        <row r="7">
          <cell r="A7">
            <v>36531</v>
          </cell>
          <cell r="C7">
            <v>6.42</v>
          </cell>
          <cell r="E7">
            <v>6.42</v>
          </cell>
        </row>
        <row r="8">
          <cell r="A8">
            <v>36532</v>
          </cell>
          <cell r="C8">
            <v>6.41</v>
          </cell>
          <cell r="E8">
            <v>6.42</v>
          </cell>
        </row>
        <row r="9">
          <cell r="A9">
            <v>36535</v>
          </cell>
          <cell r="C9">
            <v>6.43</v>
          </cell>
          <cell r="E9">
            <v>6.43</v>
          </cell>
        </row>
        <row r="10">
          <cell r="A10">
            <v>36536</v>
          </cell>
          <cell r="C10">
            <v>6.48</v>
          </cell>
          <cell r="E10">
            <v>6.47</v>
          </cell>
        </row>
        <row r="11">
          <cell r="A11">
            <v>36537</v>
          </cell>
          <cell r="C11">
            <v>6.51</v>
          </cell>
          <cell r="E11">
            <v>6.48</v>
          </cell>
        </row>
        <row r="12">
          <cell r="A12">
            <v>36538</v>
          </cell>
          <cell r="C12">
            <v>6.45</v>
          </cell>
          <cell r="E12">
            <v>6.43</v>
          </cell>
        </row>
        <row r="13">
          <cell r="A13">
            <v>36539</v>
          </cell>
          <cell r="C13">
            <v>6.48</v>
          </cell>
          <cell r="E13">
            <v>6.45</v>
          </cell>
        </row>
        <row r="14">
          <cell r="A14">
            <v>36542</v>
          </cell>
          <cell r="C14">
            <v>6.48</v>
          </cell>
          <cell r="E14">
            <v>6.45</v>
          </cell>
        </row>
        <row r="15">
          <cell r="A15">
            <v>36543</v>
          </cell>
          <cell r="C15">
            <v>6.54</v>
          </cell>
          <cell r="E15">
            <v>6.47</v>
          </cell>
        </row>
        <row r="16">
          <cell r="A16">
            <v>36544</v>
          </cell>
          <cell r="C16">
            <v>6.56</v>
          </cell>
          <cell r="E16">
            <v>6.42</v>
          </cell>
        </row>
        <row r="17">
          <cell r="A17">
            <v>36545</v>
          </cell>
          <cell r="C17">
            <v>6.6</v>
          </cell>
          <cell r="E17">
            <v>6.46</v>
          </cell>
        </row>
        <row r="18">
          <cell r="A18">
            <v>36546</v>
          </cell>
          <cell r="C18">
            <v>6.59</v>
          </cell>
          <cell r="E18">
            <v>6.44</v>
          </cell>
        </row>
        <row r="19">
          <cell r="A19">
            <v>36549</v>
          </cell>
          <cell r="C19">
            <v>6.49</v>
          </cell>
          <cell r="E19">
            <v>6.38</v>
          </cell>
        </row>
        <row r="20">
          <cell r="A20">
            <v>36550</v>
          </cell>
          <cell r="C20">
            <v>6.5</v>
          </cell>
          <cell r="E20">
            <v>6.34</v>
          </cell>
        </row>
        <row r="21">
          <cell r="A21">
            <v>36551</v>
          </cell>
          <cell r="C21">
            <v>6.44</v>
          </cell>
          <cell r="E21">
            <v>6.27</v>
          </cell>
        </row>
        <row r="22">
          <cell r="A22">
            <v>36552</v>
          </cell>
          <cell r="C22">
            <v>6.52</v>
          </cell>
          <cell r="E22">
            <v>6.31</v>
          </cell>
        </row>
        <row r="23">
          <cell r="A23">
            <v>36553</v>
          </cell>
          <cell r="C23">
            <v>6.53</v>
          </cell>
          <cell r="E23">
            <v>6.31</v>
          </cell>
        </row>
        <row r="24">
          <cell r="A24">
            <v>36556</v>
          </cell>
          <cell r="C24">
            <v>6.54</v>
          </cell>
          <cell r="E24">
            <v>6.32</v>
          </cell>
        </row>
        <row r="25">
          <cell r="A25">
            <v>36557</v>
          </cell>
          <cell r="C25">
            <v>6.48</v>
          </cell>
          <cell r="E25">
            <v>6.28</v>
          </cell>
        </row>
        <row r="26">
          <cell r="A26">
            <v>36558</v>
          </cell>
          <cell r="C26">
            <v>6.43</v>
          </cell>
          <cell r="E26">
            <v>6.19</v>
          </cell>
        </row>
        <row r="27">
          <cell r="A27">
            <v>36559</v>
          </cell>
          <cell r="C27">
            <v>6.32</v>
          </cell>
          <cell r="E27">
            <v>6.09</v>
          </cell>
        </row>
        <row r="28">
          <cell r="A28">
            <v>36560</v>
          </cell>
          <cell r="C28">
            <v>6.42</v>
          </cell>
          <cell r="E28">
            <v>6.17</v>
          </cell>
        </row>
        <row r="29">
          <cell r="A29">
            <v>36563</v>
          </cell>
          <cell r="C29">
            <v>6.48</v>
          </cell>
          <cell r="E29">
            <v>6.22</v>
          </cell>
        </row>
        <row r="30">
          <cell r="A30">
            <v>36564</v>
          </cell>
          <cell r="C30">
            <v>6.42</v>
          </cell>
          <cell r="E30">
            <v>6.12</v>
          </cell>
        </row>
        <row r="31">
          <cell r="A31">
            <v>36565</v>
          </cell>
          <cell r="C31">
            <v>6.45</v>
          </cell>
          <cell r="E31">
            <v>6.12</v>
          </cell>
        </row>
        <row r="32">
          <cell r="A32">
            <v>36566</v>
          </cell>
          <cell r="C32">
            <v>6.52</v>
          </cell>
          <cell r="E32">
            <v>6.18</v>
          </cell>
        </row>
        <row r="33">
          <cell r="A33">
            <v>36567</v>
          </cell>
          <cell r="C33">
            <v>6.47</v>
          </cell>
          <cell r="E33">
            <v>6.13</v>
          </cell>
        </row>
        <row r="34">
          <cell r="A34">
            <v>36570</v>
          </cell>
          <cell r="C34">
            <v>6.42</v>
          </cell>
          <cell r="E34">
            <v>6.06</v>
          </cell>
        </row>
        <row r="35">
          <cell r="A35">
            <v>36571</v>
          </cell>
          <cell r="C35">
            <v>6.45</v>
          </cell>
          <cell r="E35">
            <v>6.06</v>
          </cell>
        </row>
        <row r="36">
          <cell r="A36">
            <v>36572</v>
          </cell>
          <cell r="C36">
            <v>6.45</v>
          </cell>
          <cell r="E36">
            <v>6.05</v>
          </cell>
        </row>
        <row r="37">
          <cell r="A37">
            <v>36573</v>
          </cell>
          <cell r="C37">
            <v>6.45</v>
          </cell>
          <cell r="E37">
            <v>6</v>
          </cell>
        </row>
        <row r="38">
          <cell r="A38">
            <v>36574</v>
          </cell>
          <cell r="C38">
            <v>6.34</v>
          </cell>
          <cell r="E38">
            <v>5.91</v>
          </cell>
        </row>
        <row r="39">
          <cell r="A39">
            <v>36577</v>
          </cell>
          <cell r="C39">
            <v>6.28</v>
          </cell>
          <cell r="E39">
            <v>5.87</v>
          </cell>
        </row>
        <row r="40">
          <cell r="A40">
            <v>36578</v>
          </cell>
          <cell r="C40">
            <v>6.12</v>
          </cell>
          <cell r="E40">
            <v>5.78</v>
          </cell>
        </row>
        <row r="41">
          <cell r="A41">
            <v>36579</v>
          </cell>
          <cell r="C41">
            <v>6.19</v>
          </cell>
          <cell r="E41">
            <v>5.83</v>
          </cell>
        </row>
        <row r="42">
          <cell r="A42">
            <v>36580</v>
          </cell>
          <cell r="C42">
            <v>6.08</v>
          </cell>
          <cell r="E42">
            <v>5.82</v>
          </cell>
        </row>
        <row r="43">
          <cell r="A43">
            <v>36581</v>
          </cell>
          <cell r="C43">
            <v>6.07</v>
          </cell>
          <cell r="E43">
            <v>5.87</v>
          </cell>
        </row>
        <row r="44">
          <cell r="A44">
            <v>36584</v>
          </cell>
          <cell r="C44">
            <v>6.15</v>
          </cell>
          <cell r="E44">
            <v>5.88</v>
          </cell>
        </row>
        <row r="45">
          <cell r="A45">
            <v>36585</v>
          </cell>
          <cell r="C45">
            <v>6.12</v>
          </cell>
          <cell r="E45">
            <v>5.81</v>
          </cell>
        </row>
        <row r="46">
          <cell r="A46">
            <v>36586</v>
          </cell>
          <cell r="C46">
            <v>6.09</v>
          </cell>
          <cell r="E46">
            <v>5.82</v>
          </cell>
        </row>
        <row r="47">
          <cell r="A47">
            <v>36587</v>
          </cell>
          <cell r="C47">
            <v>6.1</v>
          </cell>
          <cell r="E47">
            <v>5.82</v>
          </cell>
        </row>
        <row r="48">
          <cell r="A48">
            <v>36588</v>
          </cell>
          <cell r="C48">
            <v>6.08</v>
          </cell>
          <cell r="E48">
            <v>5.82</v>
          </cell>
        </row>
        <row r="49">
          <cell r="A49">
            <v>36591</v>
          </cell>
          <cell r="C49">
            <v>6.13</v>
          </cell>
          <cell r="E49">
            <v>5.82</v>
          </cell>
        </row>
        <row r="50">
          <cell r="A50">
            <v>36592</v>
          </cell>
          <cell r="C50">
            <v>6.1</v>
          </cell>
          <cell r="E50">
            <v>5.82</v>
          </cell>
        </row>
        <row r="51">
          <cell r="A51">
            <v>36593</v>
          </cell>
          <cell r="C51">
            <v>6.12</v>
          </cell>
          <cell r="E51">
            <v>5.8</v>
          </cell>
        </row>
        <row r="52">
          <cell r="A52">
            <v>36594</v>
          </cell>
          <cell r="C52">
            <v>6.09</v>
          </cell>
          <cell r="E52">
            <v>5.8</v>
          </cell>
        </row>
        <row r="53">
          <cell r="A53">
            <v>36595</v>
          </cell>
          <cell r="C53">
            <v>6.14</v>
          </cell>
          <cell r="E53">
            <v>5.84</v>
          </cell>
        </row>
        <row r="54">
          <cell r="A54">
            <v>36598</v>
          </cell>
          <cell r="C54">
            <v>6.11</v>
          </cell>
          <cell r="E54">
            <v>5.83</v>
          </cell>
        </row>
        <row r="55">
          <cell r="A55">
            <v>36599</v>
          </cell>
          <cell r="C55">
            <v>6.05</v>
          </cell>
          <cell r="E55">
            <v>5.8</v>
          </cell>
        </row>
        <row r="56">
          <cell r="A56">
            <v>36600</v>
          </cell>
          <cell r="C56">
            <v>6.1</v>
          </cell>
          <cell r="E56">
            <v>5.86</v>
          </cell>
        </row>
        <row r="57">
          <cell r="A57">
            <v>36601</v>
          </cell>
          <cell r="C57">
            <v>6.06</v>
          </cell>
          <cell r="E57">
            <v>5.81</v>
          </cell>
        </row>
        <row r="58">
          <cell r="A58">
            <v>36602</v>
          </cell>
          <cell r="C58">
            <v>5.99</v>
          </cell>
          <cell r="E58">
            <v>5.75</v>
          </cell>
        </row>
        <row r="59">
          <cell r="A59">
            <v>36605</v>
          </cell>
          <cell r="C59">
            <v>5.96</v>
          </cell>
          <cell r="E59">
            <v>5.73</v>
          </cell>
        </row>
        <row r="60">
          <cell r="A60">
            <v>36606</v>
          </cell>
          <cell r="C60">
            <v>5.91</v>
          </cell>
          <cell r="E60">
            <v>5.69</v>
          </cell>
        </row>
        <row r="61">
          <cell r="A61">
            <v>36607</v>
          </cell>
          <cell r="C61">
            <v>5.9</v>
          </cell>
          <cell r="E61">
            <v>5.7</v>
          </cell>
        </row>
        <row r="62">
          <cell r="A62">
            <v>36608</v>
          </cell>
          <cell r="C62">
            <v>5.88</v>
          </cell>
          <cell r="E62">
            <v>5.67</v>
          </cell>
        </row>
        <row r="63">
          <cell r="A63">
            <v>36609</v>
          </cell>
          <cell r="C63">
            <v>5.99</v>
          </cell>
          <cell r="E63">
            <v>5.76</v>
          </cell>
        </row>
        <row r="64">
          <cell r="A64">
            <v>36612</v>
          </cell>
          <cell r="C64">
            <v>6</v>
          </cell>
          <cell r="E64">
            <v>5.77</v>
          </cell>
        </row>
        <row r="65">
          <cell r="A65">
            <v>36613</v>
          </cell>
          <cell r="C65">
            <v>5.98</v>
          </cell>
          <cell r="E65">
            <v>5.77</v>
          </cell>
        </row>
        <row r="66">
          <cell r="A66">
            <v>36614</v>
          </cell>
          <cell r="C66">
            <v>6.03</v>
          </cell>
          <cell r="E66">
            <v>5.84</v>
          </cell>
        </row>
        <row r="67">
          <cell r="A67">
            <v>36615</v>
          </cell>
          <cell r="C67">
            <v>5.94</v>
          </cell>
          <cell r="E67">
            <v>5.79</v>
          </cell>
        </row>
        <row r="68">
          <cell r="A68">
            <v>36616</v>
          </cell>
          <cell r="C68">
            <v>5.9</v>
          </cell>
          <cell r="E68">
            <v>5.74</v>
          </cell>
        </row>
        <row r="69">
          <cell r="A69">
            <v>36619</v>
          </cell>
          <cell r="C69">
            <v>5.88</v>
          </cell>
          <cell r="E69">
            <v>5.74</v>
          </cell>
        </row>
        <row r="70">
          <cell r="A70">
            <v>36620</v>
          </cell>
          <cell r="C70">
            <v>5.81</v>
          </cell>
          <cell r="E70">
            <v>5.74</v>
          </cell>
        </row>
        <row r="71">
          <cell r="A71">
            <v>36621</v>
          </cell>
          <cell r="C71">
            <v>5.83</v>
          </cell>
          <cell r="E71">
            <v>5.75</v>
          </cell>
        </row>
        <row r="72">
          <cell r="A72">
            <v>36622</v>
          </cell>
          <cell r="C72">
            <v>5.85</v>
          </cell>
          <cell r="E72">
            <v>5.75</v>
          </cell>
        </row>
        <row r="73">
          <cell r="A73">
            <v>36623</v>
          </cell>
          <cell r="C73">
            <v>5.81</v>
          </cell>
          <cell r="E73">
            <v>5.69</v>
          </cell>
        </row>
        <row r="74">
          <cell r="A74">
            <v>36626</v>
          </cell>
          <cell r="C74">
            <v>5.77</v>
          </cell>
          <cell r="E74">
            <v>5.66</v>
          </cell>
        </row>
        <row r="75">
          <cell r="A75">
            <v>36627</v>
          </cell>
          <cell r="C75">
            <v>5.82</v>
          </cell>
          <cell r="E75">
            <v>5.72</v>
          </cell>
        </row>
        <row r="76">
          <cell r="A76">
            <v>36628</v>
          </cell>
          <cell r="C76">
            <v>5.84</v>
          </cell>
          <cell r="E76">
            <v>5.74</v>
          </cell>
        </row>
        <row r="77">
          <cell r="A77">
            <v>36629</v>
          </cell>
          <cell r="C77">
            <v>5.84</v>
          </cell>
          <cell r="E77">
            <v>5.75</v>
          </cell>
        </row>
        <row r="78">
          <cell r="A78">
            <v>36630</v>
          </cell>
          <cell r="C78">
            <v>5.79</v>
          </cell>
          <cell r="E78">
            <v>5.71</v>
          </cell>
        </row>
        <row r="79">
          <cell r="A79">
            <v>36633</v>
          </cell>
          <cell r="C79">
            <v>5.89</v>
          </cell>
          <cell r="E79">
            <v>5.8</v>
          </cell>
        </row>
        <row r="80">
          <cell r="A80">
            <v>36634</v>
          </cell>
          <cell r="C80">
            <v>5.94</v>
          </cell>
          <cell r="E80">
            <v>5.84</v>
          </cell>
        </row>
        <row r="81">
          <cell r="A81">
            <v>36635</v>
          </cell>
          <cell r="C81">
            <v>5.93</v>
          </cell>
          <cell r="E81">
            <v>5.83</v>
          </cell>
        </row>
        <row r="82">
          <cell r="A82">
            <v>36636</v>
          </cell>
          <cell r="C82">
            <v>5.98</v>
          </cell>
          <cell r="E82">
            <v>5.86</v>
          </cell>
        </row>
        <row r="83">
          <cell r="A83">
            <v>36637</v>
          </cell>
          <cell r="C83" t="str">
            <v>na</v>
          </cell>
          <cell r="E83" t="str">
            <v>na</v>
          </cell>
        </row>
        <row r="84">
          <cell r="A84">
            <v>36640</v>
          </cell>
          <cell r="C84">
            <v>6.02</v>
          </cell>
          <cell r="E84">
            <v>5.9</v>
          </cell>
        </row>
        <row r="85">
          <cell r="A85">
            <v>36641</v>
          </cell>
          <cell r="C85">
            <v>6.11</v>
          </cell>
          <cell r="E85">
            <v>5.94</v>
          </cell>
        </row>
        <row r="86">
          <cell r="A86">
            <v>36642</v>
          </cell>
          <cell r="C86">
            <v>6.1</v>
          </cell>
          <cell r="E86">
            <v>5.92</v>
          </cell>
        </row>
        <row r="87">
          <cell r="A87">
            <v>36643</v>
          </cell>
          <cell r="C87">
            <v>6.19</v>
          </cell>
          <cell r="E87">
            <v>5.96</v>
          </cell>
        </row>
        <row r="88">
          <cell r="A88">
            <v>36644</v>
          </cell>
          <cell r="C88">
            <v>6.16</v>
          </cell>
          <cell r="E88">
            <v>5.93</v>
          </cell>
        </row>
        <row r="89">
          <cell r="A89">
            <v>36647</v>
          </cell>
          <cell r="C89">
            <v>6.2</v>
          </cell>
          <cell r="E89">
            <v>5.81</v>
          </cell>
        </row>
        <row r="90">
          <cell r="A90">
            <v>36648</v>
          </cell>
          <cell r="C90">
            <v>6.2</v>
          </cell>
          <cell r="E90">
            <v>5.83</v>
          </cell>
        </row>
        <row r="91">
          <cell r="A91">
            <v>36649</v>
          </cell>
          <cell r="C91">
            <v>6.27</v>
          </cell>
          <cell r="E91">
            <v>5.87</v>
          </cell>
        </row>
        <row r="92">
          <cell r="A92">
            <v>36650</v>
          </cell>
          <cell r="C92">
            <v>6.28</v>
          </cell>
          <cell r="E92">
            <v>5.88</v>
          </cell>
        </row>
        <row r="93">
          <cell r="A93">
            <v>36651</v>
          </cell>
          <cell r="C93">
            <v>6.31</v>
          </cell>
          <cell r="E93">
            <v>5.86</v>
          </cell>
        </row>
        <row r="94">
          <cell r="A94">
            <v>36654</v>
          </cell>
          <cell r="C94">
            <v>6.36</v>
          </cell>
          <cell r="E94">
            <v>5.9</v>
          </cell>
        </row>
        <row r="95">
          <cell r="A95">
            <v>36655</v>
          </cell>
          <cell r="C95">
            <v>6.32</v>
          </cell>
          <cell r="E95">
            <v>5.87</v>
          </cell>
        </row>
        <row r="96">
          <cell r="A96">
            <v>36656</v>
          </cell>
          <cell r="C96">
            <v>6.23</v>
          </cell>
          <cell r="E96">
            <v>5.81</v>
          </cell>
        </row>
        <row r="97">
          <cell r="A97">
            <v>36657</v>
          </cell>
          <cell r="C97">
            <v>6.23</v>
          </cell>
          <cell r="E97">
            <v>5.76</v>
          </cell>
        </row>
        <row r="98">
          <cell r="A98">
            <v>36658</v>
          </cell>
          <cell r="C98">
            <v>6.29</v>
          </cell>
          <cell r="E98">
            <v>5.81</v>
          </cell>
        </row>
        <row r="99">
          <cell r="A99">
            <v>36661</v>
          </cell>
          <cell r="C99">
            <v>6.26</v>
          </cell>
          <cell r="E99">
            <v>5.79</v>
          </cell>
        </row>
        <row r="100">
          <cell r="A100">
            <v>36662</v>
          </cell>
          <cell r="C100">
            <v>6.22</v>
          </cell>
          <cell r="E100">
            <v>5.76</v>
          </cell>
        </row>
        <row r="101">
          <cell r="A101">
            <v>36663</v>
          </cell>
          <cell r="C101">
            <v>6.26</v>
          </cell>
          <cell r="E101">
            <v>5.8</v>
          </cell>
        </row>
        <row r="102">
          <cell r="A102">
            <v>36664</v>
          </cell>
          <cell r="C102">
            <v>6.27</v>
          </cell>
          <cell r="E102">
            <v>5.84</v>
          </cell>
        </row>
        <row r="103">
          <cell r="A103">
            <v>36665</v>
          </cell>
          <cell r="C103">
            <v>6.24</v>
          </cell>
          <cell r="E103">
            <v>5.84</v>
          </cell>
        </row>
        <row r="104">
          <cell r="A104">
            <v>36668</v>
          </cell>
          <cell r="C104" t="str">
            <v>na</v>
          </cell>
          <cell r="E104" t="str">
            <v>na</v>
          </cell>
        </row>
        <row r="105">
          <cell r="A105">
            <v>36669</v>
          </cell>
          <cell r="C105">
            <v>6.19</v>
          </cell>
          <cell r="E105">
            <v>5.81</v>
          </cell>
        </row>
        <row r="106">
          <cell r="A106">
            <v>36670</v>
          </cell>
          <cell r="C106">
            <v>6.24</v>
          </cell>
          <cell r="E106">
            <v>5.83</v>
          </cell>
        </row>
        <row r="107">
          <cell r="A107">
            <v>36671</v>
          </cell>
          <cell r="C107">
            <v>6.16</v>
          </cell>
          <cell r="E107">
            <v>5.78</v>
          </cell>
        </row>
        <row r="108">
          <cell r="A108">
            <v>36672</v>
          </cell>
          <cell r="C108">
            <v>6.06</v>
          </cell>
          <cell r="E108">
            <v>5.68</v>
          </cell>
        </row>
        <row r="109">
          <cell r="A109">
            <v>36675</v>
          </cell>
          <cell r="C109">
            <v>6.05</v>
          </cell>
          <cell r="E109">
            <v>5.67</v>
          </cell>
        </row>
        <row r="110">
          <cell r="A110">
            <v>36676</v>
          </cell>
          <cell r="C110">
            <v>6.09</v>
          </cell>
          <cell r="E110">
            <v>5.68</v>
          </cell>
        </row>
        <row r="111">
          <cell r="A111">
            <v>36677</v>
          </cell>
          <cell r="C111">
            <v>6</v>
          </cell>
          <cell r="E111">
            <v>5.63</v>
          </cell>
        </row>
        <row r="112">
          <cell r="A112">
            <v>36678</v>
          </cell>
          <cell r="C112">
            <v>5.92</v>
          </cell>
          <cell r="E112">
            <v>5.57</v>
          </cell>
        </row>
        <row r="113">
          <cell r="A113">
            <v>36679</v>
          </cell>
          <cell r="C113">
            <v>5.84</v>
          </cell>
          <cell r="E113">
            <v>5.53</v>
          </cell>
        </row>
        <row r="114">
          <cell r="A114">
            <v>36682</v>
          </cell>
          <cell r="C114">
            <v>5.9</v>
          </cell>
          <cell r="E114">
            <v>5.59</v>
          </cell>
        </row>
        <row r="115">
          <cell r="A115">
            <v>36683</v>
          </cell>
          <cell r="C115">
            <v>5.9</v>
          </cell>
          <cell r="E115">
            <v>5.57</v>
          </cell>
        </row>
        <row r="116">
          <cell r="A116">
            <v>36684</v>
          </cell>
          <cell r="C116">
            <v>5.94</v>
          </cell>
          <cell r="E116">
            <v>5.59</v>
          </cell>
        </row>
        <row r="117">
          <cell r="A117">
            <v>36685</v>
          </cell>
          <cell r="C117">
            <v>5.95</v>
          </cell>
          <cell r="E117">
            <v>5.57</v>
          </cell>
        </row>
        <row r="118">
          <cell r="A118">
            <v>36686</v>
          </cell>
          <cell r="C118">
            <v>5.94</v>
          </cell>
          <cell r="E118">
            <v>5.56</v>
          </cell>
        </row>
        <row r="119">
          <cell r="A119">
            <v>36689</v>
          </cell>
          <cell r="C119">
            <v>5.9</v>
          </cell>
          <cell r="E119">
            <v>5.55</v>
          </cell>
        </row>
        <row r="120">
          <cell r="A120">
            <v>36690</v>
          </cell>
          <cell r="C120">
            <v>5.88</v>
          </cell>
          <cell r="E120">
            <v>5.58</v>
          </cell>
        </row>
        <row r="121">
          <cell r="A121">
            <v>36691</v>
          </cell>
          <cell r="C121">
            <v>5.86</v>
          </cell>
          <cell r="E121">
            <v>5.58</v>
          </cell>
        </row>
        <row r="122">
          <cell r="A122">
            <v>36692</v>
          </cell>
          <cell r="C122">
            <v>5.86</v>
          </cell>
          <cell r="E122">
            <v>5.59</v>
          </cell>
        </row>
        <row r="123">
          <cell r="A123">
            <v>36693</v>
          </cell>
          <cell r="C123">
            <v>5.81</v>
          </cell>
          <cell r="E123">
            <v>5.56</v>
          </cell>
        </row>
        <row r="124">
          <cell r="A124">
            <v>36696</v>
          </cell>
          <cell r="C124">
            <v>5.81</v>
          </cell>
          <cell r="E124">
            <v>5.55</v>
          </cell>
        </row>
        <row r="125">
          <cell r="A125">
            <v>36697</v>
          </cell>
          <cell r="C125">
            <v>5.85</v>
          </cell>
          <cell r="E125">
            <v>5.57</v>
          </cell>
        </row>
        <row r="126">
          <cell r="A126">
            <v>36698</v>
          </cell>
          <cell r="C126">
            <v>5.93</v>
          </cell>
          <cell r="E126">
            <v>5.62</v>
          </cell>
        </row>
        <row r="127">
          <cell r="A127">
            <v>36699</v>
          </cell>
          <cell r="C127">
            <v>5.95</v>
          </cell>
          <cell r="E127">
            <v>5.64</v>
          </cell>
        </row>
        <row r="128">
          <cell r="A128">
            <v>36700</v>
          </cell>
          <cell r="C128">
            <v>6.01</v>
          </cell>
          <cell r="E128">
            <v>5.69</v>
          </cell>
        </row>
        <row r="129">
          <cell r="A129">
            <v>36703</v>
          </cell>
          <cell r="C129">
            <v>5.94</v>
          </cell>
          <cell r="E129">
            <v>5.62</v>
          </cell>
        </row>
        <row r="130">
          <cell r="A130">
            <v>36704</v>
          </cell>
          <cell r="C130">
            <v>5.91</v>
          </cell>
          <cell r="E130">
            <v>5.6</v>
          </cell>
        </row>
        <row r="131">
          <cell r="A131">
            <v>36705</v>
          </cell>
          <cell r="C131">
            <v>5.93</v>
          </cell>
          <cell r="E131">
            <v>5.61</v>
          </cell>
        </row>
        <row r="132">
          <cell r="A132">
            <v>36706</v>
          </cell>
          <cell r="C132">
            <v>5.84</v>
          </cell>
          <cell r="E132">
            <v>5.54</v>
          </cell>
        </row>
        <row r="133">
          <cell r="A133">
            <v>36707</v>
          </cell>
          <cell r="C133">
            <v>5.83</v>
          </cell>
          <cell r="E133">
            <v>5.54</v>
          </cell>
        </row>
        <row r="134">
          <cell r="A134">
            <v>36710</v>
          </cell>
          <cell r="C134" t="str">
            <v>na</v>
          </cell>
          <cell r="E134" t="str">
            <v>na</v>
          </cell>
        </row>
        <row r="135">
          <cell r="A135">
            <v>36711</v>
          </cell>
          <cell r="C135">
            <v>5.79</v>
          </cell>
          <cell r="E135">
            <v>5.52</v>
          </cell>
        </row>
        <row r="136">
          <cell r="A136">
            <v>36712</v>
          </cell>
          <cell r="C136">
            <v>5.8</v>
          </cell>
          <cell r="E136">
            <v>5.53</v>
          </cell>
        </row>
        <row r="137">
          <cell r="A137">
            <v>36713</v>
          </cell>
          <cell r="C137">
            <v>5.83</v>
          </cell>
          <cell r="E137">
            <v>5.55</v>
          </cell>
        </row>
        <row r="138">
          <cell r="A138">
            <v>36714</v>
          </cell>
          <cell r="C138">
            <v>5.81</v>
          </cell>
          <cell r="E138">
            <v>5.53</v>
          </cell>
        </row>
        <row r="139">
          <cell r="A139">
            <v>36717</v>
          </cell>
          <cell r="C139">
            <v>5.83</v>
          </cell>
          <cell r="E139">
            <v>5.55</v>
          </cell>
        </row>
        <row r="140">
          <cell r="A140">
            <v>36718</v>
          </cell>
          <cell r="C140">
            <v>5.84</v>
          </cell>
          <cell r="E140">
            <v>5.56</v>
          </cell>
        </row>
        <row r="141">
          <cell r="A141">
            <v>36719</v>
          </cell>
          <cell r="C141">
            <v>5.86</v>
          </cell>
          <cell r="E141">
            <v>5.57</v>
          </cell>
        </row>
        <row r="142">
          <cell r="A142">
            <v>36720</v>
          </cell>
          <cell r="C142">
            <v>5.81</v>
          </cell>
          <cell r="E142">
            <v>5.52</v>
          </cell>
        </row>
        <row r="143">
          <cell r="A143">
            <v>36721</v>
          </cell>
          <cell r="C143">
            <v>5.88</v>
          </cell>
          <cell r="E143">
            <v>5.57</v>
          </cell>
        </row>
        <row r="144">
          <cell r="A144">
            <v>36724</v>
          </cell>
          <cell r="C144">
            <v>5.94</v>
          </cell>
          <cell r="E144">
            <v>5.6</v>
          </cell>
        </row>
        <row r="145">
          <cell r="A145">
            <v>36725</v>
          </cell>
          <cell r="C145">
            <v>5.96</v>
          </cell>
          <cell r="E145">
            <v>5.61</v>
          </cell>
        </row>
        <row r="146">
          <cell r="A146">
            <v>36726</v>
          </cell>
          <cell r="C146">
            <v>5.98</v>
          </cell>
          <cell r="E146">
            <v>5.63</v>
          </cell>
        </row>
        <row r="147">
          <cell r="A147">
            <v>36727</v>
          </cell>
          <cell r="C147">
            <v>5.84</v>
          </cell>
          <cell r="E147">
            <v>5.53</v>
          </cell>
        </row>
        <row r="148">
          <cell r="A148">
            <v>36728</v>
          </cell>
          <cell r="C148">
            <v>5.85</v>
          </cell>
          <cell r="E148">
            <v>5.53</v>
          </cell>
        </row>
        <row r="149">
          <cell r="A149">
            <v>36731</v>
          </cell>
          <cell r="C149">
            <v>5.88</v>
          </cell>
          <cell r="E149">
            <v>5.54</v>
          </cell>
        </row>
        <row r="150">
          <cell r="A150">
            <v>36732</v>
          </cell>
          <cell r="C150">
            <v>5.88</v>
          </cell>
          <cell r="E150">
            <v>5.55</v>
          </cell>
        </row>
        <row r="151">
          <cell r="A151">
            <v>36733</v>
          </cell>
          <cell r="C151">
            <v>5.86</v>
          </cell>
          <cell r="E151">
            <v>5.55</v>
          </cell>
        </row>
        <row r="152">
          <cell r="A152">
            <v>36734</v>
          </cell>
          <cell r="C152">
            <v>5.86</v>
          </cell>
          <cell r="E152">
            <v>5.53</v>
          </cell>
        </row>
        <row r="153">
          <cell r="A153">
            <v>36735</v>
          </cell>
          <cell r="C153">
            <v>5.89</v>
          </cell>
          <cell r="E153">
            <v>5.53</v>
          </cell>
        </row>
        <row r="154">
          <cell r="A154">
            <v>36738</v>
          </cell>
          <cell r="C154">
            <v>5.88</v>
          </cell>
          <cell r="E154">
            <v>5.52</v>
          </cell>
        </row>
        <row r="155">
          <cell r="A155">
            <v>36739</v>
          </cell>
          <cell r="C155">
            <v>5.83</v>
          </cell>
          <cell r="E155">
            <v>5.49</v>
          </cell>
        </row>
        <row r="156">
          <cell r="A156">
            <v>36740</v>
          </cell>
          <cell r="C156">
            <v>5.8</v>
          </cell>
          <cell r="E156">
            <v>5.5</v>
          </cell>
        </row>
        <row r="157">
          <cell r="A157">
            <v>36741</v>
          </cell>
          <cell r="C157">
            <v>5.77</v>
          </cell>
          <cell r="E157">
            <v>5.48</v>
          </cell>
        </row>
        <row r="158">
          <cell r="A158">
            <v>36742</v>
          </cell>
          <cell r="C158">
            <v>5.72</v>
          </cell>
          <cell r="E158">
            <v>5.47</v>
          </cell>
        </row>
        <row r="159">
          <cell r="A159">
            <v>36745</v>
          </cell>
          <cell r="C159" t="str">
            <v>na</v>
          </cell>
          <cell r="E159" t="str">
            <v>na</v>
          </cell>
        </row>
        <row r="160">
          <cell r="A160">
            <v>36746</v>
          </cell>
          <cell r="C160">
            <v>5.75</v>
          </cell>
          <cell r="E160">
            <v>5.48</v>
          </cell>
        </row>
        <row r="161">
          <cell r="A161">
            <v>36747</v>
          </cell>
          <cell r="C161">
            <v>5.76</v>
          </cell>
          <cell r="E161">
            <v>5.49</v>
          </cell>
        </row>
        <row r="162">
          <cell r="A162">
            <v>36748</v>
          </cell>
          <cell r="C162">
            <v>5.72</v>
          </cell>
          <cell r="E162">
            <v>5.46</v>
          </cell>
        </row>
        <row r="163">
          <cell r="A163">
            <v>36749</v>
          </cell>
          <cell r="C163">
            <v>5.78</v>
          </cell>
          <cell r="E163">
            <v>5.48</v>
          </cell>
        </row>
        <row r="164">
          <cell r="A164">
            <v>36752</v>
          </cell>
          <cell r="C164">
            <v>5.75</v>
          </cell>
          <cell r="E164">
            <v>5.45</v>
          </cell>
        </row>
        <row r="165">
          <cell r="A165">
            <v>36753</v>
          </cell>
          <cell r="C165">
            <v>5.78</v>
          </cell>
          <cell r="E165">
            <v>5.47</v>
          </cell>
        </row>
        <row r="166">
          <cell r="A166">
            <v>36754</v>
          </cell>
          <cell r="C166">
            <v>5.79</v>
          </cell>
          <cell r="E166">
            <v>5.47</v>
          </cell>
        </row>
        <row r="167">
          <cell r="A167">
            <v>36755</v>
          </cell>
          <cell r="C167">
            <v>5.78</v>
          </cell>
          <cell r="E167">
            <v>5.46</v>
          </cell>
        </row>
        <row r="168">
          <cell r="A168">
            <v>36756</v>
          </cell>
          <cell r="C168">
            <v>5.76</v>
          </cell>
          <cell r="E168">
            <v>5.44</v>
          </cell>
        </row>
        <row r="169">
          <cell r="A169">
            <v>36759</v>
          </cell>
          <cell r="C169">
            <v>5.78</v>
          </cell>
          <cell r="E169">
            <v>5.47</v>
          </cell>
        </row>
        <row r="170">
          <cell r="A170">
            <v>36760</v>
          </cell>
          <cell r="C170">
            <v>5.77</v>
          </cell>
          <cell r="E170">
            <v>5.48</v>
          </cell>
        </row>
        <row r="171">
          <cell r="A171">
            <v>36761</v>
          </cell>
          <cell r="C171">
            <v>5.74</v>
          </cell>
          <cell r="E171">
            <v>5.47</v>
          </cell>
        </row>
        <row r="172">
          <cell r="A172">
            <v>36762</v>
          </cell>
          <cell r="C172">
            <v>5.75</v>
          </cell>
          <cell r="E172">
            <v>5.47</v>
          </cell>
        </row>
        <row r="173">
          <cell r="A173">
            <v>36763</v>
          </cell>
          <cell r="C173">
            <v>5.76</v>
          </cell>
          <cell r="E173">
            <v>5.47</v>
          </cell>
        </row>
        <row r="174">
          <cell r="A174">
            <v>36766</v>
          </cell>
          <cell r="C174">
            <v>5.8</v>
          </cell>
          <cell r="E174">
            <v>5.51</v>
          </cell>
        </row>
        <row r="175">
          <cell r="A175">
            <v>36767</v>
          </cell>
          <cell r="C175">
            <v>5.83</v>
          </cell>
          <cell r="E175">
            <v>5.55</v>
          </cell>
        </row>
        <row r="176">
          <cell r="A176">
            <v>36768</v>
          </cell>
          <cell r="C176">
            <v>5.77</v>
          </cell>
          <cell r="E176">
            <v>5.51</v>
          </cell>
        </row>
        <row r="177">
          <cell r="A177">
            <v>36769</v>
          </cell>
          <cell r="C177">
            <v>5.67</v>
          </cell>
          <cell r="E177">
            <v>5.46</v>
          </cell>
        </row>
        <row r="178">
          <cell r="A178">
            <v>36770</v>
          </cell>
          <cell r="C178">
            <v>5.64</v>
          </cell>
          <cell r="E178">
            <v>5.46</v>
          </cell>
        </row>
        <row r="179">
          <cell r="A179">
            <v>36773</v>
          </cell>
          <cell r="C179" t="str">
            <v>na</v>
          </cell>
          <cell r="E179" t="str">
            <v>na</v>
          </cell>
        </row>
        <row r="180">
          <cell r="A180">
            <v>36774</v>
          </cell>
          <cell r="C180">
            <v>5.64</v>
          </cell>
          <cell r="E180">
            <v>5.47</v>
          </cell>
        </row>
        <row r="181">
          <cell r="A181">
            <v>36775</v>
          </cell>
          <cell r="C181">
            <v>5.67</v>
          </cell>
          <cell r="E181">
            <v>5.51</v>
          </cell>
        </row>
        <row r="182">
          <cell r="A182">
            <v>36776</v>
          </cell>
          <cell r="C182">
            <v>5.7</v>
          </cell>
          <cell r="E182">
            <v>5.51</v>
          </cell>
        </row>
        <row r="183">
          <cell r="A183">
            <v>36777</v>
          </cell>
          <cell r="C183">
            <v>5.69</v>
          </cell>
          <cell r="E183">
            <v>5.51</v>
          </cell>
        </row>
        <row r="184">
          <cell r="A184">
            <v>36780</v>
          </cell>
          <cell r="C184">
            <v>5.72</v>
          </cell>
          <cell r="E184">
            <v>5.52</v>
          </cell>
        </row>
        <row r="185">
          <cell r="A185">
            <v>36781</v>
          </cell>
          <cell r="C185">
            <v>5.74</v>
          </cell>
          <cell r="E185">
            <v>5.56</v>
          </cell>
        </row>
        <row r="186">
          <cell r="A186">
            <v>36782</v>
          </cell>
          <cell r="C186">
            <v>5.71</v>
          </cell>
          <cell r="E186">
            <v>5.55</v>
          </cell>
        </row>
        <row r="187">
          <cell r="A187">
            <v>36783</v>
          </cell>
          <cell r="C187">
            <v>5.74</v>
          </cell>
          <cell r="E187">
            <v>5.62</v>
          </cell>
        </row>
        <row r="188">
          <cell r="A188">
            <v>36784</v>
          </cell>
          <cell r="C188">
            <v>5.76</v>
          </cell>
          <cell r="E188">
            <v>5.68</v>
          </cell>
        </row>
        <row r="189">
          <cell r="A189">
            <v>36787</v>
          </cell>
          <cell r="C189">
            <v>5.78</v>
          </cell>
          <cell r="E189">
            <v>5.71</v>
          </cell>
        </row>
        <row r="190">
          <cell r="A190">
            <v>36788</v>
          </cell>
          <cell r="C190">
            <v>5.77</v>
          </cell>
          <cell r="E190">
            <v>5.68</v>
          </cell>
        </row>
        <row r="191">
          <cell r="A191">
            <v>36789</v>
          </cell>
          <cell r="C191">
            <v>5.79</v>
          </cell>
          <cell r="E191">
            <v>5.71</v>
          </cell>
        </row>
        <row r="192">
          <cell r="A192">
            <v>36790</v>
          </cell>
          <cell r="C192">
            <v>5.76</v>
          </cell>
          <cell r="E192">
            <v>5.68</v>
          </cell>
        </row>
        <row r="193">
          <cell r="A193">
            <v>36791</v>
          </cell>
          <cell r="C193">
            <v>5.77</v>
          </cell>
          <cell r="E193">
            <v>5.68</v>
          </cell>
        </row>
        <row r="194">
          <cell r="A194">
            <v>36794</v>
          </cell>
          <cell r="C194">
            <v>5.76</v>
          </cell>
          <cell r="E194">
            <v>5.67</v>
          </cell>
        </row>
        <row r="195">
          <cell r="A195">
            <v>36795</v>
          </cell>
          <cell r="C195">
            <v>5.73</v>
          </cell>
          <cell r="E195">
            <v>5.64</v>
          </cell>
        </row>
        <row r="196">
          <cell r="A196">
            <v>36796</v>
          </cell>
          <cell r="C196">
            <v>5.75</v>
          </cell>
          <cell r="E196">
            <v>5.67</v>
          </cell>
        </row>
        <row r="197">
          <cell r="A197">
            <v>36797</v>
          </cell>
          <cell r="C197">
            <v>5.74</v>
          </cell>
          <cell r="E197">
            <v>5.67</v>
          </cell>
        </row>
        <row r="198">
          <cell r="A198">
            <v>36798</v>
          </cell>
          <cell r="C198">
            <v>5.73</v>
          </cell>
          <cell r="E198">
            <v>5.66</v>
          </cell>
        </row>
        <row r="199">
          <cell r="A199">
            <v>36801</v>
          </cell>
          <cell r="C199">
            <v>5.76</v>
          </cell>
          <cell r="E199">
            <v>5.69</v>
          </cell>
        </row>
        <row r="200">
          <cell r="A200">
            <v>36802</v>
          </cell>
          <cell r="C200">
            <v>5.78</v>
          </cell>
          <cell r="E200">
            <v>5.7</v>
          </cell>
        </row>
        <row r="201">
          <cell r="A201">
            <v>36803</v>
          </cell>
          <cell r="C201">
            <v>5.8</v>
          </cell>
          <cell r="E201">
            <v>5.7</v>
          </cell>
        </row>
        <row r="202">
          <cell r="A202">
            <v>36804</v>
          </cell>
          <cell r="C202">
            <v>5.74</v>
          </cell>
          <cell r="E202">
            <v>5.64</v>
          </cell>
        </row>
        <row r="203">
          <cell r="A203">
            <v>36805</v>
          </cell>
          <cell r="C203">
            <v>5.73</v>
          </cell>
          <cell r="E203">
            <v>5.6</v>
          </cell>
        </row>
        <row r="204">
          <cell r="A204">
            <v>36808</v>
          </cell>
          <cell r="C204" t="str">
            <v>na</v>
          </cell>
          <cell r="E204" t="str">
            <v>na</v>
          </cell>
        </row>
        <row r="205">
          <cell r="A205">
            <v>36809</v>
          </cell>
          <cell r="C205">
            <v>5.71</v>
          </cell>
          <cell r="E205">
            <v>5.58</v>
          </cell>
        </row>
        <row r="206">
          <cell r="A206">
            <v>36810</v>
          </cell>
          <cell r="C206">
            <v>5.72</v>
          </cell>
          <cell r="E206">
            <v>5.58</v>
          </cell>
        </row>
        <row r="207">
          <cell r="A207">
            <v>36811</v>
          </cell>
          <cell r="C207">
            <v>5.69</v>
          </cell>
          <cell r="E207">
            <v>5.58</v>
          </cell>
        </row>
        <row r="208">
          <cell r="A208">
            <v>36812</v>
          </cell>
          <cell r="C208">
            <v>5.69</v>
          </cell>
          <cell r="E208">
            <v>5.57</v>
          </cell>
        </row>
        <row r="209">
          <cell r="A209">
            <v>36815</v>
          </cell>
          <cell r="C209">
            <v>5.71</v>
          </cell>
          <cell r="E209">
            <v>5.58</v>
          </cell>
        </row>
        <row r="210">
          <cell r="A210">
            <v>36816</v>
          </cell>
          <cell r="C210">
            <v>5.67</v>
          </cell>
          <cell r="E210">
            <v>5.56</v>
          </cell>
        </row>
        <row r="211">
          <cell r="A211">
            <v>36817</v>
          </cell>
          <cell r="C211">
            <v>5.66</v>
          </cell>
          <cell r="E211">
            <v>5.56</v>
          </cell>
        </row>
        <row r="212">
          <cell r="A212">
            <v>36818</v>
          </cell>
          <cell r="C212">
            <v>5.68</v>
          </cell>
          <cell r="E212">
            <v>5.56</v>
          </cell>
        </row>
        <row r="213">
          <cell r="A213">
            <v>36819</v>
          </cell>
          <cell r="C213">
            <v>5.66</v>
          </cell>
          <cell r="E213">
            <v>5.54</v>
          </cell>
        </row>
        <row r="214">
          <cell r="A214">
            <v>36822</v>
          </cell>
          <cell r="C214">
            <v>5.65</v>
          </cell>
          <cell r="E214">
            <v>5.55</v>
          </cell>
        </row>
        <row r="215">
          <cell r="A215">
            <v>36823</v>
          </cell>
          <cell r="C215">
            <v>5.68</v>
          </cell>
          <cell r="E215">
            <v>5.57</v>
          </cell>
        </row>
        <row r="216">
          <cell r="A216">
            <v>36824</v>
          </cell>
          <cell r="C216">
            <v>5.72</v>
          </cell>
          <cell r="E216">
            <v>5.61</v>
          </cell>
        </row>
        <row r="217">
          <cell r="A217">
            <v>36825</v>
          </cell>
          <cell r="C217">
            <v>5.75</v>
          </cell>
          <cell r="E217">
            <v>5.62</v>
          </cell>
        </row>
        <row r="218">
          <cell r="A218">
            <v>36826</v>
          </cell>
          <cell r="C218">
            <v>5.79</v>
          </cell>
          <cell r="E218">
            <v>5.64</v>
          </cell>
        </row>
        <row r="219">
          <cell r="A219">
            <v>36829</v>
          </cell>
          <cell r="C219">
            <v>5.79</v>
          </cell>
          <cell r="E219">
            <v>5.63</v>
          </cell>
        </row>
        <row r="220">
          <cell r="A220">
            <v>36830</v>
          </cell>
          <cell r="C220">
            <v>5.81</v>
          </cell>
          <cell r="E220">
            <v>5.66</v>
          </cell>
        </row>
        <row r="221">
          <cell r="A221">
            <v>36831</v>
          </cell>
          <cell r="C221">
            <v>5.81</v>
          </cell>
          <cell r="E221">
            <v>5.69</v>
          </cell>
        </row>
        <row r="222">
          <cell r="A222">
            <v>36832</v>
          </cell>
          <cell r="C222">
            <v>5.8</v>
          </cell>
          <cell r="E222">
            <v>5.68</v>
          </cell>
        </row>
        <row r="223">
          <cell r="A223">
            <v>36833</v>
          </cell>
          <cell r="C223">
            <v>5.85</v>
          </cell>
          <cell r="E223">
            <v>5.71</v>
          </cell>
        </row>
        <row r="224">
          <cell r="A224">
            <v>36836</v>
          </cell>
          <cell r="C224">
            <v>5.85</v>
          </cell>
          <cell r="E224">
            <v>5.71</v>
          </cell>
        </row>
        <row r="225">
          <cell r="A225">
            <v>36837</v>
          </cell>
          <cell r="C225">
            <v>5.83</v>
          </cell>
          <cell r="E225">
            <v>5.7</v>
          </cell>
        </row>
        <row r="226">
          <cell r="A226">
            <v>36838</v>
          </cell>
          <cell r="C226">
            <v>5.86</v>
          </cell>
          <cell r="E226">
            <v>5.7</v>
          </cell>
        </row>
        <row r="227">
          <cell r="A227">
            <v>36839</v>
          </cell>
          <cell r="C227">
            <v>5.84</v>
          </cell>
          <cell r="E227">
            <v>5.67</v>
          </cell>
        </row>
        <row r="228">
          <cell r="A228">
            <v>36840</v>
          </cell>
          <cell r="C228">
            <v>5.8</v>
          </cell>
          <cell r="E228">
            <v>5.65</v>
          </cell>
        </row>
        <row r="229">
          <cell r="A229">
            <v>36843</v>
          </cell>
          <cell r="C229" t="str">
            <v>na</v>
          </cell>
          <cell r="E229" t="str">
            <v>na</v>
          </cell>
        </row>
        <row r="230">
          <cell r="A230">
            <v>36844</v>
          </cell>
          <cell r="C230">
            <v>5.79</v>
          </cell>
          <cell r="E230">
            <v>5.63</v>
          </cell>
        </row>
        <row r="231">
          <cell r="A231">
            <v>36845</v>
          </cell>
          <cell r="C231">
            <v>5.76</v>
          </cell>
          <cell r="E231">
            <v>5.6</v>
          </cell>
        </row>
        <row r="232">
          <cell r="A232">
            <v>36846</v>
          </cell>
          <cell r="C232">
            <v>5.7</v>
          </cell>
          <cell r="E232">
            <v>5.57</v>
          </cell>
        </row>
        <row r="233">
          <cell r="A233">
            <v>36847</v>
          </cell>
          <cell r="C233">
            <v>5.72</v>
          </cell>
          <cell r="E233">
            <v>5.58</v>
          </cell>
        </row>
        <row r="234">
          <cell r="A234">
            <v>36850</v>
          </cell>
          <cell r="C234">
            <v>5.72</v>
          </cell>
          <cell r="E234">
            <v>5.59</v>
          </cell>
        </row>
        <row r="235">
          <cell r="A235">
            <v>36851</v>
          </cell>
          <cell r="C235">
            <v>5.71</v>
          </cell>
          <cell r="E235">
            <v>5.59</v>
          </cell>
        </row>
        <row r="236">
          <cell r="A236">
            <v>36852</v>
          </cell>
          <cell r="C236">
            <v>5.65</v>
          </cell>
          <cell r="E236">
            <v>5.56</v>
          </cell>
        </row>
        <row r="237">
          <cell r="A237">
            <v>36853</v>
          </cell>
          <cell r="C237">
            <v>5.66</v>
          </cell>
          <cell r="E237">
            <v>5.56</v>
          </cell>
        </row>
        <row r="238">
          <cell r="A238">
            <v>36854</v>
          </cell>
          <cell r="C238">
            <v>5.65</v>
          </cell>
          <cell r="E238">
            <v>5.55</v>
          </cell>
        </row>
        <row r="239">
          <cell r="A239">
            <v>36857</v>
          </cell>
          <cell r="C239">
            <v>5.63</v>
          </cell>
          <cell r="E239">
            <v>5.54</v>
          </cell>
        </row>
        <row r="240">
          <cell r="A240">
            <v>36858</v>
          </cell>
          <cell r="C240">
            <v>5.59</v>
          </cell>
          <cell r="E240">
            <v>5.52</v>
          </cell>
        </row>
        <row r="241">
          <cell r="A241">
            <v>36859</v>
          </cell>
          <cell r="C241">
            <v>5.54</v>
          </cell>
          <cell r="E241">
            <v>5.51</v>
          </cell>
        </row>
        <row r="242">
          <cell r="A242">
            <v>36860</v>
          </cell>
          <cell r="C242">
            <v>5.51</v>
          </cell>
          <cell r="E242">
            <v>5.5</v>
          </cell>
        </row>
        <row r="243">
          <cell r="A243">
            <v>36861</v>
          </cell>
          <cell r="C243">
            <v>5.53</v>
          </cell>
          <cell r="E243">
            <v>5.52</v>
          </cell>
        </row>
        <row r="244">
          <cell r="A244">
            <v>36864</v>
          </cell>
          <cell r="C244">
            <v>5.56</v>
          </cell>
          <cell r="E244">
            <v>5.59</v>
          </cell>
        </row>
        <row r="245">
          <cell r="A245">
            <v>36865</v>
          </cell>
          <cell r="C245">
            <v>5.48</v>
          </cell>
          <cell r="E245">
            <v>5.56</v>
          </cell>
        </row>
        <row r="246">
          <cell r="A246">
            <v>36866</v>
          </cell>
          <cell r="C246">
            <v>5.42</v>
          </cell>
          <cell r="E246">
            <v>5.52</v>
          </cell>
        </row>
        <row r="247">
          <cell r="A247">
            <v>36867</v>
          </cell>
          <cell r="C247">
            <v>5.39</v>
          </cell>
          <cell r="E247">
            <v>5.51</v>
          </cell>
        </row>
        <row r="248">
          <cell r="A248">
            <v>36868</v>
          </cell>
          <cell r="C248">
            <v>5.4</v>
          </cell>
          <cell r="E248">
            <v>5.5</v>
          </cell>
        </row>
        <row r="249">
          <cell r="A249">
            <v>36871</v>
          </cell>
          <cell r="C249">
            <v>5.42</v>
          </cell>
          <cell r="E249">
            <v>5.52</v>
          </cell>
        </row>
        <row r="250">
          <cell r="A250">
            <v>36872</v>
          </cell>
          <cell r="C250">
            <v>5.44</v>
          </cell>
          <cell r="E250">
            <v>5.55</v>
          </cell>
        </row>
        <row r="251">
          <cell r="A251">
            <v>36873</v>
          </cell>
          <cell r="C251">
            <v>5.4</v>
          </cell>
          <cell r="E251">
            <v>5.51</v>
          </cell>
        </row>
        <row r="252">
          <cell r="A252">
            <v>36874</v>
          </cell>
          <cell r="C252">
            <v>5.39</v>
          </cell>
          <cell r="E252">
            <v>5.52</v>
          </cell>
        </row>
        <row r="253">
          <cell r="A253">
            <v>36875</v>
          </cell>
          <cell r="C253">
            <v>5.41</v>
          </cell>
          <cell r="E253">
            <v>5.53</v>
          </cell>
        </row>
        <row r="254">
          <cell r="A254">
            <v>36878</v>
          </cell>
          <cell r="C254">
            <v>5.36</v>
          </cell>
          <cell r="E254">
            <v>5.51</v>
          </cell>
        </row>
        <row r="255">
          <cell r="A255">
            <v>36879</v>
          </cell>
          <cell r="C255">
            <v>5.38</v>
          </cell>
          <cell r="E255">
            <v>5.55</v>
          </cell>
        </row>
        <row r="256">
          <cell r="A256">
            <v>36880</v>
          </cell>
          <cell r="C256">
            <v>5.31</v>
          </cell>
          <cell r="E256">
            <v>5.53</v>
          </cell>
        </row>
        <row r="257">
          <cell r="A257">
            <v>36881</v>
          </cell>
          <cell r="C257">
            <v>5.31</v>
          </cell>
          <cell r="E257">
            <v>5.54</v>
          </cell>
        </row>
        <row r="258">
          <cell r="A258">
            <v>36882</v>
          </cell>
          <cell r="C258">
            <v>5.3</v>
          </cell>
          <cell r="E258">
            <v>5.52</v>
          </cell>
        </row>
        <row r="259">
          <cell r="A259">
            <v>36885</v>
          </cell>
          <cell r="C259" t="str">
            <v>na</v>
          </cell>
          <cell r="E259" t="str">
            <v>na</v>
          </cell>
        </row>
        <row r="260">
          <cell r="A260">
            <v>36886</v>
          </cell>
          <cell r="C260" t="str">
            <v>na</v>
          </cell>
          <cell r="E260" t="str">
            <v>na</v>
          </cell>
        </row>
        <row r="261">
          <cell r="A261">
            <v>36887</v>
          </cell>
          <cell r="C261">
            <v>5.35</v>
          </cell>
          <cell r="E261">
            <v>5.56</v>
          </cell>
        </row>
        <row r="262">
          <cell r="A262">
            <v>36888</v>
          </cell>
          <cell r="C262">
            <v>5.39</v>
          </cell>
          <cell r="E262">
            <v>5.57</v>
          </cell>
        </row>
        <row r="263">
          <cell r="A263">
            <v>36889</v>
          </cell>
          <cell r="C263">
            <v>5.4</v>
          </cell>
          <cell r="E263">
            <v>5.58</v>
          </cell>
        </row>
        <row r="264">
          <cell r="A264">
            <v>36892</v>
          </cell>
          <cell r="C264" t="str">
            <v>na</v>
          </cell>
          <cell r="E264" t="str">
            <v>na</v>
          </cell>
        </row>
        <row r="265">
          <cell r="A265">
            <v>36893</v>
          </cell>
          <cell r="C265">
            <v>5.28</v>
          </cell>
          <cell r="E265">
            <v>5.52</v>
          </cell>
        </row>
        <row r="266">
          <cell r="A266">
            <v>36894</v>
          </cell>
          <cell r="C266">
            <v>5.43</v>
          </cell>
          <cell r="E266">
            <v>5.63</v>
          </cell>
        </row>
        <row r="267">
          <cell r="A267">
            <v>36895</v>
          </cell>
          <cell r="C267">
            <v>5.39</v>
          </cell>
          <cell r="E267">
            <v>5.62</v>
          </cell>
        </row>
        <row r="268">
          <cell r="A268">
            <v>36896</v>
          </cell>
          <cell r="C268">
            <v>5.32</v>
          </cell>
          <cell r="E268">
            <v>5.61</v>
          </cell>
        </row>
        <row r="269">
          <cell r="A269">
            <v>36899</v>
          </cell>
          <cell r="C269">
            <v>5.35</v>
          </cell>
          <cell r="E269">
            <v>5.66</v>
          </cell>
        </row>
        <row r="270">
          <cell r="A270">
            <v>36900</v>
          </cell>
          <cell r="C270">
            <v>5.37</v>
          </cell>
          <cell r="E270">
            <v>5.65</v>
          </cell>
        </row>
        <row r="271">
          <cell r="A271">
            <v>36901</v>
          </cell>
          <cell r="C271">
            <v>5.41</v>
          </cell>
          <cell r="E271">
            <v>5.68</v>
          </cell>
        </row>
        <row r="272">
          <cell r="A272">
            <v>36902</v>
          </cell>
          <cell r="C272">
            <v>5.41</v>
          </cell>
          <cell r="E272">
            <v>5.7</v>
          </cell>
        </row>
        <row r="273">
          <cell r="A273">
            <v>36903</v>
          </cell>
          <cell r="C273">
            <v>5.45</v>
          </cell>
          <cell r="E273">
            <v>5.72</v>
          </cell>
        </row>
        <row r="274">
          <cell r="A274">
            <v>36906</v>
          </cell>
          <cell r="C274">
            <v>5.45</v>
          </cell>
          <cell r="E274">
            <v>5.72</v>
          </cell>
        </row>
        <row r="275">
          <cell r="A275">
            <v>36907</v>
          </cell>
          <cell r="C275">
            <v>5.45</v>
          </cell>
          <cell r="E275">
            <v>5.7</v>
          </cell>
        </row>
        <row r="276">
          <cell r="A276">
            <v>36908</v>
          </cell>
          <cell r="C276">
            <v>5.41</v>
          </cell>
          <cell r="E276">
            <v>5.66</v>
          </cell>
        </row>
        <row r="277">
          <cell r="A277">
            <v>36909</v>
          </cell>
          <cell r="C277">
            <v>5.39</v>
          </cell>
          <cell r="E277">
            <v>5.67</v>
          </cell>
        </row>
        <row r="278">
          <cell r="A278">
            <v>36910</v>
          </cell>
          <cell r="C278">
            <v>5.43</v>
          </cell>
          <cell r="E278">
            <v>5.71</v>
          </cell>
        </row>
        <row r="279">
          <cell r="A279">
            <v>36913</v>
          </cell>
          <cell r="C279">
            <v>5.46</v>
          </cell>
          <cell r="E279">
            <v>5.73</v>
          </cell>
        </row>
        <row r="280">
          <cell r="A280">
            <v>36914</v>
          </cell>
          <cell r="C280">
            <v>5.48</v>
          </cell>
          <cell r="E280">
            <v>5.75</v>
          </cell>
        </row>
        <row r="281">
          <cell r="A281">
            <v>36915</v>
          </cell>
          <cell r="C281">
            <v>5.51</v>
          </cell>
          <cell r="E281">
            <v>5.78</v>
          </cell>
        </row>
        <row r="282">
          <cell r="A282">
            <v>36916</v>
          </cell>
          <cell r="C282">
            <v>5.46</v>
          </cell>
          <cell r="E282">
            <v>5.73</v>
          </cell>
        </row>
        <row r="283">
          <cell r="A283">
            <v>36917</v>
          </cell>
          <cell r="C283">
            <v>5.46</v>
          </cell>
          <cell r="E283">
            <v>5.74</v>
          </cell>
        </row>
        <row r="284">
          <cell r="A284">
            <v>36920</v>
          </cell>
          <cell r="C284">
            <v>5.46</v>
          </cell>
          <cell r="E284">
            <v>5.76</v>
          </cell>
        </row>
        <row r="285">
          <cell r="A285">
            <v>36921</v>
          </cell>
          <cell r="C285">
            <v>5.45</v>
          </cell>
          <cell r="E285">
            <v>5.74</v>
          </cell>
        </row>
        <row r="286">
          <cell r="A286">
            <v>36922</v>
          </cell>
          <cell r="C286">
            <v>5.39</v>
          </cell>
          <cell r="E286">
            <v>5.72</v>
          </cell>
        </row>
        <row r="287">
          <cell r="A287">
            <v>36923</v>
          </cell>
          <cell r="C287">
            <v>5.37</v>
          </cell>
          <cell r="E287">
            <v>5.66</v>
          </cell>
        </row>
        <row r="288">
          <cell r="A288">
            <v>36924</v>
          </cell>
          <cell r="C288">
            <v>5.43</v>
          </cell>
          <cell r="E288">
            <v>5.69</v>
          </cell>
        </row>
        <row r="289">
          <cell r="A289">
            <v>36927</v>
          </cell>
          <cell r="C289">
            <v>5.41</v>
          </cell>
          <cell r="E289">
            <v>5.67</v>
          </cell>
        </row>
        <row r="290">
          <cell r="A290">
            <v>36928</v>
          </cell>
          <cell r="C290">
            <v>5.41</v>
          </cell>
          <cell r="E290">
            <v>5.66</v>
          </cell>
        </row>
        <row r="291">
          <cell r="A291">
            <v>36929</v>
          </cell>
          <cell r="C291">
            <v>5.41</v>
          </cell>
          <cell r="E291">
            <v>5.67</v>
          </cell>
        </row>
        <row r="292">
          <cell r="A292">
            <v>36930</v>
          </cell>
          <cell r="C292">
            <v>5.39</v>
          </cell>
          <cell r="E292">
            <v>5.65</v>
          </cell>
        </row>
        <row r="293">
          <cell r="A293">
            <v>36931</v>
          </cell>
          <cell r="C293">
            <v>5.37</v>
          </cell>
          <cell r="E293">
            <v>5.63</v>
          </cell>
        </row>
        <row r="294">
          <cell r="A294">
            <v>36934</v>
          </cell>
          <cell r="C294">
            <v>5.38</v>
          </cell>
          <cell r="E294">
            <v>5.66</v>
          </cell>
        </row>
        <row r="295">
          <cell r="A295">
            <v>36935</v>
          </cell>
          <cell r="C295">
            <v>5.42</v>
          </cell>
          <cell r="E295">
            <v>5.66</v>
          </cell>
        </row>
        <row r="296">
          <cell r="A296">
            <v>36936</v>
          </cell>
          <cell r="C296">
            <v>5.48</v>
          </cell>
          <cell r="E296">
            <v>5.69</v>
          </cell>
        </row>
        <row r="297">
          <cell r="A297">
            <v>36937</v>
          </cell>
          <cell r="C297">
            <v>5.52</v>
          </cell>
          <cell r="E297">
            <v>5.72</v>
          </cell>
        </row>
        <row r="298">
          <cell r="A298">
            <v>36938</v>
          </cell>
          <cell r="C298">
            <v>5.47</v>
          </cell>
          <cell r="E298">
            <v>5.7</v>
          </cell>
        </row>
        <row r="299">
          <cell r="A299">
            <v>36941</v>
          </cell>
          <cell r="C299">
            <v>5.47</v>
          </cell>
          <cell r="E299">
            <v>5.71</v>
          </cell>
        </row>
        <row r="300">
          <cell r="A300">
            <v>36942</v>
          </cell>
          <cell r="C300">
            <v>5.48</v>
          </cell>
          <cell r="E300">
            <v>5.71</v>
          </cell>
        </row>
        <row r="301">
          <cell r="A301">
            <v>36943</v>
          </cell>
          <cell r="C301">
            <v>5.48</v>
          </cell>
          <cell r="E301">
            <v>5.73</v>
          </cell>
        </row>
        <row r="302">
          <cell r="A302">
            <v>36944</v>
          </cell>
          <cell r="C302">
            <v>5.49</v>
          </cell>
          <cell r="E302">
            <v>5.75</v>
          </cell>
        </row>
        <row r="303">
          <cell r="A303">
            <v>36945</v>
          </cell>
          <cell r="C303">
            <v>5.47</v>
          </cell>
          <cell r="E303">
            <v>5.75</v>
          </cell>
        </row>
        <row r="304">
          <cell r="A304">
            <v>36948</v>
          </cell>
          <cell r="C304">
            <v>5.43</v>
          </cell>
          <cell r="E304">
            <v>5.73</v>
          </cell>
        </row>
        <row r="305">
          <cell r="A305">
            <v>36949</v>
          </cell>
          <cell r="C305">
            <v>5.36</v>
          </cell>
          <cell r="E305">
            <v>5.65</v>
          </cell>
        </row>
        <row r="306">
          <cell r="A306">
            <v>36950</v>
          </cell>
          <cell r="C306">
            <v>5.36</v>
          </cell>
          <cell r="E306">
            <v>5.66</v>
          </cell>
        </row>
        <row r="307">
          <cell r="A307">
            <v>36951</v>
          </cell>
          <cell r="C307">
            <v>5.34</v>
          </cell>
          <cell r="E307">
            <v>5.63</v>
          </cell>
        </row>
        <row r="308">
          <cell r="A308">
            <v>36952</v>
          </cell>
          <cell r="C308">
            <v>5.36</v>
          </cell>
          <cell r="E308">
            <v>5.65</v>
          </cell>
        </row>
        <row r="309">
          <cell r="A309">
            <v>36955</v>
          </cell>
          <cell r="C309">
            <v>5.36</v>
          </cell>
          <cell r="E309">
            <v>5.64</v>
          </cell>
        </row>
        <row r="310">
          <cell r="A310">
            <v>36956</v>
          </cell>
          <cell r="C310">
            <v>5.34</v>
          </cell>
          <cell r="E310">
            <v>5.65</v>
          </cell>
        </row>
        <row r="311">
          <cell r="A311">
            <v>36957</v>
          </cell>
          <cell r="C311">
            <v>5.29</v>
          </cell>
          <cell r="E311">
            <v>5.61</v>
          </cell>
        </row>
        <row r="312">
          <cell r="A312">
            <v>36958</v>
          </cell>
          <cell r="C312">
            <v>5.29</v>
          </cell>
          <cell r="E312">
            <v>5.61</v>
          </cell>
        </row>
        <row r="313">
          <cell r="A313">
            <v>36959</v>
          </cell>
          <cell r="C313">
            <v>5.29</v>
          </cell>
          <cell r="E313">
            <v>5.6</v>
          </cell>
        </row>
        <row r="314">
          <cell r="A314">
            <v>36962</v>
          </cell>
          <cell r="C314">
            <v>5.26</v>
          </cell>
          <cell r="E314">
            <v>5.56</v>
          </cell>
        </row>
        <row r="315">
          <cell r="A315">
            <v>36963</v>
          </cell>
          <cell r="C315">
            <v>5.3</v>
          </cell>
          <cell r="E315">
            <v>5.59</v>
          </cell>
        </row>
        <row r="316">
          <cell r="A316">
            <v>36964</v>
          </cell>
          <cell r="C316">
            <v>5.24</v>
          </cell>
          <cell r="E316">
            <v>5.56</v>
          </cell>
        </row>
        <row r="317">
          <cell r="A317">
            <v>36965</v>
          </cell>
          <cell r="C317">
            <v>5.22</v>
          </cell>
          <cell r="E317">
            <v>5.57</v>
          </cell>
        </row>
        <row r="318">
          <cell r="A318">
            <v>36966</v>
          </cell>
          <cell r="C318">
            <v>5.2</v>
          </cell>
          <cell r="E318">
            <v>5.56</v>
          </cell>
        </row>
        <row r="319">
          <cell r="A319">
            <v>36969</v>
          </cell>
          <cell r="C319">
            <v>5.22</v>
          </cell>
          <cell r="E319">
            <v>5.58</v>
          </cell>
        </row>
        <row r="320">
          <cell r="A320">
            <v>36970</v>
          </cell>
          <cell r="C320">
            <v>5.18</v>
          </cell>
          <cell r="E320">
            <v>5.56</v>
          </cell>
        </row>
        <row r="321">
          <cell r="A321">
            <v>36971</v>
          </cell>
          <cell r="C321">
            <v>5.21</v>
          </cell>
          <cell r="E321">
            <v>5.6</v>
          </cell>
        </row>
        <row r="322">
          <cell r="A322">
            <v>36972</v>
          </cell>
          <cell r="C322">
            <v>5.2</v>
          </cell>
          <cell r="E322">
            <v>5.58</v>
          </cell>
        </row>
        <row r="323">
          <cell r="A323">
            <v>36973</v>
          </cell>
          <cell r="C323">
            <v>5.27</v>
          </cell>
          <cell r="E323">
            <v>5.64</v>
          </cell>
        </row>
        <row r="324">
          <cell r="A324">
            <v>36976</v>
          </cell>
          <cell r="C324">
            <v>5.33</v>
          </cell>
          <cell r="E324">
            <v>5.71</v>
          </cell>
        </row>
        <row r="325">
          <cell r="A325">
            <v>36977</v>
          </cell>
          <cell r="C325">
            <v>5.45</v>
          </cell>
          <cell r="E325">
            <v>5.79</v>
          </cell>
        </row>
        <row r="326">
          <cell r="A326">
            <v>36978</v>
          </cell>
          <cell r="C326">
            <v>5.41</v>
          </cell>
          <cell r="E326">
            <v>5.79</v>
          </cell>
        </row>
        <row r="327">
          <cell r="A327">
            <v>36979</v>
          </cell>
          <cell r="C327">
            <v>5.45</v>
          </cell>
          <cell r="E327">
            <v>5.82</v>
          </cell>
        </row>
        <row r="328">
          <cell r="A328">
            <v>36980</v>
          </cell>
          <cell r="C328">
            <v>5.42</v>
          </cell>
          <cell r="E328">
            <v>5.78</v>
          </cell>
        </row>
        <row r="329">
          <cell r="A329">
            <v>36983</v>
          </cell>
          <cell r="C329">
            <v>5.52</v>
          </cell>
          <cell r="E329">
            <v>5.85</v>
          </cell>
        </row>
        <row r="330">
          <cell r="A330">
            <v>36984</v>
          </cell>
          <cell r="C330">
            <v>5.44</v>
          </cell>
          <cell r="E330">
            <v>5.78</v>
          </cell>
        </row>
        <row r="331">
          <cell r="A331">
            <v>36985</v>
          </cell>
          <cell r="C331">
            <v>5.42</v>
          </cell>
          <cell r="E331">
            <v>5.8</v>
          </cell>
        </row>
        <row r="332">
          <cell r="A332">
            <v>36986</v>
          </cell>
          <cell r="C332">
            <v>5.47</v>
          </cell>
          <cell r="E332">
            <v>5.84</v>
          </cell>
        </row>
        <row r="333">
          <cell r="A333">
            <v>36987</v>
          </cell>
          <cell r="C333">
            <v>5.41</v>
          </cell>
          <cell r="E333">
            <v>5.8</v>
          </cell>
        </row>
        <row r="334">
          <cell r="A334">
            <v>36990</v>
          </cell>
          <cell r="C334">
            <v>5.42</v>
          </cell>
          <cell r="E334">
            <v>5.82</v>
          </cell>
        </row>
        <row r="335">
          <cell r="A335">
            <v>36991</v>
          </cell>
          <cell r="C335">
            <v>5.52</v>
          </cell>
          <cell r="E335">
            <v>5.88</v>
          </cell>
        </row>
        <row r="336">
          <cell r="A336">
            <v>36992</v>
          </cell>
          <cell r="C336">
            <v>5.56</v>
          </cell>
          <cell r="E336">
            <v>5.88</v>
          </cell>
        </row>
        <row r="337">
          <cell r="A337">
            <v>36993</v>
          </cell>
          <cell r="C337">
            <v>5.59</v>
          </cell>
          <cell r="E337">
            <v>5.89</v>
          </cell>
        </row>
        <row r="338">
          <cell r="A338">
            <v>36994</v>
          </cell>
          <cell r="C338" t="str">
            <v>na</v>
          </cell>
          <cell r="E338" t="str">
            <v>na</v>
          </cell>
        </row>
        <row r="339">
          <cell r="A339">
            <v>36997</v>
          </cell>
          <cell r="C339">
            <v>5.65</v>
          </cell>
          <cell r="E339">
            <v>5.94</v>
          </cell>
        </row>
        <row r="340">
          <cell r="A340">
            <v>36998</v>
          </cell>
          <cell r="C340">
            <v>5.66</v>
          </cell>
          <cell r="E340">
            <v>5.93</v>
          </cell>
        </row>
        <row r="341">
          <cell r="A341">
            <v>36999</v>
          </cell>
          <cell r="C341">
            <v>5.6</v>
          </cell>
          <cell r="E341">
            <v>5.89</v>
          </cell>
        </row>
        <row r="342">
          <cell r="A342">
            <v>37000</v>
          </cell>
          <cell r="C342">
            <v>5.72</v>
          </cell>
          <cell r="E342">
            <v>6.02</v>
          </cell>
        </row>
        <row r="343">
          <cell r="A343">
            <v>37001</v>
          </cell>
          <cell r="C343">
            <v>5.73</v>
          </cell>
          <cell r="E343">
            <v>6.02</v>
          </cell>
        </row>
        <row r="344">
          <cell r="A344">
            <v>37004</v>
          </cell>
          <cell r="C344">
            <v>5.64</v>
          </cell>
          <cell r="E344">
            <v>5.96</v>
          </cell>
        </row>
        <row r="345">
          <cell r="A345">
            <v>37005</v>
          </cell>
          <cell r="C345">
            <v>5.65</v>
          </cell>
          <cell r="E345">
            <v>5.98</v>
          </cell>
        </row>
        <row r="346">
          <cell r="A346">
            <v>37006</v>
          </cell>
          <cell r="C346">
            <v>5.66</v>
          </cell>
          <cell r="E346">
            <v>5.97</v>
          </cell>
        </row>
        <row r="347">
          <cell r="A347">
            <v>37007</v>
          </cell>
          <cell r="C347">
            <v>5.63</v>
          </cell>
          <cell r="E347">
            <v>5.94</v>
          </cell>
        </row>
        <row r="348">
          <cell r="A348">
            <v>37008</v>
          </cell>
          <cell r="C348">
            <v>5.75</v>
          </cell>
          <cell r="E348">
            <v>6.01</v>
          </cell>
        </row>
        <row r="349">
          <cell r="A349">
            <v>37011</v>
          </cell>
          <cell r="C349">
            <v>5.79</v>
          </cell>
          <cell r="E349">
            <v>6.02</v>
          </cell>
        </row>
        <row r="350">
          <cell r="A350">
            <v>37012</v>
          </cell>
          <cell r="C350">
            <v>5.76</v>
          </cell>
          <cell r="E350">
            <v>5.99</v>
          </cell>
        </row>
        <row r="351">
          <cell r="A351">
            <v>37013</v>
          </cell>
          <cell r="C351">
            <v>5.74</v>
          </cell>
          <cell r="E351">
            <v>5.98</v>
          </cell>
        </row>
        <row r="352">
          <cell r="A352">
            <v>37014</v>
          </cell>
          <cell r="C352">
            <v>5.67</v>
          </cell>
          <cell r="E352">
            <v>5.91</v>
          </cell>
        </row>
        <row r="353">
          <cell r="A353">
            <v>37015</v>
          </cell>
          <cell r="C353">
            <v>5.68</v>
          </cell>
          <cell r="E353">
            <v>5.94</v>
          </cell>
        </row>
        <row r="354">
          <cell r="A354">
            <v>37018</v>
          </cell>
          <cell r="C354">
            <v>5.69</v>
          </cell>
          <cell r="E354">
            <v>5.96</v>
          </cell>
        </row>
        <row r="355">
          <cell r="A355">
            <v>37019</v>
          </cell>
          <cell r="C355">
            <v>5.74</v>
          </cell>
          <cell r="E355">
            <v>6.01</v>
          </cell>
        </row>
        <row r="356">
          <cell r="A356">
            <v>37020</v>
          </cell>
          <cell r="C356">
            <v>5.68</v>
          </cell>
          <cell r="E356">
            <v>5.96</v>
          </cell>
        </row>
        <row r="357">
          <cell r="A357">
            <v>37021</v>
          </cell>
          <cell r="C357">
            <v>5.74</v>
          </cell>
          <cell r="E357">
            <v>6</v>
          </cell>
        </row>
        <row r="358">
          <cell r="A358">
            <v>37022</v>
          </cell>
          <cell r="C358">
            <v>5.89</v>
          </cell>
          <cell r="E358">
            <v>6.07</v>
          </cell>
        </row>
        <row r="359">
          <cell r="A359">
            <v>37025</v>
          </cell>
          <cell r="C359">
            <v>5.91</v>
          </cell>
          <cell r="E359">
            <v>6.1</v>
          </cell>
        </row>
        <row r="360">
          <cell r="A360">
            <v>37026</v>
          </cell>
          <cell r="C360">
            <v>5.95</v>
          </cell>
          <cell r="E360">
            <v>6.11</v>
          </cell>
        </row>
        <row r="361">
          <cell r="A361">
            <v>37027</v>
          </cell>
          <cell r="C361">
            <v>5.95</v>
          </cell>
          <cell r="E361">
            <v>6.09</v>
          </cell>
        </row>
        <row r="362">
          <cell r="A362">
            <v>37028</v>
          </cell>
          <cell r="C362">
            <v>5.94</v>
          </cell>
          <cell r="E362">
            <v>6.05</v>
          </cell>
        </row>
        <row r="363">
          <cell r="A363">
            <v>37029</v>
          </cell>
          <cell r="C363">
            <v>5.92</v>
          </cell>
          <cell r="E363">
            <v>6.03</v>
          </cell>
        </row>
        <row r="364">
          <cell r="A364">
            <v>37032</v>
          </cell>
          <cell r="C364" t="str">
            <v>na</v>
          </cell>
          <cell r="E364" t="str">
            <v>na</v>
          </cell>
        </row>
        <row r="365">
          <cell r="A365">
            <v>37033</v>
          </cell>
          <cell r="C365">
            <v>5.91</v>
          </cell>
          <cell r="E365">
            <v>6.04</v>
          </cell>
        </row>
        <row r="366">
          <cell r="A366">
            <v>37034</v>
          </cell>
          <cell r="C366">
            <v>5.92</v>
          </cell>
          <cell r="E366">
            <v>6.04</v>
          </cell>
        </row>
        <row r="367">
          <cell r="A367">
            <v>37035</v>
          </cell>
          <cell r="C367">
            <v>5.99</v>
          </cell>
          <cell r="E367">
            <v>6.06</v>
          </cell>
        </row>
        <row r="368">
          <cell r="A368">
            <v>37036</v>
          </cell>
          <cell r="C368">
            <v>5.96</v>
          </cell>
          <cell r="E368">
            <v>6.05</v>
          </cell>
        </row>
        <row r="369">
          <cell r="A369">
            <v>37039</v>
          </cell>
          <cell r="C369">
            <v>5.94</v>
          </cell>
          <cell r="E369">
            <v>6.04</v>
          </cell>
        </row>
        <row r="370">
          <cell r="A370">
            <v>37040</v>
          </cell>
          <cell r="C370">
            <v>5.95</v>
          </cell>
          <cell r="E370">
            <v>6.02</v>
          </cell>
        </row>
        <row r="371">
          <cell r="A371">
            <v>37041</v>
          </cell>
          <cell r="C371">
            <v>5.96</v>
          </cell>
          <cell r="E371">
            <v>6.03</v>
          </cell>
        </row>
        <row r="372">
          <cell r="A372">
            <v>37042</v>
          </cell>
          <cell r="C372">
            <v>5.84</v>
          </cell>
          <cell r="E372">
            <v>5.94</v>
          </cell>
        </row>
        <row r="373">
          <cell r="A373">
            <v>37043</v>
          </cell>
          <cell r="C373">
            <v>5.79</v>
          </cell>
          <cell r="E373">
            <v>5.9</v>
          </cell>
        </row>
        <row r="374">
          <cell r="A374">
            <v>37046</v>
          </cell>
          <cell r="C374">
            <v>5.73</v>
          </cell>
          <cell r="E374">
            <v>5.86</v>
          </cell>
        </row>
        <row r="375">
          <cell r="A375">
            <v>37047</v>
          </cell>
          <cell r="C375">
            <v>5.7</v>
          </cell>
          <cell r="E375">
            <v>5.85</v>
          </cell>
        </row>
        <row r="376">
          <cell r="A376">
            <v>37048</v>
          </cell>
          <cell r="C376">
            <v>5.71</v>
          </cell>
          <cell r="E376">
            <v>5.87</v>
          </cell>
        </row>
        <row r="377">
          <cell r="A377">
            <v>37049</v>
          </cell>
          <cell r="C377">
            <v>5.76</v>
          </cell>
          <cell r="E377">
            <v>5.93</v>
          </cell>
        </row>
        <row r="378">
          <cell r="A378">
            <v>37050</v>
          </cell>
          <cell r="C378">
            <v>5.78</v>
          </cell>
          <cell r="E378">
            <v>5.92</v>
          </cell>
        </row>
        <row r="379">
          <cell r="A379">
            <v>37053</v>
          </cell>
          <cell r="C379">
            <v>5.69</v>
          </cell>
          <cell r="E379">
            <v>5.87</v>
          </cell>
        </row>
        <row r="380">
          <cell r="A380">
            <v>37054</v>
          </cell>
          <cell r="C380">
            <v>5.65</v>
          </cell>
          <cell r="E380">
            <v>5.84</v>
          </cell>
        </row>
        <row r="381">
          <cell r="A381">
            <v>37055</v>
          </cell>
          <cell r="C381">
            <v>5.69</v>
          </cell>
          <cell r="E381">
            <v>5.88</v>
          </cell>
        </row>
        <row r="382">
          <cell r="A382">
            <v>37056</v>
          </cell>
          <cell r="C382">
            <v>5.67</v>
          </cell>
          <cell r="E382">
            <v>5.87</v>
          </cell>
        </row>
        <row r="383">
          <cell r="A383">
            <v>37057</v>
          </cell>
          <cell r="C383">
            <v>5.68</v>
          </cell>
          <cell r="E383">
            <v>5.89</v>
          </cell>
        </row>
        <row r="384">
          <cell r="A384">
            <v>37060</v>
          </cell>
          <cell r="C384">
            <v>5.7</v>
          </cell>
          <cell r="E384">
            <v>5.92</v>
          </cell>
        </row>
        <row r="385">
          <cell r="A385">
            <v>37061</v>
          </cell>
          <cell r="C385">
            <v>5.74</v>
          </cell>
          <cell r="E385">
            <v>5.95</v>
          </cell>
        </row>
        <row r="386">
          <cell r="A386">
            <v>37062</v>
          </cell>
          <cell r="C386">
            <v>5.7</v>
          </cell>
          <cell r="E386">
            <v>5.93</v>
          </cell>
        </row>
        <row r="387">
          <cell r="A387">
            <v>37063</v>
          </cell>
          <cell r="C387">
            <v>5.65</v>
          </cell>
          <cell r="E387">
            <v>5.87</v>
          </cell>
        </row>
        <row r="388">
          <cell r="A388">
            <v>37064</v>
          </cell>
          <cell r="C388">
            <v>5.6</v>
          </cell>
          <cell r="E388">
            <v>5.84</v>
          </cell>
        </row>
        <row r="389">
          <cell r="A389">
            <v>37067</v>
          </cell>
          <cell r="C389">
            <v>5.64</v>
          </cell>
          <cell r="E389">
            <v>5.87</v>
          </cell>
        </row>
        <row r="390">
          <cell r="A390">
            <v>37068</v>
          </cell>
          <cell r="C390">
            <v>5.7</v>
          </cell>
          <cell r="E390">
            <v>5.92</v>
          </cell>
        </row>
        <row r="391">
          <cell r="A391">
            <v>37069</v>
          </cell>
          <cell r="C391">
            <v>5.73</v>
          </cell>
          <cell r="E391">
            <v>5.89</v>
          </cell>
        </row>
        <row r="392">
          <cell r="A392">
            <v>37070</v>
          </cell>
          <cell r="C392">
            <v>5.86</v>
          </cell>
          <cell r="E392">
            <v>5.96</v>
          </cell>
        </row>
        <row r="393">
          <cell r="A393">
            <v>37071</v>
          </cell>
          <cell r="C393">
            <v>5.91</v>
          </cell>
          <cell r="E393">
            <v>6.01</v>
          </cell>
        </row>
        <row r="394">
          <cell r="A394">
            <v>37074</v>
          </cell>
          <cell r="C394" t="str">
            <v>na</v>
          </cell>
          <cell r="E394" t="str">
            <v>na</v>
          </cell>
        </row>
        <row r="395">
          <cell r="A395">
            <v>37075</v>
          </cell>
          <cell r="C395">
            <v>5.93</v>
          </cell>
          <cell r="E395">
            <v>6.02</v>
          </cell>
        </row>
        <row r="396">
          <cell r="A396">
            <v>37076</v>
          </cell>
          <cell r="C396">
            <v>5.92</v>
          </cell>
          <cell r="E396">
            <v>6.02</v>
          </cell>
        </row>
        <row r="397">
          <cell r="A397">
            <v>37077</v>
          </cell>
          <cell r="C397">
            <v>5.93</v>
          </cell>
          <cell r="E397">
            <v>6.03</v>
          </cell>
        </row>
        <row r="398">
          <cell r="A398">
            <v>37078</v>
          </cell>
          <cell r="C398">
            <v>5.89</v>
          </cell>
          <cell r="E398">
            <v>6.02</v>
          </cell>
        </row>
        <row r="399">
          <cell r="A399">
            <v>37081</v>
          </cell>
          <cell r="C399">
            <v>5.88</v>
          </cell>
          <cell r="E399">
            <v>5.99</v>
          </cell>
        </row>
        <row r="400">
          <cell r="A400">
            <v>37082</v>
          </cell>
          <cell r="C400">
            <v>5.86</v>
          </cell>
          <cell r="E400">
            <v>5.98</v>
          </cell>
        </row>
        <row r="401">
          <cell r="A401">
            <v>37083</v>
          </cell>
          <cell r="C401">
            <v>5.89</v>
          </cell>
          <cell r="E401">
            <v>6</v>
          </cell>
        </row>
        <row r="402">
          <cell r="A402">
            <v>37084</v>
          </cell>
          <cell r="C402">
            <v>5.9</v>
          </cell>
          <cell r="E402">
            <v>6</v>
          </cell>
        </row>
        <row r="403">
          <cell r="A403">
            <v>37085</v>
          </cell>
          <cell r="C403">
            <v>5.88</v>
          </cell>
          <cell r="E403">
            <v>5.99</v>
          </cell>
        </row>
        <row r="404">
          <cell r="A404">
            <v>37088</v>
          </cell>
          <cell r="C404">
            <v>5.84</v>
          </cell>
          <cell r="E404">
            <v>5.97</v>
          </cell>
        </row>
        <row r="405">
          <cell r="A405">
            <v>37089</v>
          </cell>
          <cell r="C405">
            <v>5.84</v>
          </cell>
          <cell r="E405">
            <v>5.97</v>
          </cell>
        </row>
        <row r="406">
          <cell r="A406">
            <v>37090</v>
          </cell>
          <cell r="C406">
            <v>5.74</v>
          </cell>
          <cell r="E406">
            <v>5.9</v>
          </cell>
        </row>
        <row r="407">
          <cell r="A407">
            <v>37091</v>
          </cell>
          <cell r="C407">
            <v>5.77</v>
          </cell>
          <cell r="E407">
            <v>5.93</v>
          </cell>
        </row>
        <row r="408">
          <cell r="A408">
            <v>37092</v>
          </cell>
          <cell r="C408">
            <v>5.73</v>
          </cell>
          <cell r="E408">
            <v>5.91</v>
          </cell>
        </row>
        <row r="409">
          <cell r="A409">
            <v>37095</v>
          </cell>
          <cell r="C409">
            <v>5.71</v>
          </cell>
          <cell r="E409">
            <v>5.89</v>
          </cell>
        </row>
        <row r="410">
          <cell r="A410">
            <v>37096</v>
          </cell>
          <cell r="C410">
            <v>5.7</v>
          </cell>
          <cell r="E410">
            <v>5.9</v>
          </cell>
        </row>
        <row r="411">
          <cell r="A411">
            <v>37097</v>
          </cell>
          <cell r="C411">
            <v>5.76</v>
          </cell>
          <cell r="E411">
            <v>5.94</v>
          </cell>
        </row>
        <row r="412">
          <cell r="A412">
            <v>37098</v>
          </cell>
          <cell r="C412">
            <v>5.7</v>
          </cell>
          <cell r="E412">
            <v>5.9</v>
          </cell>
        </row>
        <row r="413">
          <cell r="A413">
            <v>37099</v>
          </cell>
          <cell r="C413">
            <v>5.65</v>
          </cell>
          <cell r="E413">
            <v>5.86</v>
          </cell>
        </row>
        <row r="414">
          <cell r="A414">
            <v>37102</v>
          </cell>
          <cell r="C414">
            <v>5.64</v>
          </cell>
          <cell r="E414">
            <v>5.87</v>
          </cell>
        </row>
        <row r="415">
          <cell r="A415">
            <v>37103</v>
          </cell>
          <cell r="C415">
            <v>5.65</v>
          </cell>
          <cell r="E415">
            <v>5.89</v>
          </cell>
        </row>
        <row r="416">
          <cell r="A416">
            <v>37104</v>
          </cell>
          <cell r="C416">
            <v>5.69</v>
          </cell>
          <cell r="E416">
            <v>5.91</v>
          </cell>
        </row>
        <row r="417">
          <cell r="A417">
            <v>37105</v>
          </cell>
          <cell r="C417">
            <v>5.74</v>
          </cell>
          <cell r="E417">
            <v>5.94</v>
          </cell>
        </row>
        <row r="418">
          <cell r="A418">
            <v>37106</v>
          </cell>
          <cell r="C418">
            <v>5.74</v>
          </cell>
          <cell r="E418">
            <v>5.93</v>
          </cell>
        </row>
        <row r="419">
          <cell r="A419">
            <v>37109</v>
          </cell>
          <cell r="C419" t="str">
            <v>na</v>
          </cell>
          <cell r="E419" t="str">
            <v>na</v>
          </cell>
        </row>
        <row r="420">
          <cell r="A420">
            <v>37110</v>
          </cell>
          <cell r="C420">
            <v>5.71</v>
          </cell>
          <cell r="E420">
            <v>5.91</v>
          </cell>
        </row>
        <row r="421">
          <cell r="A421">
            <v>37111</v>
          </cell>
          <cell r="C421">
            <v>5.61</v>
          </cell>
          <cell r="E421">
            <v>5.84</v>
          </cell>
        </row>
        <row r="422">
          <cell r="A422">
            <v>37112</v>
          </cell>
          <cell r="C422">
            <v>5.6</v>
          </cell>
          <cell r="E422">
            <v>5.84</v>
          </cell>
        </row>
        <row r="423">
          <cell r="A423">
            <v>37113</v>
          </cell>
          <cell r="C423">
            <v>5.55</v>
          </cell>
          <cell r="E423">
            <v>5.81</v>
          </cell>
        </row>
        <row r="424">
          <cell r="A424">
            <v>37116</v>
          </cell>
          <cell r="C424">
            <v>5.53</v>
          </cell>
          <cell r="E424">
            <v>5.79</v>
          </cell>
        </row>
        <row r="425">
          <cell r="A425">
            <v>37117</v>
          </cell>
          <cell r="C425">
            <v>5.53</v>
          </cell>
          <cell r="E425">
            <v>5.79</v>
          </cell>
        </row>
        <row r="426">
          <cell r="A426">
            <v>37118</v>
          </cell>
          <cell r="C426">
            <v>5.58</v>
          </cell>
          <cell r="E426">
            <v>5.81</v>
          </cell>
        </row>
        <row r="427">
          <cell r="A427">
            <v>37119</v>
          </cell>
          <cell r="C427">
            <v>5.54</v>
          </cell>
          <cell r="E427">
            <v>5.79</v>
          </cell>
        </row>
        <row r="428">
          <cell r="A428">
            <v>37120</v>
          </cell>
          <cell r="C428">
            <v>5.47</v>
          </cell>
          <cell r="E428">
            <v>5.75</v>
          </cell>
        </row>
        <row r="429">
          <cell r="A429">
            <v>37123</v>
          </cell>
          <cell r="C429">
            <v>5.51</v>
          </cell>
          <cell r="E429">
            <v>5.77</v>
          </cell>
        </row>
        <row r="430">
          <cell r="A430">
            <v>37124</v>
          </cell>
          <cell r="C430">
            <v>5.48</v>
          </cell>
          <cell r="E430">
            <v>5.76</v>
          </cell>
        </row>
        <row r="431">
          <cell r="A431">
            <v>37125</v>
          </cell>
          <cell r="C431">
            <v>5.49</v>
          </cell>
          <cell r="E431">
            <v>5.75</v>
          </cell>
        </row>
        <row r="432">
          <cell r="A432">
            <v>37126</v>
          </cell>
          <cell r="C432">
            <v>5.47</v>
          </cell>
          <cell r="E432">
            <v>5.73</v>
          </cell>
        </row>
        <row r="433">
          <cell r="A433">
            <v>37127</v>
          </cell>
          <cell r="C433">
            <v>5.47</v>
          </cell>
          <cell r="E433">
            <v>5.75</v>
          </cell>
        </row>
        <row r="434">
          <cell r="A434">
            <v>37130</v>
          </cell>
          <cell r="C434">
            <v>5.45</v>
          </cell>
          <cell r="E434">
            <v>5.74</v>
          </cell>
        </row>
        <row r="435">
          <cell r="A435">
            <v>37131</v>
          </cell>
          <cell r="C435">
            <v>5.41</v>
          </cell>
          <cell r="E435">
            <v>5.72</v>
          </cell>
        </row>
        <row r="436">
          <cell r="A436">
            <v>37132</v>
          </cell>
          <cell r="C436">
            <v>5.36</v>
          </cell>
          <cell r="E436">
            <v>5.67</v>
          </cell>
        </row>
        <row r="437">
          <cell r="A437">
            <v>37133</v>
          </cell>
          <cell r="C437">
            <v>5.39</v>
          </cell>
          <cell r="E437">
            <v>5.71</v>
          </cell>
        </row>
        <row r="438">
          <cell r="A438">
            <v>37134</v>
          </cell>
          <cell r="C438">
            <v>5.36</v>
          </cell>
          <cell r="E438">
            <v>5.7</v>
          </cell>
        </row>
        <row r="439">
          <cell r="A439">
            <v>37137</v>
          </cell>
          <cell r="C439" t="str">
            <v>na</v>
          </cell>
          <cell r="E439" t="str">
            <v>na</v>
          </cell>
        </row>
        <row r="440">
          <cell r="A440">
            <v>37138</v>
          </cell>
          <cell r="C440">
            <v>5.5</v>
          </cell>
          <cell r="E440">
            <v>5.81</v>
          </cell>
        </row>
        <row r="441">
          <cell r="A441">
            <v>37139</v>
          </cell>
          <cell r="C441">
            <v>5.48</v>
          </cell>
          <cell r="E441">
            <v>5.81</v>
          </cell>
        </row>
        <row r="442">
          <cell r="A442">
            <v>37140</v>
          </cell>
          <cell r="C442">
            <v>5.37</v>
          </cell>
          <cell r="E442">
            <v>5.73</v>
          </cell>
        </row>
        <row r="443">
          <cell r="A443">
            <v>37141</v>
          </cell>
          <cell r="C443">
            <v>5.28</v>
          </cell>
          <cell r="E443">
            <v>5.69</v>
          </cell>
        </row>
        <row r="444">
          <cell r="A444">
            <v>37144</v>
          </cell>
          <cell r="C444">
            <v>5.32</v>
          </cell>
          <cell r="E444">
            <v>5.73</v>
          </cell>
        </row>
        <row r="445">
          <cell r="A445">
            <v>37145</v>
          </cell>
          <cell r="C445">
            <v>5.25</v>
          </cell>
          <cell r="E445">
            <v>5.69</v>
          </cell>
        </row>
        <row r="446">
          <cell r="A446">
            <v>37146</v>
          </cell>
          <cell r="C446">
            <v>5.19</v>
          </cell>
          <cell r="E446">
            <v>5.68</v>
          </cell>
        </row>
        <row r="447">
          <cell r="A447">
            <v>37147</v>
          </cell>
          <cell r="C447">
            <v>5.22</v>
          </cell>
          <cell r="E447">
            <v>5.72</v>
          </cell>
        </row>
        <row r="448">
          <cell r="A448">
            <v>37148</v>
          </cell>
          <cell r="C448">
            <v>5.13</v>
          </cell>
          <cell r="E448">
            <v>5.65</v>
          </cell>
        </row>
        <row r="449">
          <cell r="A449">
            <v>37151</v>
          </cell>
          <cell r="C449">
            <v>5.19</v>
          </cell>
          <cell r="E449">
            <v>5.7</v>
          </cell>
        </row>
        <row r="450">
          <cell r="A450">
            <v>37152</v>
          </cell>
          <cell r="C450">
            <v>5.27</v>
          </cell>
          <cell r="E450">
            <v>5.8</v>
          </cell>
        </row>
        <row r="451">
          <cell r="A451">
            <v>37153</v>
          </cell>
          <cell r="C451">
            <v>5.25</v>
          </cell>
          <cell r="E451">
            <v>5.84</v>
          </cell>
        </row>
        <row r="452">
          <cell r="A452">
            <v>37154</v>
          </cell>
          <cell r="C452">
            <v>5.31</v>
          </cell>
          <cell r="E452">
            <v>5.89</v>
          </cell>
        </row>
        <row r="453">
          <cell r="A453">
            <v>37155</v>
          </cell>
          <cell r="C453">
            <v>5.33</v>
          </cell>
          <cell r="E453">
            <v>5.91</v>
          </cell>
        </row>
        <row r="454">
          <cell r="A454">
            <v>37158</v>
          </cell>
          <cell r="C454">
            <v>5.37</v>
          </cell>
          <cell r="E454">
            <v>5.91</v>
          </cell>
        </row>
        <row r="455">
          <cell r="A455">
            <v>37159</v>
          </cell>
          <cell r="C455">
            <v>5.35</v>
          </cell>
          <cell r="E455">
            <v>5.9</v>
          </cell>
        </row>
        <row r="456">
          <cell r="A456">
            <v>37160</v>
          </cell>
          <cell r="C456">
            <v>5.32</v>
          </cell>
          <cell r="E456">
            <v>5.86</v>
          </cell>
        </row>
        <row r="457">
          <cell r="A457">
            <v>37161</v>
          </cell>
          <cell r="C457">
            <v>5.29</v>
          </cell>
          <cell r="E457">
            <v>5.8</v>
          </cell>
        </row>
        <row r="458">
          <cell r="A458">
            <v>37162</v>
          </cell>
          <cell r="C458">
            <v>5.33</v>
          </cell>
          <cell r="E458">
            <v>5.8</v>
          </cell>
        </row>
        <row r="459">
          <cell r="A459">
            <v>37165</v>
          </cell>
          <cell r="C459">
            <v>5.31</v>
          </cell>
          <cell r="E459">
            <v>5.78</v>
          </cell>
        </row>
        <row r="460">
          <cell r="A460">
            <v>37166</v>
          </cell>
          <cell r="C460">
            <v>5.25</v>
          </cell>
          <cell r="E460">
            <v>5.72</v>
          </cell>
        </row>
        <row r="461">
          <cell r="A461">
            <v>37167</v>
          </cell>
          <cell r="C461">
            <v>5.24</v>
          </cell>
          <cell r="E461">
            <v>5.71</v>
          </cell>
        </row>
        <row r="462">
          <cell r="A462">
            <v>37168</v>
          </cell>
          <cell r="C462">
            <v>5.25</v>
          </cell>
          <cell r="E462">
            <v>5.72</v>
          </cell>
        </row>
        <row r="463">
          <cell r="A463">
            <v>37169</v>
          </cell>
          <cell r="C463">
            <v>5.23</v>
          </cell>
          <cell r="E463">
            <v>5.71</v>
          </cell>
        </row>
        <row r="464">
          <cell r="A464">
            <v>37172</v>
          </cell>
          <cell r="C464" t="str">
            <v>na</v>
          </cell>
          <cell r="E464" t="str">
            <v>na</v>
          </cell>
        </row>
        <row r="465">
          <cell r="A465">
            <v>37173</v>
          </cell>
          <cell r="C465">
            <v>5.3</v>
          </cell>
          <cell r="E465">
            <v>5.77</v>
          </cell>
        </row>
        <row r="466">
          <cell r="A466">
            <v>37174</v>
          </cell>
          <cell r="C466">
            <v>5.32</v>
          </cell>
          <cell r="E466">
            <v>5.79</v>
          </cell>
        </row>
        <row r="467">
          <cell r="A467">
            <v>37175</v>
          </cell>
          <cell r="C467">
            <v>5.39</v>
          </cell>
          <cell r="E467">
            <v>5.83</v>
          </cell>
        </row>
        <row r="468">
          <cell r="A468">
            <v>37176</v>
          </cell>
          <cell r="C468">
            <v>5.4</v>
          </cell>
          <cell r="E468">
            <v>5.84</v>
          </cell>
        </row>
        <row r="469">
          <cell r="A469">
            <v>37179</v>
          </cell>
          <cell r="C469">
            <v>5.35</v>
          </cell>
          <cell r="E469">
            <v>5.81</v>
          </cell>
        </row>
        <row r="470">
          <cell r="A470">
            <v>37180</v>
          </cell>
          <cell r="C470">
            <v>5.3</v>
          </cell>
          <cell r="E470">
            <v>5.75</v>
          </cell>
        </row>
        <row r="471">
          <cell r="A471">
            <v>37181</v>
          </cell>
          <cell r="C471">
            <v>5.25</v>
          </cell>
          <cell r="E471">
            <v>5.71</v>
          </cell>
        </row>
        <row r="472">
          <cell r="A472">
            <v>37182</v>
          </cell>
          <cell r="C472">
            <v>5.24</v>
          </cell>
          <cell r="E472">
            <v>5.7</v>
          </cell>
        </row>
        <row r="473">
          <cell r="A473">
            <v>37183</v>
          </cell>
          <cell r="C473">
            <v>5.28</v>
          </cell>
          <cell r="E473">
            <v>5.74</v>
          </cell>
        </row>
        <row r="474">
          <cell r="A474">
            <v>37186</v>
          </cell>
          <cell r="C474">
            <v>5.31</v>
          </cell>
          <cell r="E474">
            <v>5.76</v>
          </cell>
        </row>
        <row r="475">
          <cell r="A475">
            <v>37187</v>
          </cell>
          <cell r="C475">
            <v>5.27</v>
          </cell>
          <cell r="E475">
            <v>5.76</v>
          </cell>
        </row>
        <row r="476">
          <cell r="A476">
            <v>37188</v>
          </cell>
          <cell r="C476">
            <v>5.21</v>
          </cell>
          <cell r="E476">
            <v>5.72</v>
          </cell>
        </row>
        <row r="477">
          <cell r="A477">
            <v>37189</v>
          </cell>
          <cell r="C477">
            <v>5.16</v>
          </cell>
          <cell r="E477">
            <v>5.69</v>
          </cell>
        </row>
        <row r="478">
          <cell r="A478">
            <v>37190</v>
          </cell>
          <cell r="C478">
            <v>5.14</v>
          </cell>
          <cell r="E478">
            <v>5.68</v>
          </cell>
        </row>
        <row r="479">
          <cell r="A479">
            <v>37193</v>
          </cell>
          <cell r="C479">
            <v>5.08</v>
          </cell>
          <cell r="E479">
            <v>5.64</v>
          </cell>
        </row>
        <row r="480">
          <cell r="A480">
            <v>37194</v>
          </cell>
          <cell r="C480">
            <v>4.9800000000000004</v>
          </cell>
          <cell r="E480">
            <v>5.57</v>
          </cell>
        </row>
        <row r="481">
          <cell r="A481">
            <v>37195</v>
          </cell>
          <cell r="C481">
            <v>4.8600000000000003</v>
          </cell>
          <cell r="E481">
            <v>5.31</v>
          </cell>
        </row>
        <row r="482">
          <cell r="A482">
            <v>37196</v>
          </cell>
          <cell r="C482">
            <v>4.93</v>
          </cell>
          <cell r="E482">
            <v>5.31</v>
          </cell>
        </row>
        <row r="483">
          <cell r="A483">
            <v>37197</v>
          </cell>
          <cell r="C483">
            <v>5.01</v>
          </cell>
          <cell r="E483">
            <v>5.41</v>
          </cell>
        </row>
        <row r="484">
          <cell r="A484">
            <v>37200</v>
          </cell>
          <cell r="C484">
            <v>4.93</v>
          </cell>
          <cell r="E484">
            <v>5.33</v>
          </cell>
        </row>
        <row r="485">
          <cell r="A485">
            <v>37201</v>
          </cell>
          <cell r="C485">
            <v>4.8899999999999997</v>
          </cell>
          <cell r="E485">
            <v>5.31</v>
          </cell>
        </row>
        <row r="486">
          <cell r="A486">
            <v>37202</v>
          </cell>
          <cell r="C486">
            <v>4.8099999999999996</v>
          </cell>
          <cell r="E486">
            <v>5.28</v>
          </cell>
        </row>
        <row r="487">
          <cell r="A487">
            <v>37203</v>
          </cell>
          <cell r="C487">
            <v>4.87</v>
          </cell>
          <cell r="E487">
            <v>5.3</v>
          </cell>
        </row>
        <row r="488">
          <cell r="A488">
            <v>37204</v>
          </cell>
          <cell r="C488">
            <v>4.8600000000000003</v>
          </cell>
          <cell r="E488">
            <v>5.29</v>
          </cell>
        </row>
        <row r="489">
          <cell r="A489">
            <v>37207</v>
          </cell>
          <cell r="C489" t="str">
            <v>na</v>
          </cell>
          <cell r="E489" t="str">
            <v>na</v>
          </cell>
        </row>
        <row r="490">
          <cell r="A490">
            <v>37208</v>
          </cell>
          <cell r="C490">
            <v>4.9400000000000004</v>
          </cell>
          <cell r="E490">
            <v>5.34</v>
          </cell>
        </row>
        <row r="491">
          <cell r="A491">
            <v>37209</v>
          </cell>
          <cell r="C491">
            <v>5.12</v>
          </cell>
          <cell r="E491">
            <v>5.45</v>
          </cell>
        </row>
        <row r="492">
          <cell r="A492">
            <v>37210</v>
          </cell>
          <cell r="C492">
            <v>5.3</v>
          </cell>
          <cell r="E492">
            <v>5.58</v>
          </cell>
        </row>
        <row r="493">
          <cell r="A493">
            <v>37211</v>
          </cell>
          <cell r="C493">
            <v>5.39</v>
          </cell>
          <cell r="E493">
            <v>5.63</v>
          </cell>
        </row>
        <row r="494">
          <cell r="A494">
            <v>37214</v>
          </cell>
          <cell r="C494">
            <v>5.32</v>
          </cell>
          <cell r="E494">
            <v>5.61</v>
          </cell>
        </row>
        <row r="495">
          <cell r="A495">
            <v>37215</v>
          </cell>
          <cell r="C495">
            <v>5.38</v>
          </cell>
          <cell r="E495">
            <v>5.67</v>
          </cell>
        </row>
        <row r="496">
          <cell r="A496">
            <v>37216</v>
          </cell>
          <cell r="C496">
            <v>5.45</v>
          </cell>
          <cell r="E496">
            <v>5.72</v>
          </cell>
        </row>
        <row r="497">
          <cell r="A497">
            <v>37217</v>
          </cell>
          <cell r="C497">
            <v>5.46</v>
          </cell>
          <cell r="E497">
            <v>5.72</v>
          </cell>
        </row>
        <row r="498">
          <cell r="A498">
            <v>37218</v>
          </cell>
          <cell r="C498">
            <v>5.47</v>
          </cell>
          <cell r="E498">
            <v>5.71</v>
          </cell>
        </row>
        <row r="499">
          <cell r="A499">
            <v>37221</v>
          </cell>
          <cell r="C499">
            <v>5.43</v>
          </cell>
          <cell r="E499">
            <v>5.67</v>
          </cell>
        </row>
        <row r="500">
          <cell r="A500">
            <v>37222</v>
          </cell>
          <cell r="C500">
            <v>5.36</v>
          </cell>
          <cell r="E500">
            <v>5.62</v>
          </cell>
        </row>
        <row r="501">
          <cell r="A501">
            <v>37223</v>
          </cell>
          <cell r="C501">
            <v>5.36</v>
          </cell>
          <cell r="E501">
            <v>5.59</v>
          </cell>
        </row>
        <row r="502">
          <cell r="A502">
            <v>37224</v>
          </cell>
          <cell r="C502">
            <v>5.22</v>
          </cell>
          <cell r="E502">
            <v>5.5</v>
          </cell>
        </row>
        <row r="503">
          <cell r="A503">
            <v>37225</v>
          </cell>
          <cell r="C503">
            <v>5.22</v>
          </cell>
          <cell r="E503">
            <v>5.51</v>
          </cell>
        </row>
        <row r="504">
          <cell r="A504">
            <v>37228</v>
          </cell>
          <cell r="C504">
            <v>5.12</v>
          </cell>
          <cell r="E504">
            <v>5.47</v>
          </cell>
        </row>
        <row r="505">
          <cell r="A505">
            <v>37229</v>
          </cell>
          <cell r="C505">
            <v>5.14</v>
          </cell>
          <cell r="E505">
            <v>5.48</v>
          </cell>
        </row>
        <row r="506">
          <cell r="A506">
            <v>37230</v>
          </cell>
          <cell r="C506">
            <v>5.38</v>
          </cell>
          <cell r="E506">
            <v>5.64</v>
          </cell>
        </row>
        <row r="507">
          <cell r="A507">
            <v>37231</v>
          </cell>
          <cell r="C507">
            <v>5.43</v>
          </cell>
          <cell r="E507">
            <v>5.68</v>
          </cell>
        </row>
        <row r="508">
          <cell r="A508">
            <v>37232</v>
          </cell>
          <cell r="C508">
            <v>5.53</v>
          </cell>
          <cell r="E508">
            <v>5.76</v>
          </cell>
        </row>
        <row r="509">
          <cell r="A509">
            <v>37235</v>
          </cell>
          <cell r="C509">
            <v>5.48</v>
          </cell>
          <cell r="E509">
            <v>5.73</v>
          </cell>
        </row>
        <row r="510">
          <cell r="A510">
            <v>37236</v>
          </cell>
          <cell r="C510">
            <v>5.43</v>
          </cell>
          <cell r="E510">
            <v>5.69</v>
          </cell>
        </row>
        <row r="511">
          <cell r="A511">
            <v>37237</v>
          </cell>
          <cell r="C511">
            <v>5.4</v>
          </cell>
          <cell r="E511">
            <v>5.65</v>
          </cell>
        </row>
        <row r="512">
          <cell r="A512">
            <v>37238</v>
          </cell>
          <cell r="C512">
            <v>5.47</v>
          </cell>
          <cell r="E512">
            <v>5.7</v>
          </cell>
        </row>
        <row r="513">
          <cell r="A513">
            <v>37239</v>
          </cell>
          <cell r="C513">
            <v>5.55</v>
          </cell>
          <cell r="E513">
            <v>5.74</v>
          </cell>
        </row>
        <row r="514">
          <cell r="A514">
            <v>37242</v>
          </cell>
          <cell r="C514">
            <v>5.54</v>
          </cell>
          <cell r="E514">
            <v>5.75</v>
          </cell>
        </row>
        <row r="515">
          <cell r="A515">
            <v>37243</v>
          </cell>
          <cell r="C515">
            <v>5.48</v>
          </cell>
          <cell r="E515">
            <v>5.71</v>
          </cell>
        </row>
        <row r="516">
          <cell r="A516">
            <v>37244</v>
          </cell>
          <cell r="C516">
            <v>5.4</v>
          </cell>
          <cell r="E516">
            <v>5.65</v>
          </cell>
        </row>
        <row r="517">
          <cell r="A517">
            <v>37245</v>
          </cell>
          <cell r="C517">
            <v>5.38</v>
          </cell>
          <cell r="E517">
            <v>5.64</v>
          </cell>
        </row>
        <row r="518">
          <cell r="A518">
            <v>37246</v>
          </cell>
          <cell r="C518">
            <v>5.39</v>
          </cell>
          <cell r="E518">
            <v>5.65</v>
          </cell>
        </row>
        <row r="519">
          <cell r="A519">
            <v>37249</v>
          </cell>
          <cell r="C519">
            <v>5.44</v>
          </cell>
          <cell r="E519">
            <v>5.69</v>
          </cell>
        </row>
        <row r="520">
          <cell r="A520">
            <v>37250</v>
          </cell>
          <cell r="C520" t="str">
            <v>na</v>
          </cell>
          <cell r="E520" t="str">
            <v>na</v>
          </cell>
        </row>
        <row r="521">
          <cell r="A521">
            <v>37251</v>
          </cell>
          <cell r="C521" t="str">
            <v>na</v>
          </cell>
          <cell r="E521" t="str">
            <v>na</v>
          </cell>
        </row>
        <row r="522">
          <cell r="A522">
            <v>37252</v>
          </cell>
          <cell r="C522">
            <v>5.42</v>
          </cell>
          <cell r="E522">
            <v>5.69</v>
          </cell>
        </row>
        <row r="523">
          <cell r="A523">
            <v>37253</v>
          </cell>
          <cell r="C523">
            <v>5.43</v>
          </cell>
          <cell r="E523">
            <v>5.71</v>
          </cell>
        </row>
        <row r="524">
          <cell r="A524">
            <v>37256</v>
          </cell>
          <cell r="C524">
            <v>5.35</v>
          </cell>
          <cell r="E524">
            <v>5.65</v>
          </cell>
        </row>
        <row r="525">
          <cell r="A525">
            <v>37257</v>
          </cell>
          <cell r="C525" t="str">
            <v>na</v>
          </cell>
          <cell r="E525" t="str">
            <v>na</v>
          </cell>
        </row>
        <row r="526">
          <cell r="A526">
            <v>37258</v>
          </cell>
          <cell r="C526">
            <v>5.44</v>
          </cell>
          <cell r="E526">
            <v>5.7</v>
          </cell>
        </row>
        <row r="527">
          <cell r="A527">
            <v>37259</v>
          </cell>
          <cell r="C527">
            <v>5.4</v>
          </cell>
          <cell r="E527">
            <v>5.67</v>
          </cell>
        </row>
        <row r="528">
          <cell r="A528">
            <v>37260</v>
          </cell>
          <cell r="C528">
            <v>5.43</v>
          </cell>
          <cell r="E528">
            <v>5.68</v>
          </cell>
        </row>
        <row r="529">
          <cell r="A529">
            <v>37263</v>
          </cell>
          <cell r="C529">
            <v>5.36</v>
          </cell>
          <cell r="E529">
            <v>5.63</v>
          </cell>
        </row>
        <row r="530">
          <cell r="A530">
            <v>37264</v>
          </cell>
          <cell r="C530">
            <v>5.37</v>
          </cell>
          <cell r="E530">
            <v>5.64</v>
          </cell>
        </row>
        <row r="531">
          <cell r="A531">
            <v>37265</v>
          </cell>
          <cell r="C531">
            <v>5.31</v>
          </cell>
          <cell r="E531">
            <v>5.6</v>
          </cell>
        </row>
        <row r="532">
          <cell r="A532">
            <v>37266</v>
          </cell>
          <cell r="C532">
            <v>5.28</v>
          </cell>
          <cell r="E532">
            <v>5.58</v>
          </cell>
        </row>
        <row r="533">
          <cell r="A533">
            <v>37267</v>
          </cell>
          <cell r="C533">
            <v>5.17</v>
          </cell>
          <cell r="E533">
            <v>5.53</v>
          </cell>
        </row>
        <row r="534">
          <cell r="A534">
            <v>37270</v>
          </cell>
          <cell r="C534">
            <v>5.18</v>
          </cell>
          <cell r="E534">
            <v>5.54</v>
          </cell>
        </row>
        <row r="535">
          <cell r="A535">
            <v>37271</v>
          </cell>
          <cell r="C535">
            <v>5.2</v>
          </cell>
          <cell r="E535">
            <v>5.56</v>
          </cell>
        </row>
        <row r="536">
          <cell r="A536">
            <v>37272</v>
          </cell>
          <cell r="C536">
            <v>5.23</v>
          </cell>
          <cell r="E536">
            <v>5.58</v>
          </cell>
        </row>
        <row r="537">
          <cell r="A537">
            <v>37273</v>
          </cell>
          <cell r="C537">
            <v>5.34</v>
          </cell>
          <cell r="E537">
            <v>5.65</v>
          </cell>
        </row>
        <row r="538">
          <cell r="A538">
            <v>37274</v>
          </cell>
          <cell r="C538">
            <v>5.27</v>
          </cell>
          <cell r="E538">
            <v>5.61</v>
          </cell>
        </row>
        <row r="539">
          <cell r="A539">
            <v>37277</v>
          </cell>
          <cell r="C539">
            <v>5.3</v>
          </cell>
          <cell r="E539">
            <v>5.62</v>
          </cell>
        </row>
        <row r="540">
          <cell r="A540">
            <v>37278</v>
          </cell>
          <cell r="C540">
            <v>5.32</v>
          </cell>
          <cell r="E540">
            <v>5.63</v>
          </cell>
        </row>
        <row r="541">
          <cell r="A541">
            <v>37279</v>
          </cell>
          <cell r="C541">
            <v>5.39</v>
          </cell>
          <cell r="E541">
            <v>5.68</v>
          </cell>
        </row>
        <row r="542">
          <cell r="A542">
            <v>37280</v>
          </cell>
          <cell r="C542">
            <v>5.43</v>
          </cell>
          <cell r="E542">
            <v>5.7</v>
          </cell>
        </row>
        <row r="543">
          <cell r="A543">
            <v>37281</v>
          </cell>
          <cell r="C543">
            <v>5.46</v>
          </cell>
          <cell r="E543">
            <v>5.71</v>
          </cell>
        </row>
        <row r="544">
          <cell r="A544">
            <v>37284</v>
          </cell>
          <cell r="C544">
            <v>5.44</v>
          </cell>
          <cell r="E544">
            <v>5.69</v>
          </cell>
        </row>
        <row r="545">
          <cell r="A545">
            <v>37285</v>
          </cell>
          <cell r="C545">
            <v>5.38</v>
          </cell>
          <cell r="E545">
            <v>5.65</v>
          </cell>
        </row>
        <row r="546">
          <cell r="A546">
            <v>37286</v>
          </cell>
          <cell r="C546">
            <v>5.42</v>
          </cell>
          <cell r="E546">
            <v>5.68</v>
          </cell>
        </row>
        <row r="547">
          <cell r="A547">
            <v>37287</v>
          </cell>
          <cell r="C547">
            <v>5.44</v>
          </cell>
          <cell r="E547">
            <v>5.68</v>
          </cell>
        </row>
        <row r="548">
          <cell r="A548">
            <v>37288</v>
          </cell>
          <cell r="C548">
            <v>5.4</v>
          </cell>
          <cell r="E548">
            <v>5.67</v>
          </cell>
        </row>
        <row r="549">
          <cell r="A549">
            <v>37291</v>
          </cell>
          <cell r="C549">
            <v>5.3</v>
          </cell>
          <cell r="E549">
            <v>5.6</v>
          </cell>
        </row>
        <row r="550">
          <cell r="A550">
            <v>37292</v>
          </cell>
          <cell r="C550">
            <v>5.3</v>
          </cell>
          <cell r="E550">
            <v>5.6</v>
          </cell>
        </row>
        <row r="551">
          <cell r="A551">
            <v>37293</v>
          </cell>
          <cell r="C551">
            <v>5.32</v>
          </cell>
          <cell r="E551">
            <v>5.62</v>
          </cell>
        </row>
        <row r="552">
          <cell r="A552">
            <v>37294</v>
          </cell>
          <cell r="C552">
            <v>5.32</v>
          </cell>
          <cell r="E552">
            <v>5.64</v>
          </cell>
        </row>
        <row r="553">
          <cell r="A553">
            <v>37295</v>
          </cell>
          <cell r="C553">
            <v>5.28</v>
          </cell>
          <cell r="E553">
            <v>5.63</v>
          </cell>
        </row>
        <row r="554">
          <cell r="A554">
            <v>37298</v>
          </cell>
          <cell r="C554">
            <v>5.3</v>
          </cell>
          <cell r="E554">
            <v>5.65</v>
          </cell>
        </row>
        <row r="555">
          <cell r="A555">
            <v>37299</v>
          </cell>
          <cell r="C555">
            <v>5.36</v>
          </cell>
          <cell r="E555">
            <v>5.69</v>
          </cell>
        </row>
        <row r="556">
          <cell r="A556">
            <v>37300</v>
          </cell>
          <cell r="C556">
            <v>5.38</v>
          </cell>
          <cell r="E556">
            <v>5.7</v>
          </cell>
        </row>
        <row r="557">
          <cell r="A557">
            <v>37301</v>
          </cell>
          <cell r="C557">
            <v>5.38</v>
          </cell>
          <cell r="E557">
            <v>5.7</v>
          </cell>
        </row>
        <row r="558">
          <cell r="A558">
            <v>37302</v>
          </cell>
          <cell r="C558">
            <v>5.29</v>
          </cell>
          <cell r="E558">
            <v>5.65</v>
          </cell>
        </row>
        <row r="559">
          <cell r="A559">
            <v>37305</v>
          </cell>
          <cell r="C559">
            <v>5.31</v>
          </cell>
          <cell r="E559">
            <v>5.67</v>
          </cell>
        </row>
        <row r="560">
          <cell r="A560">
            <v>37306</v>
          </cell>
          <cell r="C560">
            <v>5.32</v>
          </cell>
          <cell r="E560">
            <v>5.7</v>
          </cell>
        </row>
        <row r="561">
          <cell r="A561">
            <v>37307</v>
          </cell>
          <cell r="C561">
            <v>5.31</v>
          </cell>
          <cell r="E561">
            <v>5.68</v>
          </cell>
        </row>
        <row r="562">
          <cell r="A562">
            <v>37308</v>
          </cell>
          <cell r="C562">
            <v>5.29</v>
          </cell>
          <cell r="E562">
            <v>5.66</v>
          </cell>
        </row>
        <row r="563">
          <cell r="A563">
            <v>37309</v>
          </cell>
          <cell r="C563">
            <v>5.26</v>
          </cell>
          <cell r="E563">
            <v>5.63</v>
          </cell>
        </row>
        <row r="564">
          <cell r="A564">
            <v>37312</v>
          </cell>
          <cell r="C564">
            <v>5.29</v>
          </cell>
          <cell r="E564">
            <v>5.66</v>
          </cell>
        </row>
        <row r="565">
          <cell r="A565">
            <v>37313</v>
          </cell>
          <cell r="C565">
            <v>5.37</v>
          </cell>
          <cell r="E565">
            <v>5.72</v>
          </cell>
        </row>
        <row r="566">
          <cell r="A566">
            <v>37314</v>
          </cell>
          <cell r="C566">
            <v>5.31</v>
          </cell>
          <cell r="E566">
            <v>5.69</v>
          </cell>
        </row>
        <row r="567">
          <cell r="A567">
            <v>37315</v>
          </cell>
          <cell r="C567">
            <v>5.33</v>
          </cell>
          <cell r="E567">
            <v>5.71</v>
          </cell>
        </row>
        <row r="568">
          <cell r="A568">
            <v>37316</v>
          </cell>
          <cell r="C568">
            <v>5.42</v>
          </cell>
          <cell r="E568">
            <v>5.78</v>
          </cell>
        </row>
        <row r="569">
          <cell r="A569">
            <v>37319</v>
          </cell>
          <cell r="C569">
            <v>5.46</v>
          </cell>
          <cell r="E569">
            <v>5.81</v>
          </cell>
        </row>
        <row r="570">
          <cell r="A570">
            <v>37320</v>
          </cell>
          <cell r="C570">
            <v>5.48</v>
          </cell>
          <cell r="E570">
            <v>5.81</v>
          </cell>
          <cell r="G570">
            <v>6.99</v>
          </cell>
        </row>
        <row r="571">
          <cell r="A571">
            <v>37321</v>
          </cell>
          <cell r="C571">
            <v>5.49</v>
          </cell>
          <cell r="E571">
            <v>5.82</v>
          </cell>
          <cell r="G571">
            <v>7.01</v>
          </cell>
        </row>
        <row r="572">
          <cell r="A572">
            <v>37322</v>
          </cell>
          <cell r="C572">
            <v>5.6</v>
          </cell>
          <cell r="E572">
            <v>5.87</v>
          </cell>
          <cell r="G572">
            <v>7.07</v>
          </cell>
        </row>
        <row r="573">
          <cell r="A573">
            <v>37323</v>
          </cell>
          <cell r="C573">
            <v>5.69</v>
          </cell>
          <cell r="E573">
            <v>5.91</v>
          </cell>
          <cell r="G573">
            <v>7.11</v>
          </cell>
        </row>
        <row r="574">
          <cell r="A574">
            <v>37326</v>
          </cell>
          <cell r="C574">
            <v>5.66</v>
          </cell>
          <cell r="E574">
            <v>5.89</v>
          </cell>
          <cell r="G574">
            <v>7.08</v>
          </cell>
        </row>
        <row r="575">
          <cell r="A575">
            <v>37327</v>
          </cell>
          <cell r="C575">
            <v>5.67</v>
          </cell>
          <cell r="E575">
            <v>5.89</v>
          </cell>
          <cell r="G575">
            <v>7.1</v>
          </cell>
        </row>
        <row r="576">
          <cell r="A576">
            <v>37328</v>
          </cell>
          <cell r="C576">
            <v>5.65</v>
          </cell>
          <cell r="E576">
            <v>5.9</v>
          </cell>
          <cell r="G576">
            <v>7.1</v>
          </cell>
        </row>
        <row r="577">
          <cell r="A577">
            <v>37329</v>
          </cell>
          <cell r="C577">
            <v>5.75</v>
          </cell>
          <cell r="E577">
            <v>5.98</v>
          </cell>
          <cell r="G577">
            <v>7.18</v>
          </cell>
        </row>
        <row r="578">
          <cell r="A578">
            <v>37330</v>
          </cell>
          <cell r="C578">
            <v>5.7</v>
          </cell>
          <cell r="E578">
            <v>5.93</v>
          </cell>
          <cell r="G578">
            <v>7.14</v>
          </cell>
        </row>
        <row r="579">
          <cell r="A579">
            <v>37333</v>
          </cell>
          <cell r="C579">
            <v>5.68</v>
          </cell>
          <cell r="E579">
            <v>5.9</v>
          </cell>
          <cell r="G579">
            <v>7.11</v>
          </cell>
        </row>
        <row r="580">
          <cell r="A580">
            <v>37334</v>
          </cell>
          <cell r="C580">
            <v>5.66</v>
          </cell>
          <cell r="E580">
            <v>5.89</v>
          </cell>
          <cell r="G580">
            <v>7.09</v>
          </cell>
        </row>
        <row r="581">
          <cell r="A581">
            <v>37335</v>
          </cell>
          <cell r="C581">
            <v>5.74</v>
          </cell>
          <cell r="E581">
            <v>5.95</v>
          </cell>
          <cell r="G581">
            <v>7.15</v>
          </cell>
        </row>
        <row r="582">
          <cell r="A582">
            <v>37336</v>
          </cell>
          <cell r="C582">
            <v>5.77</v>
          </cell>
          <cell r="E582">
            <v>5.96</v>
          </cell>
          <cell r="G582">
            <v>7.17</v>
          </cell>
        </row>
        <row r="583">
          <cell r="A583">
            <v>37337</v>
          </cell>
          <cell r="C583">
            <v>5.79</v>
          </cell>
          <cell r="E583">
            <v>5.97</v>
          </cell>
          <cell r="G583">
            <v>7.17</v>
          </cell>
        </row>
        <row r="584">
          <cell r="A584">
            <v>37340</v>
          </cell>
          <cell r="C584">
            <v>5.8</v>
          </cell>
          <cell r="E584">
            <v>6</v>
          </cell>
          <cell r="G584">
            <v>7.2</v>
          </cell>
        </row>
        <row r="585">
          <cell r="A585">
            <v>37341</v>
          </cell>
          <cell r="C585">
            <v>5.76</v>
          </cell>
          <cell r="E585">
            <v>5.96</v>
          </cell>
          <cell r="G585">
            <v>7.16</v>
          </cell>
        </row>
        <row r="586">
          <cell r="A586">
            <v>37342</v>
          </cell>
          <cell r="C586">
            <v>5.79</v>
          </cell>
          <cell r="E586">
            <v>5.98</v>
          </cell>
          <cell r="G586">
            <v>7.2</v>
          </cell>
        </row>
        <row r="587">
          <cell r="A587">
            <v>37343</v>
          </cell>
          <cell r="C587">
            <v>5.78</v>
          </cell>
          <cell r="E587">
            <v>5.97</v>
          </cell>
          <cell r="G587">
            <v>7.19</v>
          </cell>
        </row>
        <row r="588">
          <cell r="A588">
            <v>37344</v>
          </cell>
          <cell r="C588" t="str">
            <v>na</v>
          </cell>
          <cell r="E588" t="str">
            <v>na</v>
          </cell>
          <cell r="G588">
            <v>7.2</v>
          </cell>
        </row>
        <row r="589">
          <cell r="A589">
            <v>37347</v>
          </cell>
          <cell r="C589">
            <v>5.79</v>
          </cell>
          <cell r="E589">
            <v>5.98</v>
          </cell>
          <cell r="G589">
            <v>7.2</v>
          </cell>
        </row>
        <row r="590">
          <cell r="A590">
            <v>37348</v>
          </cell>
          <cell r="C590">
            <v>5.74</v>
          </cell>
          <cell r="E590">
            <v>5.95</v>
          </cell>
          <cell r="G590">
            <v>7.15</v>
          </cell>
        </row>
        <row r="591">
          <cell r="A591">
            <v>37349</v>
          </cell>
          <cell r="C591">
            <v>5.71</v>
          </cell>
          <cell r="E591">
            <v>5.93</v>
          </cell>
          <cell r="G591">
            <v>7.18</v>
          </cell>
        </row>
        <row r="592">
          <cell r="A592">
            <v>37350</v>
          </cell>
          <cell r="C592">
            <v>5.66</v>
          </cell>
          <cell r="E592">
            <v>5.9</v>
          </cell>
          <cell r="G592">
            <v>7.18</v>
          </cell>
        </row>
        <row r="593">
          <cell r="A593">
            <v>37351</v>
          </cell>
          <cell r="C593">
            <v>5.64</v>
          </cell>
          <cell r="E593">
            <v>5.88</v>
          </cell>
          <cell r="G593">
            <v>7.15</v>
          </cell>
        </row>
        <row r="594">
          <cell r="A594">
            <v>37354</v>
          </cell>
          <cell r="C594">
            <v>5.71</v>
          </cell>
          <cell r="E594">
            <v>5.93</v>
          </cell>
          <cell r="G594">
            <v>7.19</v>
          </cell>
        </row>
        <row r="595">
          <cell r="A595">
            <v>37355</v>
          </cell>
          <cell r="C595">
            <v>5.67</v>
          </cell>
          <cell r="E595">
            <v>5.91</v>
          </cell>
          <cell r="G595">
            <v>7.18</v>
          </cell>
        </row>
        <row r="596">
          <cell r="A596">
            <v>37356</v>
          </cell>
          <cell r="C596">
            <v>5.69</v>
          </cell>
          <cell r="E596">
            <v>5.92</v>
          </cell>
          <cell r="G596">
            <v>7.17</v>
          </cell>
        </row>
        <row r="597">
          <cell r="A597">
            <v>37357</v>
          </cell>
          <cell r="C597">
            <v>5.65</v>
          </cell>
          <cell r="E597">
            <v>5.89</v>
          </cell>
          <cell r="G597">
            <v>7.16</v>
          </cell>
        </row>
        <row r="598">
          <cell r="A598">
            <v>37358</v>
          </cell>
          <cell r="C598">
            <v>5.6</v>
          </cell>
          <cell r="E598">
            <v>5.87</v>
          </cell>
          <cell r="G598">
            <v>7.13</v>
          </cell>
        </row>
        <row r="599">
          <cell r="A599">
            <v>37361</v>
          </cell>
          <cell r="C599">
            <v>5.57</v>
          </cell>
          <cell r="E599">
            <v>5.84</v>
          </cell>
          <cell r="G599">
            <v>7.1</v>
          </cell>
        </row>
        <row r="600">
          <cell r="A600">
            <v>37362</v>
          </cell>
          <cell r="C600">
            <v>5.63</v>
          </cell>
          <cell r="E600">
            <v>5.87</v>
          </cell>
          <cell r="G600">
            <v>7.13</v>
          </cell>
        </row>
        <row r="601">
          <cell r="A601">
            <v>37363</v>
          </cell>
          <cell r="C601">
            <v>5.68</v>
          </cell>
          <cell r="E601">
            <v>5.93</v>
          </cell>
          <cell r="G601">
            <v>7.18</v>
          </cell>
        </row>
        <row r="602">
          <cell r="A602">
            <v>37364</v>
          </cell>
          <cell r="C602">
            <v>5.65</v>
          </cell>
          <cell r="E602">
            <v>5.93</v>
          </cell>
          <cell r="G602">
            <v>7.18</v>
          </cell>
        </row>
        <row r="603">
          <cell r="A603">
            <v>37365</v>
          </cell>
          <cell r="C603">
            <v>5.66</v>
          </cell>
          <cell r="E603">
            <v>5.94</v>
          </cell>
          <cell r="G603">
            <v>7.19</v>
          </cell>
        </row>
        <row r="604">
          <cell r="A604">
            <v>37368</v>
          </cell>
          <cell r="C604">
            <v>5.66</v>
          </cell>
          <cell r="E604">
            <v>5.95</v>
          </cell>
          <cell r="G604">
            <v>7.19</v>
          </cell>
        </row>
        <row r="605">
          <cell r="A605">
            <v>37369</v>
          </cell>
          <cell r="C605">
            <v>5.67</v>
          </cell>
          <cell r="E605">
            <v>5.94</v>
          </cell>
          <cell r="G605">
            <v>7.2</v>
          </cell>
        </row>
        <row r="606">
          <cell r="A606">
            <v>37370</v>
          </cell>
          <cell r="C606">
            <v>5.64</v>
          </cell>
          <cell r="E606">
            <v>5.92</v>
          </cell>
          <cell r="G606">
            <v>7.16</v>
          </cell>
        </row>
        <row r="607">
          <cell r="A607">
            <v>37371</v>
          </cell>
          <cell r="C607">
            <v>5.62</v>
          </cell>
          <cell r="E607">
            <v>5.91</v>
          </cell>
          <cell r="G607">
            <v>7.16</v>
          </cell>
        </row>
        <row r="608">
          <cell r="A608">
            <v>37372</v>
          </cell>
          <cell r="C608">
            <v>5.61</v>
          </cell>
          <cell r="E608">
            <v>5.9</v>
          </cell>
          <cell r="G608">
            <v>7.16</v>
          </cell>
        </row>
        <row r="609">
          <cell r="A609">
            <v>37375</v>
          </cell>
          <cell r="C609">
            <v>5.63</v>
          </cell>
          <cell r="E609">
            <v>5.91</v>
          </cell>
          <cell r="G609">
            <v>7.12</v>
          </cell>
        </row>
        <row r="610">
          <cell r="A610">
            <v>37376</v>
          </cell>
          <cell r="C610">
            <v>5.61</v>
          </cell>
          <cell r="E610">
            <v>5.9</v>
          </cell>
          <cell r="G610">
            <v>7.11</v>
          </cell>
        </row>
        <row r="611">
          <cell r="A611">
            <v>37377</v>
          </cell>
          <cell r="C611">
            <v>5.58</v>
          </cell>
          <cell r="E611">
            <v>5.87</v>
          </cell>
          <cell r="G611">
            <v>7.09</v>
          </cell>
        </row>
        <row r="612">
          <cell r="A612">
            <v>37378</v>
          </cell>
          <cell r="C612">
            <v>5.61</v>
          </cell>
          <cell r="E612">
            <v>5.89</v>
          </cell>
          <cell r="G612">
            <v>7.11</v>
          </cell>
        </row>
        <row r="613">
          <cell r="A613">
            <v>37379</v>
          </cell>
          <cell r="C613">
            <v>5.56</v>
          </cell>
          <cell r="E613">
            <v>5.85</v>
          </cell>
          <cell r="G613">
            <v>7.06</v>
          </cell>
        </row>
        <row r="614">
          <cell r="A614">
            <v>37382</v>
          </cell>
          <cell r="C614">
            <v>5.52</v>
          </cell>
          <cell r="E614">
            <v>5.83</v>
          </cell>
          <cell r="G614">
            <v>7.05</v>
          </cell>
        </row>
        <row r="615">
          <cell r="A615">
            <v>37383</v>
          </cell>
          <cell r="C615">
            <v>5.51</v>
          </cell>
          <cell r="E615">
            <v>5.84</v>
          </cell>
          <cell r="G615">
            <v>7.05</v>
          </cell>
        </row>
        <row r="616">
          <cell r="A616">
            <v>37384</v>
          </cell>
          <cell r="C616">
            <v>5.63</v>
          </cell>
          <cell r="E616">
            <v>5.91</v>
          </cell>
          <cell r="G616">
            <v>7.16</v>
          </cell>
        </row>
        <row r="617">
          <cell r="A617">
            <v>37385</v>
          </cell>
          <cell r="C617">
            <v>5.58</v>
          </cell>
          <cell r="E617">
            <v>5.88</v>
          </cell>
          <cell r="G617">
            <v>7.13</v>
          </cell>
        </row>
        <row r="618">
          <cell r="A618">
            <v>37386</v>
          </cell>
          <cell r="C618">
            <v>5.58</v>
          </cell>
          <cell r="E618">
            <v>5.88</v>
          </cell>
          <cell r="G618">
            <v>7.12</v>
          </cell>
        </row>
        <row r="619">
          <cell r="A619">
            <v>37389</v>
          </cell>
          <cell r="C619">
            <v>5.67</v>
          </cell>
          <cell r="E619">
            <v>5.94</v>
          </cell>
          <cell r="G619">
            <v>7.17</v>
          </cell>
        </row>
        <row r="620">
          <cell r="A620">
            <v>37390</v>
          </cell>
          <cell r="C620">
            <v>5.74</v>
          </cell>
          <cell r="E620">
            <v>5.98</v>
          </cell>
          <cell r="G620">
            <v>7.21</v>
          </cell>
        </row>
        <row r="621">
          <cell r="A621">
            <v>37391</v>
          </cell>
          <cell r="C621">
            <v>5.72</v>
          </cell>
          <cell r="E621">
            <v>5.99</v>
          </cell>
          <cell r="G621">
            <v>7.19</v>
          </cell>
        </row>
        <row r="622">
          <cell r="A622">
            <v>37392</v>
          </cell>
          <cell r="C622">
            <v>5.69</v>
          </cell>
          <cell r="E622">
            <v>5.95</v>
          </cell>
          <cell r="G622">
            <v>7.16</v>
          </cell>
        </row>
        <row r="623">
          <cell r="A623">
            <v>37393</v>
          </cell>
          <cell r="C623">
            <v>5.72</v>
          </cell>
          <cell r="E623">
            <v>5.97</v>
          </cell>
          <cell r="G623">
            <v>7.18</v>
          </cell>
        </row>
        <row r="624">
          <cell r="A624">
            <v>37396</v>
          </cell>
          <cell r="C624" t="str">
            <v>na</v>
          </cell>
          <cell r="E624" t="str">
            <v>na</v>
          </cell>
          <cell r="G624">
            <v>7.18</v>
          </cell>
        </row>
        <row r="625">
          <cell r="A625">
            <v>37397</v>
          </cell>
          <cell r="C625">
            <v>5.62</v>
          </cell>
          <cell r="E625">
            <v>5.9</v>
          </cell>
          <cell r="G625">
            <v>7.12</v>
          </cell>
        </row>
        <row r="626">
          <cell r="A626">
            <v>37398</v>
          </cell>
          <cell r="C626">
            <v>5.61</v>
          </cell>
          <cell r="E626">
            <v>5.89</v>
          </cell>
          <cell r="G626">
            <v>7.08</v>
          </cell>
        </row>
        <row r="627">
          <cell r="A627">
            <v>37399</v>
          </cell>
          <cell r="C627">
            <v>5.6</v>
          </cell>
          <cell r="E627">
            <v>5.87</v>
          </cell>
          <cell r="G627">
            <v>7.07</v>
          </cell>
        </row>
        <row r="628">
          <cell r="A628">
            <v>37400</v>
          </cell>
          <cell r="C628">
            <v>5.57</v>
          </cell>
          <cell r="E628">
            <v>5.84</v>
          </cell>
          <cell r="G628">
            <v>7.04</v>
          </cell>
        </row>
        <row r="629">
          <cell r="A629">
            <v>37403</v>
          </cell>
          <cell r="C629">
            <v>5.59</v>
          </cell>
          <cell r="E629">
            <v>5.86</v>
          </cell>
          <cell r="G629">
            <v>7.05</v>
          </cell>
        </row>
        <row r="630">
          <cell r="A630">
            <v>37404</v>
          </cell>
          <cell r="C630">
            <v>5.56</v>
          </cell>
          <cell r="E630">
            <v>5.83</v>
          </cell>
          <cell r="G630">
            <v>7.04</v>
          </cell>
        </row>
        <row r="631">
          <cell r="A631">
            <v>37405</v>
          </cell>
          <cell r="C631">
            <v>5.49</v>
          </cell>
          <cell r="E631">
            <v>5.78</v>
          </cell>
          <cell r="G631">
            <v>6.97</v>
          </cell>
        </row>
        <row r="632">
          <cell r="A632">
            <v>37406</v>
          </cell>
          <cell r="C632">
            <v>5.46</v>
          </cell>
          <cell r="E632">
            <v>5.77</v>
          </cell>
          <cell r="G632">
            <v>6.96</v>
          </cell>
        </row>
        <row r="633">
          <cell r="A633">
            <v>37407</v>
          </cell>
          <cell r="C633">
            <v>5.5</v>
          </cell>
          <cell r="E633">
            <v>5.79</v>
          </cell>
          <cell r="G633">
            <v>6.98</v>
          </cell>
        </row>
        <row r="634">
          <cell r="A634">
            <v>37410</v>
          </cell>
          <cell r="C634">
            <v>5.48</v>
          </cell>
          <cell r="E634">
            <v>5.78</v>
          </cell>
          <cell r="G634">
            <v>6.97</v>
          </cell>
        </row>
        <row r="635">
          <cell r="A635">
            <v>37411</v>
          </cell>
          <cell r="C635">
            <v>5.51</v>
          </cell>
          <cell r="E635">
            <v>5.81</v>
          </cell>
          <cell r="G635">
            <v>7</v>
          </cell>
        </row>
        <row r="636">
          <cell r="A636">
            <v>37412</v>
          </cell>
          <cell r="C636">
            <v>5.53</v>
          </cell>
          <cell r="E636">
            <v>5.84</v>
          </cell>
          <cell r="G636">
            <v>7.02</v>
          </cell>
        </row>
        <row r="637">
          <cell r="A637">
            <v>37413</v>
          </cell>
          <cell r="C637">
            <v>5.51</v>
          </cell>
          <cell r="E637">
            <v>5.81</v>
          </cell>
          <cell r="G637">
            <v>7</v>
          </cell>
        </row>
        <row r="638">
          <cell r="A638">
            <v>37414</v>
          </cell>
          <cell r="C638">
            <v>5.52</v>
          </cell>
          <cell r="E638">
            <v>5.81</v>
          </cell>
          <cell r="G638">
            <v>7</v>
          </cell>
        </row>
        <row r="639">
          <cell r="A639">
            <v>37417</v>
          </cell>
          <cell r="C639">
            <v>5.51</v>
          </cell>
          <cell r="E639">
            <v>5.8</v>
          </cell>
          <cell r="G639">
            <v>6.93</v>
          </cell>
        </row>
        <row r="640">
          <cell r="A640">
            <v>37418</v>
          </cell>
          <cell r="C640">
            <v>5.5</v>
          </cell>
          <cell r="E640">
            <v>5.78</v>
          </cell>
          <cell r="G640">
            <v>6.91</v>
          </cell>
        </row>
        <row r="641">
          <cell r="A641">
            <v>37419</v>
          </cell>
          <cell r="C641">
            <v>5.49</v>
          </cell>
          <cell r="E641">
            <v>5.77</v>
          </cell>
          <cell r="G641">
            <v>6.88</v>
          </cell>
        </row>
        <row r="642">
          <cell r="A642">
            <v>37420</v>
          </cell>
          <cell r="C642">
            <v>5.42</v>
          </cell>
          <cell r="E642">
            <v>5.73</v>
          </cell>
          <cell r="G642">
            <v>6.86</v>
          </cell>
        </row>
        <row r="643">
          <cell r="A643">
            <v>37421</v>
          </cell>
          <cell r="C643">
            <v>5.35</v>
          </cell>
          <cell r="E643">
            <v>5.67</v>
          </cell>
          <cell r="G643">
            <v>6.8100000000000005</v>
          </cell>
        </row>
        <row r="644">
          <cell r="A644">
            <v>37424</v>
          </cell>
          <cell r="C644">
            <v>5.37</v>
          </cell>
          <cell r="E644">
            <v>5.7</v>
          </cell>
          <cell r="G644">
            <v>6.83</v>
          </cell>
        </row>
        <row r="645">
          <cell r="A645">
            <v>37425</v>
          </cell>
          <cell r="C645">
            <v>5.37</v>
          </cell>
          <cell r="E645">
            <v>5.71</v>
          </cell>
          <cell r="G645">
            <v>6.86</v>
          </cell>
        </row>
        <row r="646">
          <cell r="A646">
            <v>37426</v>
          </cell>
          <cell r="C646">
            <v>5.31</v>
          </cell>
          <cell r="E646">
            <v>5.67</v>
          </cell>
          <cell r="G646">
            <v>6.83</v>
          </cell>
        </row>
        <row r="647">
          <cell r="A647">
            <v>37427</v>
          </cell>
          <cell r="C647">
            <v>5.36</v>
          </cell>
          <cell r="E647">
            <v>5.71</v>
          </cell>
          <cell r="G647">
            <v>6.87</v>
          </cell>
        </row>
        <row r="648">
          <cell r="A648">
            <v>37428</v>
          </cell>
          <cell r="C648">
            <v>5.33</v>
          </cell>
          <cell r="E648">
            <v>5.68</v>
          </cell>
          <cell r="G648">
            <v>6.84</v>
          </cell>
        </row>
        <row r="649">
          <cell r="A649">
            <v>37431</v>
          </cell>
          <cell r="C649">
            <v>5.37</v>
          </cell>
          <cell r="E649">
            <v>5.71</v>
          </cell>
          <cell r="G649">
            <v>6.87</v>
          </cell>
        </row>
        <row r="650">
          <cell r="A650">
            <v>37432</v>
          </cell>
          <cell r="C650">
            <v>5.36</v>
          </cell>
          <cell r="E650">
            <v>5.67</v>
          </cell>
          <cell r="G650">
            <v>6.89</v>
          </cell>
        </row>
        <row r="651">
          <cell r="A651">
            <v>37433</v>
          </cell>
          <cell r="C651">
            <v>5.37</v>
          </cell>
          <cell r="E651">
            <v>5.74</v>
          </cell>
          <cell r="G651">
            <v>6.9</v>
          </cell>
        </row>
        <row r="652">
          <cell r="A652">
            <v>37434</v>
          </cell>
          <cell r="C652">
            <v>5.39</v>
          </cell>
          <cell r="E652">
            <v>5.79</v>
          </cell>
          <cell r="G652">
            <v>6.95</v>
          </cell>
        </row>
        <row r="653">
          <cell r="A653">
            <v>37435</v>
          </cell>
          <cell r="C653">
            <v>5.43</v>
          </cell>
          <cell r="E653">
            <v>5.81</v>
          </cell>
          <cell r="G653">
            <v>7</v>
          </cell>
        </row>
        <row r="654">
          <cell r="A654">
            <v>37438</v>
          </cell>
          <cell r="C654" t="str">
            <v>na</v>
          </cell>
          <cell r="E654" t="str">
            <v>na</v>
          </cell>
          <cell r="G654">
            <v>7.01</v>
          </cell>
        </row>
        <row r="655">
          <cell r="A655">
            <v>37439</v>
          </cell>
          <cell r="C655">
            <v>5.34</v>
          </cell>
          <cell r="E655">
            <v>5.74</v>
          </cell>
          <cell r="G655">
            <v>6.9399999999999995</v>
          </cell>
        </row>
        <row r="656">
          <cell r="A656">
            <v>37440</v>
          </cell>
          <cell r="C656">
            <v>5.35</v>
          </cell>
          <cell r="E656">
            <v>5.75</v>
          </cell>
          <cell r="G656">
            <v>6.96</v>
          </cell>
        </row>
        <row r="657">
          <cell r="A657">
            <v>37441</v>
          </cell>
          <cell r="C657">
            <v>5.36</v>
          </cell>
          <cell r="E657">
            <v>5.76</v>
          </cell>
          <cell r="G657">
            <v>6.98</v>
          </cell>
        </row>
        <row r="658">
          <cell r="A658">
            <v>37442</v>
          </cell>
          <cell r="C658">
            <v>5.47</v>
          </cell>
          <cell r="E658">
            <v>5.82</v>
          </cell>
          <cell r="G658">
            <v>7.05</v>
          </cell>
        </row>
        <row r="659">
          <cell r="A659">
            <v>37445</v>
          </cell>
          <cell r="C659">
            <v>5.45</v>
          </cell>
          <cell r="E659">
            <v>5.81</v>
          </cell>
          <cell r="G659">
            <v>7.03</v>
          </cell>
        </row>
        <row r="660">
          <cell r="A660">
            <v>37446</v>
          </cell>
          <cell r="C660">
            <v>5.41</v>
          </cell>
          <cell r="E660">
            <v>5.79</v>
          </cell>
          <cell r="G660">
            <v>7.01</v>
          </cell>
        </row>
        <row r="661">
          <cell r="A661">
            <v>37447</v>
          </cell>
          <cell r="C661">
            <v>5.34</v>
          </cell>
          <cell r="E661">
            <v>5.76</v>
          </cell>
          <cell r="G661">
            <v>6.97</v>
          </cell>
        </row>
        <row r="662">
          <cell r="A662">
            <v>37448</v>
          </cell>
          <cell r="C662">
            <v>5.35</v>
          </cell>
          <cell r="E662">
            <v>5.77</v>
          </cell>
          <cell r="G662">
            <v>6.98</v>
          </cell>
        </row>
        <row r="663">
          <cell r="A663">
            <v>37449</v>
          </cell>
          <cell r="C663">
            <v>5.28</v>
          </cell>
          <cell r="E663">
            <v>5.72</v>
          </cell>
          <cell r="G663">
            <v>6.93</v>
          </cell>
        </row>
        <row r="664">
          <cell r="A664">
            <v>37452</v>
          </cell>
          <cell r="C664">
            <v>5.31</v>
          </cell>
          <cell r="E664">
            <v>5.77</v>
          </cell>
          <cell r="G664">
            <v>6.99</v>
          </cell>
        </row>
        <row r="665">
          <cell r="A665">
            <v>37453</v>
          </cell>
          <cell r="C665">
            <v>5.33</v>
          </cell>
          <cell r="E665">
            <v>5.79</v>
          </cell>
          <cell r="G665">
            <v>7.02</v>
          </cell>
        </row>
        <row r="666">
          <cell r="A666">
            <v>37454</v>
          </cell>
          <cell r="C666">
            <v>5.33</v>
          </cell>
          <cell r="E666">
            <v>5.78</v>
          </cell>
          <cell r="G666">
            <v>7.01</v>
          </cell>
        </row>
        <row r="667">
          <cell r="A667">
            <v>37455</v>
          </cell>
          <cell r="C667">
            <v>5.28</v>
          </cell>
          <cell r="E667">
            <v>5.76</v>
          </cell>
          <cell r="G667">
            <v>6.99</v>
          </cell>
        </row>
        <row r="668">
          <cell r="A668">
            <v>37456</v>
          </cell>
          <cell r="C668">
            <v>5.21</v>
          </cell>
          <cell r="E668">
            <v>5.68</v>
          </cell>
          <cell r="G668">
            <v>6.9218999999999999</v>
          </cell>
        </row>
        <row r="669">
          <cell r="A669">
            <v>37459</v>
          </cell>
          <cell r="C669">
            <v>5.15</v>
          </cell>
          <cell r="E669">
            <v>5.65</v>
          </cell>
          <cell r="G669">
            <v>6.8804999999999996</v>
          </cell>
        </row>
        <row r="670">
          <cell r="A670">
            <v>37460</v>
          </cell>
          <cell r="C670">
            <v>5.0999999999999996</v>
          </cell>
          <cell r="E670">
            <v>5.66</v>
          </cell>
          <cell r="G670">
            <v>6.8909000000000002</v>
          </cell>
        </row>
        <row r="671">
          <cell r="A671">
            <v>37461</v>
          </cell>
          <cell r="C671">
            <v>5.22</v>
          </cell>
          <cell r="E671">
            <v>5.73</v>
          </cell>
          <cell r="G671">
            <v>6.9973999999999998</v>
          </cell>
        </row>
        <row r="672">
          <cell r="A672">
            <v>37462</v>
          </cell>
          <cell r="C672">
            <v>5.14</v>
          </cell>
          <cell r="E672">
            <v>5.68</v>
          </cell>
          <cell r="G672">
            <v>6.9382999999999999</v>
          </cell>
        </row>
        <row r="673">
          <cell r="A673">
            <v>37463</v>
          </cell>
          <cell r="C673">
            <v>5.16</v>
          </cell>
          <cell r="E673">
            <v>5.74</v>
          </cell>
          <cell r="G673">
            <v>6.9973999999999998</v>
          </cell>
        </row>
        <row r="674">
          <cell r="A674">
            <v>37466</v>
          </cell>
          <cell r="C674">
            <v>5.29</v>
          </cell>
          <cell r="E674">
            <v>5.8</v>
          </cell>
          <cell r="G674">
            <v>7.0654000000000003</v>
          </cell>
        </row>
        <row r="675">
          <cell r="A675">
            <v>37467</v>
          </cell>
          <cell r="C675">
            <v>5.29</v>
          </cell>
          <cell r="E675">
            <v>5.79</v>
          </cell>
          <cell r="G675">
            <v>7.0510999999999999</v>
          </cell>
        </row>
        <row r="676">
          <cell r="A676">
            <v>37468</v>
          </cell>
          <cell r="C676">
            <v>5.23</v>
          </cell>
          <cell r="E676">
            <v>5.73</v>
          </cell>
          <cell r="G676">
            <v>6.99</v>
          </cell>
        </row>
        <row r="677">
          <cell r="A677">
            <v>37469</v>
          </cell>
          <cell r="C677">
            <v>5.14</v>
          </cell>
          <cell r="E677">
            <v>5.7</v>
          </cell>
          <cell r="G677">
            <v>6.9714</v>
          </cell>
        </row>
        <row r="678">
          <cell r="A678">
            <v>37470</v>
          </cell>
          <cell r="C678">
            <v>5.1100000000000003</v>
          </cell>
          <cell r="E678">
            <v>5.69</v>
          </cell>
          <cell r="G678">
            <v>6.9663000000000004</v>
          </cell>
        </row>
        <row r="679">
          <cell r="A679">
            <v>37473</v>
          </cell>
          <cell r="C679" t="str">
            <v>na</v>
          </cell>
          <cell r="E679" t="str">
            <v>na</v>
          </cell>
          <cell r="G679">
            <v>6.9591000000000003</v>
          </cell>
        </row>
        <row r="680">
          <cell r="A680">
            <v>37474</v>
          </cell>
          <cell r="C680">
            <v>5.13</v>
          </cell>
          <cell r="E680">
            <v>5.7</v>
          </cell>
          <cell r="G680">
            <v>6.9866000000000001</v>
          </cell>
        </row>
        <row r="681">
          <cell r="A681">
            <v>37475</v>
          </cell>
          <cell r="C681">
            <v>5.0999999999999996</v>
          </cell>
          <cell r="E681">
            <v>5.7</v>
          </cell>
          <cell r="G681">
            <v>6.9888000000000003</v>
          </cell>
        </row>
        <row r="682">
          <cell r="A682">
            <v>37476</v>
          </cell>
          <cell r="C682">
            <v>5.13</v>
          </cell>
          <cell r="E682">
            <v>5.7</v>
          </cell>
          <cell r="G682">
            <v>6.9975000000000005</v>
          </cell>
        </row>
        <row r="683">
          <cell r="A683">
            <v>37477</v>
          </cell>
          <cell r="C683">
            <v>5.08</v>
          </cell>
          <cell r="E683">
            <v>5.65</v>
          </cell>
          <cell r="G683">
            <v>6.9312000000000005</v>
          </cell>
        </row>
        <row r="684">
          <cell r="A684">
            <v>37480</v>
          </cell>
          <cell r="C684">
            <v>5.05</v>
          </cell>
          <cell r="E684">
            <v>5.61</v>
          </cell>
          <cell r="G684">
            <v>6.8947000000000003</v>
          </cell>
        </row>
        <row r="685">
          <cell r="A685">
            <v>37481</v>
          </cell>
          <cell r="C685">
            <v>4.97</v>
          </cell>
          <cell r="E685">
            <v>5.56</v>
          </cell>
          <cell r="G685">
            <v>6.8410000000000002</v>
          </cell>
        </row>
        <row r="686">
          <cell r="A686">
            <v>37482</v>
          </cell>
          <cell r="C686">
            <v>5.14</v>
          </cell>
          <cell r="E686">
            <v>5.59</v>
          </cell>
          <cell r="G686">
            <v>6.8692000000000002</v>
          </cell>
        </row>
        <row r="687">
          <cell r="A687">
            <v>37483</v>
          </cell>
          <cell r="C687">
            <v>5.16</v>
          </cell>
          <cell r="E687">
            <v>5.6</v>
          </cell>
          <cell r="G687">
            <v>6.9107000000000003</v>
          </cell>
        </row>
        <row r="688">
          <cell r="A688">
            <v>37484</v>
          </cell>
          <cell r="C688">
            <v>5.22</v>
          </cell>
          <cell r="E688">
            <v>5.64</v>
          </cell>
          <cell r="G688">
            <v>6.9265999999999996</v>
          </cell>
        </row>
        <row r="689">
          <cell r="A689">
            <v>37487</v>
          </cell>
          <cell r="C689">
            <v>5.18</v>
          </cell>
          <cell r="E689">
            <v>5.59</v>
          </cell>
          <cell r="G689">
            <v>6.8902000000000001</v>
          </cell>
        </row>
        <row r="690">
          <cell r="A690">
            <v>37488</v>
          </cell>
          <cell r="C690">
            <v>5.07</v>
          </cell>
          <cell r="E690">
            <v>5.52</v>
          </cell>
          <cell r="G690">
            <v>6.8208000000000002</v>
          </cell>
        </row>
        <row r="691">
          <cell r="A691">
            <v>37489</v>
          </cell>
          <cell r="C691">
            <v>5.1100000000000003</v>
          </cell>
          <cell r="E691">
            <v>5.54</v>
          </cell>
          <cell r="G691">
            <v>6.8403</v>
          </cell>
        </row>
        <row r="692">
          <cell r="A692">
            <v>37490</v>
          </cell>
          <cell r="C692">
            <v>5.2</v>
          </cell>
          <cell r="E692">
            <v>5.61</v>
          </cell>
          <cell r="G692">
            <v>6.9086999999999996</v>
          </cell>
        </row>
        <row r="693">
          <cell r="A693">
            <v>37491</v>
          </cell>
          <cell r="C693">
            <v>5.15</v>
          </cell>
          <cell r="E693">
            <v>5.56</v>
          </cell>
          <cell r="G693">
            <v>6.8528000000000002</v>
          </cell>
        </row>
        <row r="694">
          <cell r="A694">
            <v>37494</v>
          </cell>
          <cell r="C694">
            <v>5.12</v>
          </cell>
          <cell r="E694">
            <v>5.54</v>
          </cell>
          <cell r="G694">
            <v>6.8240999999999996</v>
          </cell>
        </row>
        <row r="695">
          <cell r="A695">
            <v>37495</v>
          </cell>
          <cell r="C695">
            <v>5.17</v>
          </cell>
          <cell r="E695">
            <v>5.59</v>
          </cell>
          <cell r="G695">
            <v>6.8918999999999997</v>
          </cell>
        </row>
        <row r="696">
          <cell r="A696">
            <v>37496</v>
          </cell>
          <cell r="C696">
            <v>5.14</v>
          </cell>
          <cell r="E696">
            <v>5.58</v>
          </cell>
          <cell r="G696">
            <v>6.8731999999999998</v>
          </cell>
        </row>
        <row r="697">
          <cell r="A697">
            <v>37497</v>
          </cell>
          <cell r="C697">
            <v>5.08</v>
          </cell>
          <cell r="E697">
            <v>5.54</v>
          </cell>
          <cell r="G697">
            <v>6.8406000000000002</v>
          </cell>
        </row>
        <row r="698">
          <cell r="A698">
            <v>37498</v>
          </cell>
          <cell r="C698">
            <v>5.08</v>
          </cell>
          <cell r="E698">
            <v>5.51</v>
          </cell>
          <cell r="G698">
            <v>6.8209999999999997</v>
          </cell>
        </row>
        <row r="699">
          <cell r="A699">
            <v>37501</v>
          </cell>
          <cell r="C699" t="str">
            <v>na</v>
          </cell>
          <cell r="E699" t="str">
            <v>na</v>
          </cell>
          <cell r="G699">
            <v>6.7935999999999996</v>
          </cell>
        </row>
        <row r="700">
          <cell r="A700">
            <v>37502</v>
          </cell>
          <cell r="C700">
            <v>4.91</v>
          </cell>
          <cell r="E700">
            <v>5.4</v>
          </cell>
          <cell r="G700">
            <v>6.7194000000000003</v>
          </cell>
        </row>
        <row r="701">
          <cell r="A701">
            <v>37503</v>
          </cell>
          <cell r="C701">
            <v>4.8899999999999997</v>
          </cell>
          <cell r="E701">
            <v>5.4</v>
          </cell>
          <cell r="G701">
            <v>6.7152000000000003</v>
          </cell>
        </row>
        <row r="702">
          <cell r="A702">
            <v>37504</v>
          </cell>
          <cell r="C702">
            <v>4.84</v>
          </cell>
          <cell r="E702">
            <v>5.39</v>
          </cell>
          <cell r="G702">
            <v>6.7079000000000004</v>
          </cell>
        </row>
        <row r="703">
          <cell r="A703">
            <v>37505</v>
          </cell>
          <cell r="C703">
            <v>4.93</v>
          </cell>
          <cell r="E703">
            <v>5.43</v>
          </cell>
          <cell r="G703">
            <v>6.7526000000000002</v>
          </cell>
        </row>
        <row r="704">
          <cell r="A704">
            <v>37508</v>
          </cell>
          <cell r="C704">
            <v>4.95</v>
          </cell>
          <cell r="E704">
            <v>5.42</v>
          </cell>
          <cell r="G704">
            <v>6.7929000000000004</v>
          </cell>
        </row>
        <row r="705">
          <cell r="A705">
            <v>37509</v>
          </cell>
          <cell r="C705">
            <v>4.91</v>
          </cell>
          <cell r="E705">
            <v>5.41</v>
          </cell>
          <cell r="G705">
            <v>6.7771999999999997</v>
          </cell>
        </row>
        <row r="706">
          <cell r="A706">
            <v>37510</v>
          </cell>
          <cell r="C706">
            <v>4.96</v>
          </cell>
          <cell r="E706">
            <v>5.43</v>
          </cell>
          <cell r="G706">
            <v>6.7813999999999997</v>
          </cell>
        </row>
        <row r="707">
          <cell r="A707">
            <v>37511</v>
          </cell>
          <cell r="C707">
            <v>4.9000000000000004</v>
          </cell>
          <cell r="E707">
            <v>5.4</v>
          </cell>
          <cell r="G707">
            <v>6.7702999999999998</v>
          </cell>
        </row>
        <row r="708">
          <cell r="A708">
            <v>37512</v>
          </cell>
          <cell r="C708">
            <v>4.8600000000000003</v>
          </cell>
          <cell r="E708">
            <v>5.37</v>
          </cell>
          <cell r="G708">
            <v>6.7328000000000001</v>
          </cell>
        </row>
        <row r="709">
          <cell r="A709">
            <v>37515</v>
          </cell>
          <cell r="C709">
            <v>4.9000000000000004</v>
          </cell>
          <cell r="E709">
            <v>5.39</v>
          </cell>
          <cell r="G709">
            <v>6.7454999999999998</v>
          </cell>
        </row>
        <row r="710">
          <cell r="A710">
            <v>37516</v>
          </cell>
          <cell r="C710">
            <v>4.83</v>
          </cell>
          <cell r="E710">
            <v>5.35</v>
          </cell>
          <cell r="G710">
            <v>6.7248999999999999</v>
          </cell>
        </row>
        <row r="711">
          <cell r="A711">
            <v>37517</v>
          </cell>
          <cell r="C711">
            <v>4.88</v>
          </cell>
          <cell r="E711">
            <v>5.38</v>
          </cell>
          <cell r="G711">
            <v>6.7633000000000001</v>
          </cell>
        </row>
        <row r="712">
          <cell r="A712">
            <v>37518</v>
          </cell>
          <cell r="C712">
            <v>4.83</v>
          </cell>
          <cell r="E712">
            <v>5.36</v>
          </cell>
          <cell r="G712">
            <v>6.7267000000000001</v>
          </cell>
        </row>
        <row r="713">
          <cell r="A713">
            <v>37519</v>
          </cell>
          <cell r="C713">
            <v>4.8499999999999996</v>
          </cell>
          <cell r="E713">
            <v>5.38</v>
          </cell>
          <cell r="G713">
            <v>6.7423999999999999</v>
          </cell>
        </row>
        <row r="714">
          <cell r="A714">
            <v>37522</v>
          </cell>
          <cell r="C714">
            <v>4.8</v>
          </cell>
          <cell r="E714">
            <v>5.35</v>
          </cell>
          <cell r="G714">
            <v>6.7126999999999999</v>
          </cell>
        </row>
        <row r="715">
          <cell r="A715">
            <v>37523</v>
          </cell>
          <cell r="C715">
            <v>4.82</v>
          </cell>
          <cell r="E715">
            <v>5.36</v>
          </cell>
          <cell r="G715">
            <v>6.7304000000000004</v>
          </cell>
        </row>
        <row r="716">
          <cell r="A716">
            <v>37524</v>
          </cell>
          <cell r="C716">
            <v>4.92</v>
          </cell>
          <cell r="E716">
            <v>5.43</v>
          </cell>
          <cell r="G716">
            <v>6.7877000000000001</v>
          </cell>
        </row>
        <row r="717">
          <cell r="A717">
            <v>37525</v>
          </cell>
          <cell r="C717">
            <v>4.93</v>
          </cell>
          <cell r="E717">
            <v>5.44</v>
          </cell>
          <cell r="G717">
            <v>6.8029999999999999</v>
          </cell>
        </row>
        <row r="718">
          <cell r="A718">
            <v>37526</v>
          </cell>
          <cell r="C718">
            <v>4.9000000000000004</v>
          </cell>
          <cell r="E718">
            <v>5.43</v>
          </cell>
          <cell r="G718">
            <v>6.7839999999999998</v>
          </cell>
        </row>
        <row r="719">
          <cell r="A719">
            <v>37529</v>
          </cell>
          <cell r="C719">
            <v>4.9000000000000004</v>
          </cell>
          <cell r="E719">
            <v>5.44</v>
          </cell>
          <cell r="G719">
            <v>6.7934999999999999</v>
          </cell>
        </row>
        <row r="720">
          <cell r="A720">
            <v>37530</v>
          </cell>
          <cell r="C720">
            <v>4.99</v>
          </cell>
          <cell r="E720">
            <v>5.49</v>
          </cell>
          <cell r="G720">
            <v>6.8372000000000002</v>
          </cell>
        </row>
        <row r="721">
          <cell r="A721">
            <v>37531</v>
          </cell>
          <cell r="C721">
            <v>4.93</v>
          </cell>
          <cell r="E721">
            <v>5.46</v>
          </cell>
          <cell r="G721">
            <v>6.8</v>
          </cell>
        </row>
        <row r="722">
          <cell r="A722">
            <v>37532</v>
          </cell>
          <cell r="C722">
            <v>4.9400000000000004</v>
          </cell>
          <cell r="E722">
            <v>5.46</v>
          </cell>
          <cell r="G722">
            <v>6.7702999999999998</v>
          </cell>
        </row>
        <row r="723">
          <cell r="A723">
            <v>37533</v>
          </cell>
          <cell r="C723">
            <v>4.9800000000000004</v>
          </cell>
          <cell r="E723">
            <v>5.5</v>
          </cell>
          <cell r="G723">
            <v>6.8163999999999998</v>
          </cell>
        </row>
        <row r="724">
          <cell r="A724">
            <v>37536</v>
          </cell>
          <cell r="C724">
            <v>4.96</v>
          </cell>
          <cell r="E724">
            <v>5.49</v>
          </cell>
          <cell r="G724">
            <v>6.7991000000000001</v>
          </cell>
        </row>
        <row r="725">
          <cell r="A725">
            <v>37537</v>
          </cell>
          <cell r="C725">
            <v>4.9800000000000004</v>
          </cell>
          <cell r="E725">
            <v>5.5</v>
          </cell>
          <cell r="G725">
            <v>6.8056999999999999</v>
          </cell>
        </row>
        <row r="726">
          <cell r="A726">
            <v>37538</v>
          </cell>
          <cell r="C726">
            <v>4.95</v>
          </cell>
          <cell r="E726">
            <v>5.5</v>
          </cell>
          <cell r="G726">
            <v>6.8103999999999996</v>
          </cell>
        </row>
        <row r="727">
          <cell r="A727">
            <v>37539</v>
          </cell>
          <cell r="C727">
            <v>4.97</v>
          </cell>
          <cell r="E727">
            <v>5.52</v>
          </cell>
          <cell r="G727">
            <v>6.8433000000000002</v>
          </cell>
        </row>
        <row r="728">
          <cell r="A728">
            <v>37540</v>
          </cell>
          <cell r="C728">
            <v>5.05</v>
          </cell>
          <cell r="E728">
            <v>5.56</v>
          </cell>
          <cell r="G728">
            <v>6.8975999999999997</v>
          </cell>
        </row>
        <row r="729">
          <cell r="A729">
            <v>37543</v>
          </cell>
          <cell r="C729" t="str">
            <v>na</v>
          </cell>
          <cell r="E729" t="str">
            <v>na</v>
          </cell>
          <cell r="G729">
            <v>6.8929999999999998</v>
          </cell>
        </row>
        <row r="730">
          <cell r="A730">
            <v>37544</v>
          </cell>
          <cell r="C730">
            <v>5.19</v>
          </cell>
          <cell r="E730">
            <v>5.67</v>
          </cell>
          <cell r="G730">
            <v>6.9955999999999996</v>
          </cell>
        </row>
        <row r="731">
          <cell r="A731">
            <v>37545</v>
          </cell>
          <cell r="C731">
            <v>5.22</v>
          </cell>
          <cell r="E731">
            <v>5.7</v>
          </cell>
          <cell r="G731">
            <v>7.0048000000000004</v>
          </cell>
        </row>
        <row r="732">
          <cell r="A732">
            <v>37546</v>
          </cell>
          <cell r="C732">
            <v>5.27</v>
          </cell>
          <cell r="E732">
            <v>5.7</v>
          </cell>
          <cell r="G732">
            <v>7.0232999999999999</v>
          </cell>
        </row>
        <row r="733">
          <cell r="A733">
            <v>37547</v>
          </cell>
          <cell r="C733">
            <v>5.25</v>
          </cell>
          <cell r="E733">
            <v>5.68</v>
          </cell>
          <cell r="G733">
            <v>6.9943999999999997</v>
          </cell>
        </row>
        <row r="734">
          <cell r="A734">
            <v>37550</v>
          </cell>
          <cell r="C734">
            <v>5.34</v>
          </cell>
          <cell r="E734">
            <v>5.74</v>
          </cell>
          <cell r="G734">
            <v>7.0465999999999998</v>
          </cell>
        </row>
        <row r="735">
          <cell r="A735">
            <v>37551</v>
          </cell>
          <cell r="C735">
            <v>5.32</v>
          </cell>
          <cell r="E735">
            <v>5.72</v>
          </cell>
          <cell r="G735">
            <v>7.0313999999999997</v>
          </cell>
        </row>
        <row r="736">
          <cell r="A736">
            <v>37552</v>
          </cell>
          <cell r="C736">
            <v>5.3</v>
          </cell>
          <cell r="E736">
            <v>5.72</v>
          </cell>
          <cell r="G736">
            <v>7.0218999999999996</v>
          </cell>
        </row>
        <row r="737">
          <cell r="A737">
            <v>37553</v>
          </cell>
          <cell r="C737">
            <v>5.26</v>
          </cell>
          <cell r="E737">
            <v>5.7</v>
          </cell>
          <cell r="G737">
            <v>7.0175999999999998</v>
          </cell>
        </row>
        <row r="738">
          <cell r="A738">
            <v>37554</v>
          </cell>
          <cell r="C738">
            <v>5.25</v>
          </cell>
          <cell r="E738">
            <v>5.7</v>
          </cell>
          <cell r="G738">
            <v>7.0384000000000002</v>
          </cell>
        </row>
        <row r="739">
          <cell r="A739">
            <v>37557</v>
          </cell>
          <cell r="C739">
            <v>5.27</v>
          </cell>
          <cell r="E739">
            <v>5.71</v>
          </cell>
          <cell r="G739">
            <v>7.0606999999999998</v>
          </cell>
        </row>
        <row r="740">
          <cell r="A740">
            <v>37558</v>
          </cell>
          <cell r="C740">
            <v>5.18</v>
          </cell>
          <cell r="E740">
            <v>5.66</v>
          </cell>
          <cell r="G740">
            <v>7.0126999999999997</v>
          </cell>
        </row>
        <row r="741">
          <cell r="A741">
            <v>37559</v>
          </cell>
          <cell r="C741">
            <v>5.16</v>
          </cell>
          <cell r="E741">
            <v>5.63</v>
          </cell>
          <cell r="G741">
            <v>6.9935</v>
          </cell>
        </row>
        <row r="742">
          <cell r="A742">
            <v>37560</v>
          </cell>
          <cell r="C742">
            <v>5.04</v>
          </cell>
          <cell r="E742">
            <v>5.56</v>
          </cell>
          <cell r="G742">
            <v>6.9122000000000003</v>
          </cell>
        </row>
        <row r="743">
          <cell r="A743">
            <v>37561</v>
          </cell>
          <cell r="C743">
            <v>5.07</v>
          </cell>
          <cell r="E743">
            <v>5.57</v>
          </cell>
          <cell r="G743">
            <v>6.9306999999999999</v>
          </cell>
        </row>
        <row r="744">
          <cell r="A744">
            <v>37564</v>
          </cell>
          <cell r="C744">
            <v>5.0999999999999996</v>
          </cell>
          <cell r="E744">
            <v>5.59</v>
          </cell>
          <cell r="G744">
            <v>6.9490999999999996</v>
          </cell>
        </row>
        <row r="745">
          <cell r="A745">
            <v>37565</v>
          </cell>
          <cell r="C745">
            <v>5.17</v>
          </cell>
          <cell r="E745">
            <v>5.66</v>
          </cell>
          <cell r="G745">
            <v>6.9966999999999997</v>
          </cell>
        </row>
        <row r="746">
          <cell r="A746">
            <v>37566</v>
          </cell>
          <cell r="C746">
            <v>5.14</v>
          </cell>
          <cell r="E746">
            <v>5.64</v>
          </cell>
          <cell r="G746">
            <v>6.9863999999999997</v>
          </cell>
        </row>
        <row r="747">
          <cell r="A747">
            <v>37567</v>
          </cell>
          <cell r="C747">
            <v>5.03</v>
          </cell>
          <cell r="E747">
            <v>5.55</v>
          </cell>
          <cell r="G747">
            <v>6.8780000000000001</v>
          </cell>
        </row>
        <row r="748">
          <cell r="A748">
            <v>37568</v>
          </cell>
          <cell r="C748">
            <v>5.01</v>
          </cell>
          <cell r="E748">
            <v>5.51</v>
          </cell>
          <cell r="G748">
            <v>6.8220000000000001</v>
          </cell>
        </row>
        <row r="749">
          <cell r="A749">
            <v>37571</v>
          </cell>
          <cell r="C749" t="str">
            <v>na</v>
          </cell>
          <cell r="E749" t="str">
            <v>na</v>
          </cell>
          <cell r="G749">
            <v>6.8170000000000002</v>
          </cell>
        </row>
        <row r="750">
          <cell r="A750">
            <v>37572</v>
          </cell>
          <cell r="C750">
            <v>5</v>
          </cell>
          <cell r="E750">
            <v>5.51</v>
          </cell>
          <cell r="G750">
            <v>6.8319999999999999</v>
          </cell>
        </row>
        <row r="751">
          <cell r="A751">
            <v>37573</v>
          </cell>
          <cell r="C751">
            <v>5.01</v>
          </cell>
          <cell r="E751">
            <v>5.52</v>
          </cell>
          <cell r="G751">
            <v>6.8330000000000002</v>
          </cell>
        </row>
        <row r="752">
          <cell r="A752">
            <v>37574</v>
          </cell>
          <cell r="C752">
            <v>5.12</v>
          </cell>
          <cell r="E752">
            <v>5.59</v>
          </cell>
          <cell r="G752">
            <v>6.9059999999999997</v>
          </cell>
        </row>
        <row r="753">
          <cell r="A753">
            <v>37575</v>
          </cell>
          <cell r="C753">
            <v>5.09</v>
          </cell>
          <cell r="E753">
            <v>5.55</v>
          </cell>
          <cell r="G753">
            <v>6.8663999999999996</v>
          </cell>
        </row>
        <row r="754">
          <cell r="A754">
            <v>37578</v>
          </cell>
          <cell r="C754">
            <v>5.05</v>
          </cell>
          <cell r="E754">
            <v>5.51</v>
          </cell>
          <cell r="G754">
            <v>6.8204000000000002</v>
          </cell>
        </row>
        <row r="755">
          <cell r="A755">
            <v>37579</v>
          </cell>
          <cell r="C755">
            <v>5.0199999999999996</v>
          </cell>
          <cell r="E755">
            <v>5.49</v>
          </cell>
          <cell r="G755">
            <v>6.7943999999999996</v>
          </cell>
        </row>
        <row r="756">
          <cell r="A756">
            <v>37580</v>
          </cell>
          <cell r="C756">
            <v>5.05</v>
          </cell>
          <cell r="E756">
            <v>5.51</v>
          </cell>
          <cell r="G756">
            <v>6.8193999999999999</v>
          </cell>
        </row>
        <row r="757">
          <cell r="A757">
            <v>37581</v>
          </cell>
          <cell r="C757">
            <v>5.12</v>
          </cell>
          <cell r="E757">
            <v>5.57</v>
          </cell>
          <cell r="G757">
            <v>6.9004000000000003</v>
          </cell>
        </row>
        <row r="758">
          <cell r="A758">
            <v>37582</v>
          </cell>
          <cell r="C758">
            <v>5.15</v>
          </cell>
          <cell r="E758">
            <v>5.58</v>
          </cell>
          <cell r="G758">
            <v>6.9004000000000003</v>
          </cell>
        </row>
        <row r="759">
          <cell r="A759">
            <v>37585</v>
          </cell>
          <cell r="C759">
            <v>5.14</v>
          </cell>
          <cell r="E759">
            <v>5.56</v>
          </cell>
          <cell r="G759">
            <v>6.8754</v>
          </cell>
        </row>
        <row r="760">
          <cell r="A760">
            <v>37586</v>
          </cell>
          <cell r="C760">
            <v>5.07</v>
          </cell>
          <cell r="E760">
            <v>5.51</v>
          </cell>
          <cell r="G760">
            <v>6.8311000000000002</v>
          </cell>
        </row>
        <row r="761">
          <cell r="A761">
            <v>37587</v>
          </cell>
          <cell r="C761">
            <v>5.18</v>
          </cell>
          <cell r="E761">
            <v>5.58</v>
          </cell>
          <cell r="G761">
            <v>6.8981000000000003</v>
          </cell>
        </row>
        <row r="762">
          <cell r="A762">
            <v>37588</v>
          </cell>
          <cell r="C762">
            <v>5.15</v>
          </cell>
          <cell r="E762">
            <v>5.57</v>
          </cell>
          <cell r="G762">
            <v>6.8902000000000001</v>
          </cell>
        </row>
        <row r="763">
          <cell r="A763">
            <v>37589</v>
          </cell>
          <cell r="C763">
            <v>5.12</v>
          </cell>
          <cell r="E763">
            <v>5.53</v>
          </cell>
          <cell r="G763">
            <v>6.8541999999999996</v>
          </cell>
        </row>
        <row r="764">
          <cell r="A764">
            <v>37592</v>
          </cell>
          <cell r="C764">
            <v>5.15</v>
          </cell>
          <cell r="E764">
            <v>5.57</v>
          </cell>
          <cell r="G764">
            <v>6.8692000000000002</v>
          </cell>
        </row>
        <row r="765">
          <cell r="A765">
            <v>37593</v>
          </cell>
          <cell r="C765">
            <v>5.0999999999999996</v>
          </cell>
          <cell r="E765">
            <v>5.54</v>
          </cell>
          <cell r="G765">
            <v>6.8402000000000003</v>
          </cell>
        </row>
        <row r="766">
          <cell r="A766">
            <v>37594</v>
          </cell>
          <cell r="C766">
            <v>5.05</v>
          </cell>
          <cell r="E766">
            <v>5.51</v>
          </cell>
          <cell r="G766">
            <v>6.7815000000000003</v>
          </cell>
        </row>
        <row r="767">
          <cell r="A767">
            <v>37595</v>
          </cell>
          <cell r="C767">
            <v>5.0599999999999996</v>
          </cell>
          <cell r="E767">
            <v>5.51</v>
          </cell>
          <cell r="G767">
            <v>6.7940000000000005</v>
          </cell>
        </row>
        <row r="768">
          <cell r="A768">
            <v>37596</v>
          </cell>
          <cell r="C768">
            <v>5.04</v>
          </cell>
          <cell r="E768">
            <v>5.51</v>
          </cell>
          <cell r="G768">
            <v>6.7975000000000003</v>
          </cell>
        </row>
        <row r="769">
          <cell r="A769">
            <v>37599</v>
          </cell>
          <cell r="C769">
            <v>4.99</v>
          </cell>
          <cell r="E769">
            <v>5.47</v>
          </cell>
          <cell r="G769">
            <v>6.75</v>
          </cell>
        </row>
        <row r="770">
          <cell r="A770">
            <v>37600</v>
          </cell>
          <cell r="C770">
            <v>5</v>
          </cell>
          <cell r="E770">
            <v>5.48</v>
          </cell>
          <cell r="G770">
            <v>6.7510000000000003</v>
          </cell>
        </row>
        <row r="771">
          <cell r="A771">
            <v>37601</v>
          </cell>
          <cell r="C771">
            <v>4.99</v>
          </cell>
          <cell r="E771">
            <v>5.46</v>
          </cell>
          <cell r="G771">
            <v>6.7385000000000002</v>
          </cell>
        </row>
        <row r="772">
          <cell r="A772">
            <v>37602</v>
          </cell>
          <cell r="C772">
            <v>5</v>
          </cell>
          <cell r="E772">
            <v>5.47</v>
          </cell>
          <cell r="G772">
            <v>6.7469999999999999</v>
          </cell>
        </row>
        <row r="773">
          <cell r="A773">
            <v>37603</v>
          </cell>
          <cell r="C773">
            <v>5.01</v>
          </cell>
          <cell r="E773">
            <v>5.47</v>
          </cell>
          <cell r="G773">
            <v>6.7450000000000001</v>
          </cell>
        </row>
        <row r="774">
          <cell r="A774">
            <v>37606</v>
          </cell>
          <cell r="C774">
            <v>5.03</v>
          </cell>
          <cell r="E774">
            <v>5.48</v>
          </cell>
          <cell r="G774">
            <v>6.7610000000000001</v>
          </cell>
        </row>
        <row r="775">
          <cell r="A775">
            <v>37607</v>
          </cell>
          <cell r="C775">
            <v>4.99</v>
          </cell>
          <cell r="E775">
            <v>5.47</v>
          </cell>
          <cell r="G775">
            <v>6.7465000000000002</v>
          </cell>
        </row>
        <row r="776">
          <cell r="A776">
            <v>37608</v>
          </cell>
          <cell r="C776">
            <v>4.9400000000000004</v>
          </cell>
          <cell r="E776">
            <v>5.43</v>
          </cell>
          <cell r="G776">
            <v>6.6985000000000001</v>
          </cell>
        </row>
        <row r="777">
          <cell r="A777">
            <v>37609</v>
          </cell>
          <cell r="C777">
            <v>4.8899999999999997</v>
          </cell>
          <cell r="E777">
            <v>5.41</v>
          </cell>
          <cell r="G777">
            <v>6.6740000000000004</v>
          </cell>
        </row>
        <row r="778">
          <cell r="A778">
            <v>37610</v>
          </cell>
          <cell r="C778">
            <v>4.91</v>
          </cell>
          <cell r="E778">
            <v>5.42</v>
          </cell>
          <cell r="G778">
            <v>6.6782000000000004</v>
          </cell>
        </row>
        <row r="779">
          <cell r="A779">
            <v>37613</v>
          </cell>
          <cell r="C779">
            <v>4.93</v>
          </cell>
          <cell r="E779">
            <v>5.44</v>
          </cell>
          <cell r="G779">
            <v>6.6992000000000003</v>
          </cell>
        </row>
        <row r="780">
          <cell r="A780">
            <v>37614</v>
          </cell>
          <cell r="C780">
            <v>4.88</v>
          </cell>
          <cell r="E780">
            <v>5.42</v>
          </cell>
          <cell r="G780">
            <v>6.6787000000000001</v>
          </cell>
        </row>
        <row r="781">
          <cell r="A781">
            <v>37615</v>
          </cell>
          <cell r="C781" t="str">
            <v>na</v>
          </cell>
          <cell r="E781" t="str">
            <v>na</v>
          </cell>
          <cell r="G781">
            <v>6.6782000000000004</v>
          </cell>
        </row>
        <row r="782">
          <cell r="A782">
            <v>37616</v>
          </cell>
          <cell r="C782" t="str">
            <v>na</v>
          </cell>
          <cell r="E782" t="str">
            <v>na</v>
          </cell>
          <cell r="G782">
            <v>6.6782000000000004</v>
          </cell>
        </row>
        <row r="783">
          <cell r="A783">
            <v>37617</v>
          </cell>
          <cell r="C783">
            <v>4.8</v>
          </cell>
          <cell r="E783">
            <v>5.37</v>
          </cell>
          <cell r="G783">
            <v>6.6347000000000005</v>
          </cell>
        </row>
        <row r="784">
          <cell r="A784">
            <v>37620</v>
          </cell>
          <cell r="C784">
            <v>4.8</v>
          </cell>
          <cell r="E784">
            <v>5.36</v>
          </cell>
          <cell r="G784">
            <v>6.6251999999999995</v>
          </cell>
        </row>
        <row r="785">
          <cell r="A785">
            <v>37621</v>
          </cell>
          <cell r="C785">
            <v>4.79</v>
          </cell>
          <cell r="E785">
            <v>5.36</v>
          </cell>
          <cell r="G785">
            <v>6.6207000000000003</v>
          </cell>
        </row>
        <row r="786">
          <cell r="A786">
            <v>37623</v>
          </cell>
          <cell r="C786">
            <v>4.93</v>
          </cell>
          <cell r="E786">
            <v>5.45</v>
          </cell>
          <cell r="G786">
            <v>6.7152000000000003</v>
          </cell>
        </row>
        <row r="787">
          <cell r="A787">
            <v>37624</v>
          </cell>
          <cell r="C787">
            <v>4.96</v>
          </cell>
          <cell r="E787">
            <v>5.46</v>
          </cell>
          <cell r="G787">
            <v>6.7302</v>
          </cell>
        </row>
        <row r="788">
          <cell r="A788">
            <v>37627</v>
          </cell>
          <cell r="C788">
            <v>4.9800000000000004</v>
          </cell>
          <cell r="E788">
            <v>5.48</v>
          </cell>
          <cell r="G788">
            <v>6.7493999999999996</v>
          </cell>
        </row>
        <row r="789">
          <cell r="A789">
            <v>37628</v>
          </cell>
          <cell r="C789">
            <v>4.93</v>
          </cell>
          <cell r="E789">
            <v>5.45</v>
          </cell>
          <cell r="G789">
            <v>6.7129000000000003</v>
          </cell>
        </row>
        <row r="790">
          <cell r="A790">
            <v>37629</v>
          </cell>
          <cell r="C790">
            <v>4.92</v>
          </cell>
          <cell r="E790">
            <v>5.45</v>
          </cell>
          <cell r="G790">
            <v>6.6715999999999998</v>
          </cell>
        </row>
        <row r="791">
          <cell r="A791">
            <v>37630</v>
          </cell>
          <cell r="C791">
            <v>4.9800000000000004</v>
          </cell>
          <cell r="E791">
            <v>5.5</v>
          </cell>
          <cell r="G791">
            <v>6.7405999999999997</v>
          </cell>
        </row>
        <row r="792">
          <cell r="A792">
            <v>37631</v>
          </cell>
          <cell r="C792">
            <v>4.99</v>
          </cell>
          <cell r="E792">
            <v>5.49</v>
          </cell>
          <cell r="G792">
            <v>6.6876999999999995</v>
          </cell>
        </row>
        <row r="793">
          <cell r="A793">
            <v>37634</v>
          </cell>
          <cell r="C793">
            <v>5.01</v>
          </cell>
          <cell r="E793">
            <v>5.51</v>
          </cell>
          <cell r="G793">
            <v>6.7096</v>
          </cell>
        </row>
        <row r="794">
          <cell r="A794">
            <v>37635</v>
          </cell>
          <cell r="C794">
            <v>5</v>
          </cell>
          <cell r="E794">
            <v>5.5</v>
          </cell>
          <cell r="G794">
            <v>6.7008000000000001</v>
          </cell>
        </row>
        <row r="795">
          <cell r="A795">
            <v>37636</v>
          </cell>
          <cell r="C795">
            <v>5.01</v>
          </cell>
          <cell r="E795">
            <v>5.49</v>
          </cell>
          <cell r="G795">
            <v>6.6848000000000001</v>
          </cell>
        </row>
        <row r="796">
          <cell r="A796">
            <v>37637</v>
          </cell>
          <cell r="C796">
            <v>4.97</v>
          </cell>
          <cell r="E796">
            <v>5.48</v>
          </cell>
          <cell r="G796">
            <v>6.6886000000000001</v>
          </cell>
        </row>
        <row r="797">
          <cell r="A797">
            <v>37638</v>
          </cell>
          <cell r="C797">
            <v>4.9400000000000004</v>
          </cell>
          <cell r="E797">
            <v>5.47</v>
          </cell>
          <cell r="G797">
            <v>6.6639999999999997</v>
          </cell>
        </row>
        <row r="798">
          <cell r="A798">
            <v>37641</v>
          </cell>
          <cell r="C798">
            <v>4.92</v>
          </cell>
          <cell r="E798">
            <v>5.45</v>
          </cell>
          <cell r="G798">
            <v>6.6536999999999997</v>
          </cell>
        </row>
        <row r="799">
          <cell r="A799">
            <v>37642</v>
          </cell>
          <cell r="C799">
            <v>4.9000000000000004</v>
          </cell>
          <cell r="E799">
            <v>5.43</v>
          </cell>
          <cell r="G799">
            <v>6.6081000000000003</v>
          </cell>
        </row>
        <row r="800">
          <cell r="A800">
            <v>37643</v>
          </cell>
          <cell r="C800">
            <v>4.91</v>
          </cell>
          <cell r="E800">
            <v>5.44</v>
          </cell>
          <cell r="G800">
            <v>6.6048999999999998</v>
          </cell>
        </row>
        <row r="801">
          <cell r="A801">
            <v>37644</v>
          </cell>
          <cell r="C801">
            <v>4.92</v>
          </cell>
          <cell r="E801">
            <v>5.44</v>
          </cell>
          <cell r="G801">
            <v>6.6158999999999999</v>
          </cell>
        </row>
        <row r="802">
          <cell r="A802">
            <v>37645</v>
          </cell>
          <cell r="C802">
            <v>4.93</v>
          </cell>
          <cell r="E802">
            <v>5.44</v>
          </cell>
          <cell r="G802">
            <v>6.6147</v>
          </cell>
        </row>
        <row r="803">
          <cell r="A803">
            <v>37648</v>
          </cell>
          <cell r="C803">
            <v>4.93</v>
          </cell>
          <cell r="E803">
            <v>5.44</v>
          </cell>
          <cell r="G803">
            <v>6.6284999999999998</v>
          </cell>
        </row>
        <row r="804">
          <cell r="A804">
            <v>37649</v>
          </cell>
          <cell r="C804">
            <v>4.96</v>
          </cell>
          <cell r="E804">
            <v>5.45</v>
          </cell>
          <cell r="G804">
            <v>6.6402000000000001</v>
          </cell>
        </row>
        <row r="805">
          <cell r="A805">
            <v>37650</v>
          </cell>
          <cell r="C805">
            <v>5.0199999999999996</v>
          </cell>
          <cell r="E805">
            <v>5.49</v>
          </cell>
          <cell r="G805">
            <v>6.6797000000000004</v>
          </cell>
        </row>
        <row r="806">
          <cell r="A806">
            <v>37651</v>
          </cell>
          <cell r="C806">
            <v>5.03</v>
          </cell>
          <cell r="E806">
            <v>5.5</v>
          </cell>
          <cell r="G806">
            <v>6.6958000000000002</v>
          </cell>
        </row>
        <row r="807">
          <cell r="A807">
            <v>37652</v>
          </cell>
          <cell r="C807">
            <v>5.0199999999999996</v>
          </cell>
          <cell r="E807">
            <v>5.47</v>
          </cell>
          <cell r="G807">
            <v>6.6509999999999998</v>
          </cell>
        </row>
        <row r="808">
          <cell r="A808">
            <v>37655</v>
          </cell>
          <cell r="C808">
            <v>5.05</v>
          </cell>
          <cell r="E808">
            <v>5.49</v>
          </cell>
          <cell r="G808">
            <v>6.6741999999999999</v>
          </cell>
        </row>
        <row r="809">
          <cell r="A809">
            <v>37656</v>
          </cell>
          <cell r="C809">
            <v>5.03</v>
          </cell>
          <cell r="E809">
            <v>5.48</v>
          </cell>
          <cell r="G809">
            <v>6.6556999999999995</v>
          </cell>
        </row>
        <row r="810">
          <cell r="A810">
            <v>37657</v>
          </cell>
          <cell r="C810">
            <v>5.08</v>
          </cell>
          <cell r="E810">
            <v>5.52</v>
          </cell>
          <cell r="G810">
            <v>6.6977000000000002</v>
          </cell>
        </row>
        <row r="811">
          <cell r="A811">
            <v>37658</v>
          </cell>
          <cell r="C811">
            <v>5.04</v>
          </cell>
          <cell r="E811">
            <v>5.49</v>
          </cell>
          <cell r="G811">
            <v>6.6763000000000003</v>
          </cell>
        </row>
        <row r="812">
          <cell r="A812">
            <v>37659</v>
          </cell>
          <cell r="C812">
            <v>5.03</v>
          </cell>
          <cell r="E812">
            <v>5.5</v>
          </cell>
          <cell r="G812">
            <v>6.6836000000000002</v>
          </cell>
        </row>
        <row r="813">
          <cell r="A813">
            <v>37662</v>
          </cell>
          <cell r="C813">
            <v>5.07</v>
          </cell>
          <cell r="E813">
            <v>5.53</v>
          </cell>
          <cell r="G813">
            <v>6.7125000000000004</v>
          </cell>
        </row>
        <row r="814">
          <cell r="A814">
            <v>37663</v>
          </cell>
          <cell r="C814">
            <v>5.0599999999999996</v>
          </cell>
          <cell r="E814">
            <v>5.52</v>
          </cell>
          <cell r="G814">
            <v>6.7016999999999998</v>
          </cell>
        </row>
        <row r="815">
          <cell r="A815">
            <v>37664</v>
          </cell>
          <cell r="C815">
            <v>5.0199999999999996</v>
          </cell>
          <cell r="E815">
            <v>5.52</v>
          </cell>
          <cell r="G815">
            <v>6.6805000000000003</v>
          </cell>
        </row>
        <row r="816">
          <cell r="A816">
            <v>37665</v>
          </cell>
          <cell r="C816">
            <v>4.97</v>
          </cell>
          <cell r="E816">
            <v>5.48</v>
          </cell>
          <cell r="G816">
            <v>6.6580000000000004</v>
          </cell>
        </row>
        <row r="817">
          <cell r="A817">
            <v>37666</v>
          </cell>
          <cell r="C817">
            <v>5.03</v>
          </cell>
          <cell r="E817">
            <v>5.52</v>
          </cell>
          <cell r="G817">
            <v>6.6901000000000002</v>
          </cell>
        </row>
        <row r="818">
          <cell r="A818">
            <v>37669</v>
          </cell>
          <cell r="C818">
            <v>5.04</v>
          </cell>
          <cell r="E818">
            <v>5.52</v>
          </cell>
          <cell r="G818">
            <v>6.6913</v>
          </cell>
        </row>
        <row r="819">
          <cell r="A819">
            <v>37670</v>
          </cell>
          <cell r="C819">
            <v>5.03</v>
          </cell>
          <cell r="E819">
            <v>5.52</v>
          </cell>
          <cell r="G819">
            <v>6.6937999999999995</v>
          </cell>
        </row>
        <row r="820">
          <cell r="A820">
            <v>37671</v>
          </cell>
          <cell r="C820">
            <v>5.0199999999999996</v>
          </cell>
          <cell r="E820">
            <v>5.5</v>
          </cell>
          <cell r="G820">
            <v>6.6676000000000002</v>
          </cell>
        </row>
        <row r="821">
          <cell r="A821">
            <v>37672</v>
          </cell>
          <cell r="C821">
            <v>4.9800000000000004</v>
          </cell>
          <cell r="E821">
            <v>5.48</v>
          </cell>
          <cell r="G821">
            <v>6.6555999999999997</v>
          </cell>
        </row>
        <row r="822">
          <cell r="A822">
            <v>37673</v>
          </cell>
          <cell r="C822">
            <v>5.03</v>
          </cell>
          <cell r="E822">
            <v>5.51</v>
          </cell>
          <cell r="G822">
            <v>6.6765999999999996</v>
          </cell>
        </row>
        <row r="823">
          <cell r="A823">
            <v>37676</v>
          </cell>
          <cell r="C823">
            <v>4.9800000000000004</v>
          </cell>
          <cell r="E823">
            <v>5.5</v>
          </cell>
          <cell r="G823">
            <v>6.7184999999999997</v>
          </cell>
        </row>
        <row r="824">
          <cell r="A824">
            <v>37677</v>
          </cell>
          <cell r="C824">
            <v>4.97</v>
          </cell>
          <cell r="E824">
            <v>5.49</v>
          </cell>
          <cell r="G824">
            <v>6.7008999999999999</v>
          </cell>
        </row>
        <row r="825">
          <cell r="A825">
            <v>37678</v>
          </cell>
          <cell r="C825">
            <v>4.93</v>
          </cell>
          <cell r="E825">
            <v>5.46</v>
          </cell>
          <cell r="G825">
            <v>6.6652000000000005</v>
          </cell>
        </row>
        <row r="826">
          <cell r="A826">
            <v>37679</v>
          </cell>
          <cell r="C826">
            <v>4.9400000000000004</v>
          </cell>
          <cell r="E826">
            <v>5.45</v>
          </cell>
          <cell r="G826">
            <v>6.6696999999999997</v>
          </cell>
        </row>
        <row r="827">
          <cell r="A827">
            <v>37680</v>
          </cell>
          <cell r="C827">
            <v>4.9400000000000004</v>
          </cell>
          <cell r="E827">
            <v>5.44</v>
          </cell>
          <cell r="G827">
            <v>6.6760000000000002</v>
          </cell>
        </row>
        <row r="828">
          <cell r="A828">
            <v>37683</v>
          </cell>
          <cell r="C828">
            <v>4.93</v>
          </cell>
          <cell r="E828">
            <v>5.44</v>
          </cell>
          <cell r="G828">
            <v>6.6898</v>
          </cell>
        </row>
        <row r="829">
          <cell r="A829">
            <v>37684</v>
          </cell>
          <cell r="C829">
            <v>4.92</v>
          </cell>
          <cell r="E829">
            <v>5.43</v>
          </cell>
          <cell r="G829">
            <v>6.6908000000000003</v>
          </cell>
        </row>
        <row r="830">
          <cell r="A830">
            <v>37685</v>
          </cell>
          <cell r="C830">
            <v>4.8600000000000003</v>
          </cell>
          <cell r="E830">
            <v>5.39</v>
          </cell>
          <cell r="G830">
            <v>6.6452</v>
          </cell>
        </row>
        <row r="831">
          <cell r="A831">
            <v>37686</v>
          </cell>
          <cell r="C831">
            <v>4.87</v>
          </cell>
          <cell r="E831">
            <v>5.39</v>
          </cell>
          <cell r="G831">
            <v>6.6548999999999996</v>
          </cell>
        </row>
        <row r="832">
          <cell r="A832">
            <v>37687</v>
          </cell>
          <cell r="C832">
            <v>4.84</v>
          </cell>
          <cell r="E832">
            <v>5.38</v>
          </cell>
          <cell r="G832">
            <v>6.6528</v>
          </cell>
        </row>
        <row r="833">
          <cell r="A833">
            <v>37690</v>
          </cell>
          <cell r="C833">
            <v>4.8</v>
          </cell>
          <cell r="E833">
            <v>5.37</v>
          </cell>
          <cell r="G833">
            <v>6.6246</v>
          </cell>
        </row>
        <row r="834">
          <cell r="A834">
            <v>37691</v>
          </cell>
          <cell r="C834">
            <v>4.8</v>
          </cell>
          <cell r="E834">
            <v>5.35</v>
          </cell>
          <cell r="G834">
            <v>6.6272000000000002</v>
          </cell>
        </row>
        <row r="835">
          <cell r="A835">
            <v>37692</v>
          </cell>
          <cell r="C835">
            <v>4.82</v>
          </cell>
          <cell r="E835">
            <v>5.35</v>
          </cell>
          <cell r="G835">
            <v>6.6062000000000003</v>
          </cell>
        </row>
        <row r="836">
          <cell r="A836">
            <v>37693</v>
          </cell>
          <cell r="C836">
            <v>4.93</v>
          </cell>
          <cell r="E836">
            <v>5.44</v>
          </cell>
          <cell r="G836">
            <v>6.7009999999999996</v>
          </cell>
        </row>
        <row r="837">
          <cell r="A837">
            <v>37694</v>
          </cell>
          <cell r="C837">
            <v>4.92</v>
          </cell>
          <cell r="E837">
            <v>5.43</v>
          </cell>
          <cell r="G837">
            <v>6.6665999999999999</v>
          </cell>
        </row>
        <row r="838">
          <cell r="A838">
            <v>37697</v>
          </cell>
          <cell r="C838">
            <v>5.01</v>
          </cell>
          <cell r="E838">
            <v>5.5</v>
          </cell>
          <cell r="G838">
            <v>6.7384000000000004</v>
          </cell>
        </row>
        <row r="839">
          <cell r="A839">
            <v>37698</v>
          </cell>
          <cell r="C839">
            <v>5.04</v>
          </cell>
          <cell r="E839">
            <v>5.52</v>
          </cell>
          <cell r="G839">
            <v>6.7638999999999996</v>
          </cell>
        </row>
        <row r="840">
          <cell r="A840">
            <v>37699</v>
          </cell>
          <cell r="C840">
            <v>5.12</v>
          </cell>
          <cell r="E840">
            <v>5.58</v>
          </cell>
          <cell r="G840">
            <v>6.8067000000000002</v>
          </cell>
        </row>
        <row r="841">
          <cell r="A841">
            <v>37700</v>
          </cell>
          <cell r="C841">
            <v>5.13</v>
          </cell>
          <cell r="E841">
            <v>5.6</v>
          </cell>
          <cell r="G841">
            <v>6.8259999999999996</v>
          </cell>
        </row>
        <row r="842">
          <cell r="A842">
            <v>37701</v>
          </cell>
          <cell r="C842">
            <v>5.22</v>
          </cell>
          <cell r="E842">
            <v>5.66</v>
          </cell>
          <cell r="G842">
            <v>6.8189000000000002</v>
          </cell>
        </row>
        <row r="843">
          <cell r="A843">
            <v>37704</v>
          </cell>
          <cell r="C843">
            <v>5.13</v>
          </cell>
          <cell r="E843">
            <v>5.59</v>
          </cell>
          <cell r="G843">
            <v>6.7369000000000003</v>
          </cell>
        </row>
        <row r="844">
          <cell r="A844">
            <v>37705</v>
          </cell>
          <cell r="C844">
            <v>5.14</v>
          </cell>
          <cell r="E844">
            <v>5.59</v>
          </cell>
          <cell r="G844">
            <v>6.7427999999999999</v>
          </cell>
        </row>
        <row r="845">
          <cell r="A845">
            <v>37706</v>
          </cell>
          <cell r="C845">
            <v>5.13</v>
          </cell>
          <cell r="E845">
            <v>5.58</v>
          </cell>
          <cell r="G845">
            <v>6.7176999999999998</v>
          </cell>
        </row>
        <row r="846">
          <cell r="A846">
            <v>37707</v>
          </cell>
          <cell r="C846">
            <v>5.14</v>
          </cell>
          <cell r="E846">
            <v>5.6</v>
          </cell>
          <cell r="G846">
            <v>6.7237</v>
          </cell>
        </row>
        <row r="847">
          <cell r="A847">
            <v>37708</v>
          </cell>
          <cell r="C847">
            <v>5.1100000000000003</v>
          </cell>
          <cell r="E847">
            <v>5.57</v>
          </cell>
          <cell r="G847">
            <v>6.6958000000000002</v>
          </cell>
        </row>
        <row r="848">
          <cell r="A848">
            <v>37711</v>
          </cell>
          <cell r="C848">
            <v>5.08</v>
          </cell>
          <cell r="E848">
            <v>5.55</v>
          </cell>
          <cell r="G848">
            <v>6.6700999999999997</v>
          </cell>
        </row>
        <row r="849">
          <cell r="A849">
            <v>37712</v>
          </cell>
          <cell r="C849">
            <v>5.13</v>
          </cell>
          <cell r="E849">
            <v>5.59</v>
          </cell>
          <cell r="G849">
            <v>6.6958000000000002</v>
          </cell>
        </row>
        <row r="850">
          <cell r="A850">
            <v>37713</v>
          </cell>
          <cell r="C850">
            <v>5.16</v>
          </cell>
          <cell r="E850">
            <v>5.61</v>
          </cell>
          <cell r="G850">
            <v>6.7318999999999996</v>
          </cell>
        </row>
        <row r="851">
          <cell r="A851">
            <v>37714</v>
          </cell>
          <cell r="C851">
            <v>5.14</v>
          </cell>
          <cell r="E851">
            <v>5.61</v>
          </cell>
          <cell r="G851">
            <v>6.7298</v>
          </cell>
        </row>
        <row r="852">
          <cell r="A852">
            <v>37715</v>
          </cell>
          <cell r="C852">
            <v>5.15</v>
          </cell>
          <cell r="E852">
            <v>5.62</v>
          </cell>
          <cell r="G852">
            <v>6.7408000000000001</v>
          </cell>
        </row>
        <row r="853">
          <cell r="A853">
            <v>37718</v>
          </cell>
          <cell r="C853">
            <v>5.16</v>
          </cell>
          <cell r="E853">
            <v>5.62</v>
          </cell>
          <cell r="G853">
            <v>6.7637</v>
          </cell>
        </row>
        <row r="854">
          <cell r="A854">
            <v>37719</v>
          </cell>
          <cell r="C854">
            <v>5.0999999999999996</v>
          </cell>
          <cell r="E854">
            <v>5.56</v>
          </cell>
          <cell r="G854">
            <v>6.6948999999999996</v>
          </cell>
        </row>
        <row r="855">
          <cell r="A855">
            <v>37720</v>
          </cell>
          <cell r="C855">
            <v>5.0599999999999996</v>
          </cell>
          <cell r="E855">
            <v>5.53</v>
          </cell>
          <cell r="G855">
            <v>6.6665999999999999</v>
          </cell>
        </row>
        <row r="856">
          <cell r="A856">
            <v>37721</v>
          </cell>
          <cell r="C856">
            <v>5.07</v>
          </cell>
          <cell r="E856">
            <v>5.52</v>
          </cell>
          <cell r="G856">
            <v>6.6544999999999996</v>
          </cell>
        </row>
        <row r="857">
          <cell r="A857">
            <v>37722</v>
          </cell>
          <cell r="C857">
            <v>5.09</v>
          </cell>
          <cell r="E857">
            <v>5.53</v>
          </cell>
          <cell r="G857">
            <v>6.6645000000000003</v>
          </cell>
        </row>
        <row r="858">
          <cell r="A858">
            <v>37725</v>
          </cell>
          <cell r="C858">
            <v>5.12</v>
          </cell>
          <cell r="E858">
            <v>5.56</v>
          </cell>
          <cell r="G858">
            <v>6.6638999999999999</v>
          </cell>
        </row>
        <row r="859">
          <cell r="A859">
            <v>37726</v>
          </cell>
          <cell r="C859">
            <v>5.09</v>
          </cell>
          <cell r="E859">
            <v>5.55</v>
          </cell>
          <cell r="G859">
            <v>6.6353999999999997</v>
          </cell>
        </row>
        <row r="860">
          <cell r="A860">
            <v>37727</v>
          </cell>
          <cell r="C860">
            <v>5.05</v>
          </cell>
          <cell r="E860">
            <v>5.53</v>
          </cell>
          <cell r="G860">
            <v>6.6327999999999996</v>
          </cell>
        </row>
        <row r="861">
          <cell r="A861">
            <v>37728</v>
          </cell>
          <cell r="C861">
            <v>5.05</v>
          </cell>
          <cell r="E861">
            <v>5.53</v>
          </cell>
          <cell r="G861">
            <v>6.6327999999999996</v>
          </cell>
        </row>
        <row r="862">
          <cell r="A862">
            <v>37729</v>
          </cell>
          <cell r="C862" t="str">
            <v>na</v>
          </cell>
          <cell r="E862" t="str">
            <v>na</v>
          </cell>
          <cell r="G862">
            <v>6.6482999999999999</v>
          </cell>
        </row>
        <row r="863">
          <cell r="A863">
            <v>37732</v>
          </cell>
          <cell r="C863">
            <v>5.0199999999999996</v>
          </cell>
          <cell r="E863">
            <v>5.51</v>
          </cell>
          <cell r="G863">
            <v>6.6482000000000001</v>
          </cell>
        </row>
        <row r="864">
          <cell r="A864">
            <v>37733</v>
          </cell>
          <cell r="C864">
            <v>5.03</v>
          </cell>
          <cell r="E864">
            <v>5.52</v>
          </cell>
          <cell r="G864">
            <v>6.6246999999999998</v>
          </cell>
        </row>
        <row r="865">
          <cell r="A865">
            <v>37734</v>
          </cell>
          <cell r="C865">
            <v>5.04</v>
          </cell>
          <cell r="E865">
            <v>5.53</v>
          </cell>
          <cell r="G865">
            <v>6.6322000000000001</v>
          </cell>
        </row>
        <row r="866">
          <cell r="A866">
            <v>37735</v>
          </cell>
          <cell r="C866">
            <v>4.97</v>
          </cell>
          <cell r="E866">
            <v>5.49</v>
          </cell>
          <cell r="G866">
            <v>6.6471999999999998</v>
          </cell>
        </row>
        <row r="867">
          <cell r="A867">
            <v>37736</v>
          </cell>
          <cell r="C867">
            <v>4.92</v>
          </cell>
          <cell r="E867">
            <v>5.45</v>
          </cell>
          <cell r="G867">
            <v>6.5743</v>
          </cell>
        </row>
        <row r="868">
          <cell r="A868">
            <v>37739</v>
          </cell>
          <cell r="C868">
            <v>4.91</v>
          </cell>
          <cell r="E868">
            <v>5.43</v>
          </cell>
          <cell r="G868">
            <v>6.5321999999999996</v>
          </cell>
        </row>
        <row r="869">
          <cell r="A869">
            <v>37740</v>
          </cell>
          <cell r="C869">
            <v>4.93</v>
          </cell>
          <cell r="E869">
            <v>5.44</v>
          </cell>
          <cell r="G869">
            <v>6.5210999999999997</v>
          </cell>
        </row>
        <row r="870">
          <cell r="A870">
            <v>37741</v>
          </cell>
          <cell r="C870">
            <v>4.9000000000000004</v>
          </cell>
          <cell r="E870">
            <v>5.41</v>
          </cell>
          <cell r="G870">
            <v>6.4770000000000003</v>
          </cell>
        </row>
        <row r="871">
          <cell r="A871">
            <v>37742</v>
          </cell>
          <cell r="C871">
            <v>4.9000000000000004</v>
          </cell>
          <cell r="E871">
            <v>5.4</v>
          </cell>
          <cell r="G871">
            <v>6.4595000000000002</v>
          </cell>
        </row>
        <row r="872">
          <cell r="A872">
            <v>37743</v>
          </cell>
          <cell r="C872">
            <v>4.95</v>
          </cell>
          <cell r="E872">
            <v>5.43</v>
          </cell>
          <cell r="G872">
            <v>6.4816000000000003</v>
          </cell>
        </row>
        <row r="873">
          <cell r="A873">
            <v>37746</v>
          </cell>
          <cell r="C873">
            <v>4.9400000000000004</v>
          </cell>
          <cell r="E873">
            <v>5.43</v>
          </cell>
          <cell r="G873">
            <v>6.5235000000000003</v>
          </cell>
        </row>
        <row r="874">
          <cell r="A874">
            <v>37747</v>
          </cell>
          <cell r="C874">
            <v>4.88</v>
          </cell>
          <cell r="E874">
            <v>5.39</v>
          </cell>
          <cell r="G874">
            <v>6.4835000000000003</v>
          </cell>
        </row>
        <row r="875">
          <cell r="A875">
            <v>37748</v>
          </cell>
          <cell r="C875">
            <v>4.82</v>
          </cell>
          <cell r="E875">
            <v>5.35</v>
          </cell>
          <cell r="G875">
            <v>6.4507000000000003</v>
          </cell>
        </row>
        <row r="876">
          <cell r="A876">
            <v>37749</v>
          </cell>
          <cell r="C876">
            <v>4.84</v>
          </cell>
          <cell r="E876">
            <v>5.36</v>
          </cell>
          <cell r="G876">
            <v>6.4446000000000003</v>
          </cell>
        </row>
        <row r="877">
          <cell r="A877">
            <v>37750</v>
          </cell>
          <cell r="C877">
            <v>4.84</v>
          </cell>
          <cell r="E877">
            <v>5.37</v>
          </cell>
          <cell r="G877">
            <v>6.4645999999999999</v>
          </cell>
        </row>
        <row r="878">
          <cell r="A878">
            <v>37753</v>
          </cell>
          <cell r="C878">
            <v>4.82</v>
          </cell>
          <cell r="E878">
            <v>5.37</v>
          </cell>
          <cell r="G878">
            <v>6.4668000000000001</v>
          </cell>
        </row>
        <row r="879">
          <cell r="A879">
            <v>37754</v>
          </cell>
          <cell r="C879">
            <v>4.8</v>
          </cell>
          <cell r="E879">
            <v>5.35</v>
          </cell>
          <cell r="G879">
            <v>6.4541000000000004</v>
          </cell>
        </row>
        <row r="880">
          <cell r="A880">
            <v>37755</v>
          </cell>
          <cell r="C880">
            <v>4.74</v>
          </cell>
          <cell r="E880">
            <v>5.28</v>
          </cell>
          <cell r="G880">
            <v>6.3837999999999999</v>
          </cell>
        </row>
        <row r="881">
          <cell r="A881">
            <v>37756</v>
          </cell>
          <cell r="C881">
            <v>4.7300000000000004</v>
          </cell>
          <cell r="E881">
            <v>5.27</v>
          </cell>
          <cell r="G881">
            <v>6.3727999999999998</v>
          </cell>
        </row>
        <row r="882">
          <cell r="A882">
            <v>37757</v>
          </cell>
          <cell r="C882">
            <v>4.6900000000000004</v>
          </cell>
          <cell r="E882">
            <v>5.24</v>
          </cell>
          <cell r="G882">
            <v>6.3367000000000004</v>
          </cell>
        </row>
        <row r="883">
          <cell r="A883">
            <v>37760</v>
          </cell>
          <cell r="C883" t="str">
            <v>na</v>
          </cell>
          <cell r="E883" t="str">
            <v>na</v>
          </cell>
          <cell r="G883">
            <v>6.3380000000000001</v>
          </cell>
        </row>
        <row r="884">
          <cell r="A884">
            <v>37761</v>
          </cell>
          <cell r="C884">
            <v>4.57</v>
          </cell>
          <cell r="E884">
            <v>5.16</v>
          </cell>
          <cell r="G884">
            <v>6.2610000000000001</v>
          </cell>
        </row>
        <row r="885">
          <cell r="A885">
            <v>37762</v>
          </cell>
          <cell r="C885">
            <v>4.55</v>
          </cell>
          <cell r="E885">
            <v>5.13</v>
          </cell>
          <cell r="G885">
            <v>6.2103999999999999</v>
          </cell>
        </row>
        <row r="886">
          <cell r="A886">
            <v>37763</v>
          </cell>
          <cell r="C886">
            <v>4.45</v>
          </cell>
          <cell r="E886">
            <v>5.0599999999999996</v>
          </cell>
          <cell r="G886">
            <v>6.1608999999999998</v>
          </cell>
        </row>
        <row r="887">
          <cell r="A887">
            <v>37764</v>
          </cell>
          <cell r="C887">
            <v>4.4400000000000004</v>
          </cell>
          <cell r="E887">
            <v>5.05</v>
          </cell>
          <cell r="G887">
            <v>6.1397000000000004</v>
          </cell>
        </row>
        <row r="888">
          <cell r="A888">
            <v>37767</v>
          </cell>
          <cell r="C888">
            <v>4.3899999999999997</v>
          </cell>
          <cell r="E888">
            <v>5.01</v>
          </cell>
          <cell r="G888">
            <v>6.1197999999999997</v>
          </cell>
        </row>
        <row r="889">
          <cell r="A889">
            <v>37768</v>
          </cell>
          <cell r="C889">
            <v>4.46</v>
          </cell>
          <cell r="E889">
            <v>5.09</v>
          </cell>
          <cell r="G889">
            <v>6.1828000000000003</v>
          </cell>
        </row>
        <row r="890">
          <cell r="A890">
            <v>37769</v>
          </cell>
          <cell r="C890">
            <v>4.5</v>
          </cell>
          <cell r="E890">
            <v>5.12</v>
          </cell>
          <cell r="G890">
            <v>6.2176999999999998</v>
          </cell>
        </row>
        <row r="891">
          <cell r="A891">
            <v>37770</v>
          </cell>
          <cell r="C891">
            <v>4.3899999999999997</v>
          </cell>
          <cell r="E891">
            <v>5.0199999999999996</v>
          </cell>
          <cell r="G891">
            <v>6.1158999999999999</v>
          </cell>
        </row>
        <row r="892">
          <cell r="A892">
            <v>37771</v>
          </cell>
          <cell r="C892">
            <v>4.41</v>
          </cell>
          <cell r="E892">
            <v>5</v>
          </cell>
          <cell r="G892">
            <v>6.0888999999999998</v>
          </cell>
        </row>
        <row r="893">
          <cell r="A893">
            <v>37774</v>
          </cell>
          <cell r="C893">
            <v>4.45</v>
          </cell>
          <cell r="E893">
            <v>5.05</v>
          </cell>
          <cell r="G893">
            <v>6.1393000000000004</v>
          </cell>
        </row>
        <row r="894">
          <cell r="A894">
            <v>37775</v>
          </cell>
          <cell r="C894">
            <v>4.3499999999999996</v>
          </cell>
          <cell r="E894">
            <v>4.99</v>
          </cell>
          <cell r="G894">
            <v>6.0911</v>
          </cell>
        </row>
        <row r="895">
          <cell r="A895">
            <v>37776</v>
          </cell>
          <cell r="C895">
            <v>4.3499999999999996</v>
          </cell>
          <cell r="E895">
            <v>4.99</v>
          </cell>
          <cell r="G895">
            <v>6.0781000000000001</v>
          </cell>
        </row>
        <row r="896">
          <cell r="A896">
            <v>37777</v>
          </cell>
          <cell r="C896">
            <v>4.3499999999999996</v>
          </cell>
          <cell r="E896">
            <v>4.99</v>
          </cell>
          <cell r="G896">
            <v>6.0806000000000004</v>
          </cell>
        </row>
        <row r="897">
          <cell r="A897">
            <v>37778</v>
          </cell>
          <cell r="C897">
            <v>4.3</v>
          </cell>
          <cell r="E897">
            <v>4.96</v>
          </cell>
          <cell r="G897">
            <v>6.0622999999999996</v>
          </cell>
        </row>
        <row r="898">
          <cell r="A898">
            <v>37781</v>
          </cell>
          <cell r="C898">
            <v>4.22</v>
          </cell>
          <cell r="E898">
            <v>4.91</v>
          </cell>
          <cell r="G898">
            <v>6.0195999999999996</v>
          </cell>
        </row>
        <row r="899">
          <cell r="A899">
            <v>37782</v>
          </cell>
          <cell r="C899">
            <v>4.13</v>
          </cell>
          <cell r="E899">
            <v>4.84</v>
          </cell>
          <cell r="G899">
            <v>5.9470999999999998</v>
          </cell>
        </row>
        <row r="900">
          <cell r="A900">
            <v>37783</v>
          </cell>
          <cell r="C900">
            <v>4.18</v>
          </cell>
          <cell r="E900">
            <v>4.87</v>
          </cell>
          <cell r="G900">
            <v>5.9550999999999998</v>
          </cell>
        </row>
        <row r="901">
          <cell r="A901">
            <v>37784</v>
          </cell>
          <cell r="C901">
            <v>4.12</v>
          </cell>
          <cell r="E901">
            <v>4.82</v>
          </cell>
          <cell r="G901">
            <v>5.9198000000000004</v>
          </cell>
        </row>
        <row r="902">
          <cell r="A902">
            <v>37785</v>
          </cell>
          <cell r="C902">
            <v>4.0199999999999996</v>
          </cell>
          <cell r="E902">
            <v>4.74</v>
          </cell>
          <cell r="G902">
            <v>5.7747000000000002</v>
          </cell>
        </row>
        <row r="903">
          <cell r="A903">
            <v>37788</v>
          </cell>
          <cell r="C903">
            <v>4.12</v>
          </cell>
          <cell r="E903">
            <v>4.82</v>
          </cell>
          <cell r="G903">
            <v>5.8776999999999999</v>
          </cell>
        </row>
        <row r="904">
          <cell r="A904">
            <v>37789</v>
          </cell>
          <cell r="C904">
            <v>4.2300000000000004</v>
          </cell>
          <cell r="E904">
            <v>4.91</v>
          </cell>
          <cell r="G904">
            <v>5.9786999999999999</v>
          </cell>
        </row>
        <row r="905">
          <cell r="A905">
            <v>37790</v>
          </cell>
          <cell r="C905">
            <v>4.26</v>
          </cell>
          <cell r="E905">
            <v>4.95</v>
          </cell>
          <cell r="G905">
            <v>6.0167000000000002</v>
          </cell>
        </row>
        <row r="906">
          <cell r="A906">
            <v>37791</v>
          </cell>
          <cell r="C906">
            <v>4.28</v>
          </cell>
          <cell r="E906">
            <v>4.97</v>
          </cell>
          <cell r="G906">
            <v>6.0247000000000002</v>
          </cell>
        </row>
        <row r="907">
          <cell r="A907">
            <v>37792</v>
          </cell>
          <cell r="C907">
            <v>4.3499999999999996</v>
          </cell>
          <cell r="E907">
            <v>5.01</v>
          </cell>
          <cell r="G907">
            <v>6.0597000000000003</v>
          </cell>
        </row>
        <row r="908">
          <cell r="A908">
            <v>37795</v>
          </cell>
          <cell r="C908">
            <v>4.28</v>
          </cell>
          <cell r="E908">
            <v>4.96</v>
          </cell>
          <cell r="G908">
            <v>6.0182000000000002</v>
          </cell>
        </row>
        <row r="909">
          <cell r="A909">
            <v>37796</v>
          </cell>
          <cell r="C909">
            <v>4.2699999999999996</v>
          </cell>
          <cell r="E909">
            <v>4.9400000000000004</v>
          </cell>
          <cell r="G909">
            <v>5.9827000000000004</v>
          </cell>
        </row>
        <row r="910">
          <cell r="A910">
            <v>37797</v>
          </cell>
          <cell r="C910">
            <v>4.37</v>
          </cell>
          <cell r="E910">
            <v>5.03</v>
          </cell>
          <cell r="G910">
            <v>6.0757000000000003</v>
          </cell>
        </row>
        <row r="911">
          <cell r="A911">
            <v>37798</v>
          </cell>
          <cell r="C911">
            <v>4.47</v>
          </cell>
          <cell r="E911">
            <v>5.0999999999999996</v>
          </cell>
          <cell r="G911">
            <v>6.1414</v>
          </cell>
        </row>
        <row r="912">
          <cell r="A912">
            <v>37799</v>
          </cell>
          <cell r="C912">
            <v>4.5</v>
          </cell>
          <cell r="E912">
            <v>5.13</v>
          </cell>
          <cell r="G912">
            <v>6.1420000000000003</v>
          </cell>
        </row>
        <row r="913">
          <cell r="A913">
            <v>37802</v>
          </cell>
          <cell r="C913">
            <v>4.45</v>
          </cell>
          <cell r="E913">
            <v>5.09</v>
          </cell>
          <cell r="G913">
            <v>6.1064999999999996</v>
          </cell>
        </row>
        <row r="914">
          <cell r="A914">
            <v>37803</v>
          </cell>
          <cell r="C914" t="str">
            <v>na</v>
          </cell>
          <cell r="E914" t="str">
            <v>na</v>
          </cell>
          <cell r="G914">
            <v>6.1158999999999999</v>
          </cell>
        </row>
        <row r="915">
          <cell r="A915">
            <v>37804</v>
          </cell>
          <cell r="C915">
            <v>4.46</v>
          </cell>
          <cell r="E915">
            <v>5.09</v>
          </cell>
          <cell r="G915">
            <v>6.1104000000000003</v>
          </cell>
        </row>
        <row r="916">
          <cell r="A916">
            <v>37805</v>
          </cell>
          <cell r="C916">
            <v>4.55</v>
          </cell>
          <cell r="E916">
            <v>5.17</v>
          </cell>
          <cell r="G916">
            <v>6.1801000000000004</v>
          </cell>
        </row>
        <row r="917">
          <cell r="A917">
            <v>37806</v>
          </cell>
          <cell r="C917">
            <v>4.53</v>
          </cell>
          <cell r="E917">
            <v>5.16</v>
          </cell>
          <cell r="G917">
            <v>6.1826999999999996</v>
          </cell>
        </row>
        <row r="918">
          <cell r="A918">
            <v>37809</v>
          </cell>
          <cell r="C918">
            <v>4.67</v>
          </cell>
          <cell r="E918">
            <v>5.26</v>
          </cell>
          <cell r="G918">
            <v>6.2728000000000002</v>
          </cell>
        </row>
        <row r="919">
          <cell r="A919">
            <v>37810</v>
          </cell>
          <cell r="C919">
            <v>4.6500000000000004</v>
          </cell>
          <cell r="E919">
            <v>5.25</v>
          </cell>
          <cell r="G919">
            <v>6.2912999999999997</v>
          </cell>
        </row>
        <row r="920">
          <cell r="A920">
            <v>37811</v>
          </cell>
          <cell r="C920">
            <v>4.62</v>
          </cell>
          <cell r="E920">
            <v>5.23</v>
          </cell>
          <cell r="G920">
            <v>6.2576000000000001</v>
          </cell>
        </row>
        <row r="921">
          <cell r="A921">
            <v>37812</v>
          </cell>
          <cell r="C921">
            <v>4.6100000000000003</v>
          </cell>
          <cell r="E921">
            <v>5.22</v>
          </cell>
          <cell r="G921">
            <v>6.2455999999999996</v>
          </cell>
        </row>
        <row r="922">
          <cell r="A922">
            <v>37813</v>
          </cell>
          <cell r="C922">
            <v>4.6399999999999997</v>
          </cell>
          <cell r="E922">
            <v>5.23</v>
          </cell>
          <cell r="G922">
            <v>6.2496</v>
          </cell>
        </row>
        <row r="923">
          <cell r="A923">
            <v>37816</v>
          </cell>
          <cell r="C923">
            <v>4.68</v>
          </cell>
          <cell r="E923">
            <v>5.27</v>
          </cell>
          <cell r="G923">
            <v>6.2954999999999997</v>
          </cell>
        </row>
        <row r="924">
          <cell r="A924">
            <v>37817</v>
          </cell>
          <cell r="C924">
            <v>4.8</v>
          </cell>
          <cell r="E924">
            <v>5.38</v>
          </cell>
          <cell r="G924">
            <v>6.3917999999999999</v>
          </cell>
        </row>
        <row r="925">
          <cell r="A925">
            <v>37818</v>
          </cell>
          <cell r="C925">
            <v>4.7</v>
          </cell>
          <cell r="E925">
            <v>5.3</v>
          </cell>
          <cell r="G925">
            <v>6.3331999999999997</v>
          </cell>
        </row>
        <row r="926">
          <cell r="A926">
            <v>37819</v>
          </cell>
          <cell r="C926">
            <v>4.6500000000000004</v>
          </cell>
          <cell r="E926">
            <v>5.28</v>
          </cell>
          <cell r="G926">
            <v>6.2991999999999999</v>
          </cell>
        </row>
        <row r="927">
          <cell r="A927">
            <v>37820</v>
          </cell>
          <cell r="C927">
            <v>4.68</v>
          </cell>
          <cell r="E927">
            <v>5.3</v>
          </cell>
          <cell r="G927">
            <v>6.2907999999999999</v>
          </cell>
        </row>
        <row r="928">
          <cell r="A928">
            <v>37823</v>
          </cell>
          <cell r="C928">
            <v>4.78</v>
          </cell>
          <cell r="E928">
            <v>5.37</v>
          </cell>
          <cell r="G928">
            <v>6.3704000000000001</v>
          </cell>
        </row>
        <row r="929">
          <cell r="A929">
            <v>37824</v>
          </cell>
          <cell r="C929">
            <v>4.7300000000000004</v>
          </cell>
          <cell r="E929">
            <v>5.34</v>
          </cell>
          <cell r="G929">
            <v>6.3426</v>
          </cell>
        </row>
        <row r="930">
          <cell r="A930">
            <v>37825</v>
          </cell>
          <cell r="C930">
            <v>4.66</v>
          </cell>
          <cell r="E930">
            <v>5.32</v>
          </cell>
          <cell r="G930">
            <v>6.3151000000000002</v>
          </cell>
        </row>
        <row r="931">
          <cell r="A931">
            <v>37826</v>
          </cell>
          <cell r="C931">
            <v>4.6900000000000004</v>
          </cell>
          <cell r="E931">
            <v>5.35</v>
          </cell>
          <cell r="G931">
            <v>6.3398000000000003</v>
          </cell>
        </row>
        <row r="932">
          <cell r="A932">
            <v>37827</v>
          </cell>
          <cell r="C932">
            <v>4.72</v>
          </cell>
          <cell r="E932">
            <v>5.37</v>
          </cell>
          <cell r="G932">
            <v>6.3448000000000002</v>
          </cell>
        </row>
        <row r="933">
          <cell r="A933">
            <v>37830</v>
          </cell>
          <cell r="C933">
            <v>4.7699999999999996</v>
          </cell>
          <cell r="E933">
            <v>5.41</v>
          </cell>
          <cell r="G933">
            <v>6.3712999999999997</v>
          </cell>
        </row>
        <row r="934">
          <cell r="A934">
            <v>37831</v>
          </cell>
          <cell r="C934">
            <v>4.82</v>
          </cell>
          <cell r="E934">
            <v>5.41</v>
          </cell>
          <cell r="G934">
            <v>6.3907999999999996</v>
          </cell>
        </row>
        <row r="935">
          <cell r="A935">
            <v>37832</v>
          </cell>
          <cell r="C935">
            <v>4.78</v>
          </cell>
          <cell r="E935">
            <v>5.4</v>
          </cell>
          <cell r="G935">
            <v>6.3632999999999997</v>
          </cell>
        </row>
        <row r="936">
          <cell r="A936">
            <v>37833</v>
          </cell>
          <cell r="C936">
            <v>4.84</v>
          </cell>
          <cell r="E936">
            <v>5.44</v>
          </cell>
          <cell r="G936">
            <v>6.3407999999999998</v>
          </cell>
        </row>
        <row r="937">
          <cell r="A937">
            <v>37834</v>
          </cell>
          <cell r="C937">
            <v>4.83</v>
          </cell>
          <cell r="E937">
            <v>5.4</v>
          </cell>
          <cell r="G937">
            <v>6.3598999999999997</v>
          </cell>
        </row>
        <row r="938">
          <cell r="A938">
            <v>37837</v>
          </cell>
          <cell r="C938" t="str">
            <v>na</v>
          </cell>
          <cell r="E938" t="str">
            <v>na</v>
          </cell>
          <cell r="G938">
            <v>6.3619000000000003</v>
          </cell>
        </row>
        <row r="939">
          <cell r="A939">
            <v>37838</v>
          </cell>
          <cell r="C939">
            <v>4.92</v>
          </cell>
          <cell r="E939">
            <v>5.45</v>
          </cell>
          <cell r="G939">
            <v>6.4203999999999999</v>
          </cell>
        </row>
        <row r="940">
          <cell r="A940">
            <v>37839</v>
          </cell>
          <cell r="C940">
            <v>4.87</v>
          </cell>
          <cell r="E940">
            <v>5.42</v>
          </cell>
          <cell r="G940">
            <v>6.3963999999999999</v>
          </cell>
        </row>
        <row r="941">
          <cell r="A941">
            <v>37840</v>
          </cell>
          <cell r="C941">
            <v>4.82</v>
          </cell>
          <cell r="E941">
            <v>5.4</v>
          </cell>
          <cell r="G941">
            <v>6.3758999999999997</v>
          </cell>
        </row>
        <row r="942">
          <cell r="A942">
            <v>37841</v>
          </cell>
          <cell r="C942">
            <v>4.8</v>
          </cell>
          <cell r="E942">
            <v>5.38</v>
          </cell>
          <cell r="G942">
            <v>6.3589000000000002</v>
          </cell>
        </row>
        <row r="943">
          <cell r="A943">
            <v>37844</v>
          </cell>
          <cell r="C943">
            <v>4.8899999999999997</v>
          </cell>
          <cell r="E943">
            <v>5.44</v>
          </cell>
          <cell r="G943">
            <v>6.4180999999999999</v>
          </cell>
        </row>
        <row r="944">
          <cell r="A944">
            <v>37845</v>
          </cell>
          <cell r="C944">
            <v>4.97</v>
          </cell>
          <cell r="E944">
            <v>5.46</v>
          </cell>
          <cell r="G944">
            <v>6.4420999999999999</v>
          </cell>
        </row>
        <row r="945">
          <cell r="A945">
            <v>37846</v>
          </cell>
          <cell r="C945">
            <v>5.05</v>
          </cell>
          <cell r="E945">
            <v>5.53</v>
          </cell>
          <cell r="G945">
            <v>6.5094000000000003</v>
          </cell>
        </row>
        <row r="946">
          <cell r="A946">
            <v>37847</v>
          </cell>
          <cell r="C946">
            <v>5.05</v>
          </cell>
          <cell r="E946">
            <v>5.53</v>
          </cell>
          <cell r="G946">
            <v>6.4821999999999997</v>
          </cell>
        </row>
        <row r="947">
          <cell r="A947">
            <v>37848</v>
          </cell>
          <cell r="C947">
            <v>4.99</v>
          </cell>
          <cell r="E947">
            <v>5.47</v>
          </cell>
          <cell r="G947">
            <v>6.4230999999999998</v>
          </cell>
        </row>
        <row r="948">
          <cell r="A948">
            <v>37851</v>
          </cell>
          <cell r="C948">
            <v>4.92</v>
          </cell>
          <cell r="E948">
            <v>5.41</v>
          </cell>
          <cell r="G948">
            <v>6.3036000000000003</v>
          </cell>
        </row>
        <row r="949">
          <cell r="A949">
            <v>37852</v>
          </cell>
          <cell r="C949">
            <v>4.8</v>
          </cell>
          <cell r="E949">
            <v>5.32</v>
          </cell>
          <cell r="G949">
            <v>6.2340999999999998</v>
          </cell>
        </row>
        <row r="950">
          <cell r="A950">
            <v>37853</v>
          </cell>
          <cell r="C950">
            <v>4.83</v>
          </cell>
          <cell r="E950">
            <v>5.35</v>
          </cell>
          <cell r="G950">
            <v>6.2943999999999996</v>
          </cell>
        </row>
        <row r="951">
          <cell r="A951">
            <v>37854</v>
          </cell>
          <cell r="C951">
            <v>4.9000000000000004</v>
          </cell>
          <cell r="E951">
            <v>5.39</v>
          </cell>
          <cell r="G951">
            <v>6.3474000000000004</v>
          </cell>
        </row>
        <row r="952">
          <cell r="A952">
            <v>37855</v>
          </cell>
          <cell r="C952">
            <v>4.8899999999999997</v>
          </cell>
          <cell r="E952">
            <v>5.38</v>
          </cell>
          <cell r="G952">
            <v>6.3494000000000002</v>
          </cell>
        </row>
        <row r="953">
          <cell r="A953">
            <v>37858</v>
          </cell>
          <cell r="C953">
            <v>4.92</v>
          </cell>
          <cell r="E953">
            <v>5.41</v>
          </cell>
          <cell r="G953">
            <v>6.3684000000000003</v>
          </cell>
        </row>
        <row r="954">
          <cell r="A954">
            <v>37859</v>
          </cell>
          <cell r="C954">
            <v>4.8899999999999997</v>
          </cell>
          <cell r="E954">
            <v>5.4</v>
          </cell>
          <cell r="G954">
            <v>6.3539000000000003</v>
          </cell>
        </row>
        <row r="955">
          <cell r="A955">
            <v>37860</v>
          </cell>
          <cell r="C955">
            <v>4.96</v>
          </cell>
          <cell r="E955">
            <v>5.44</v>
          </cell>
          <cell r="G955">
            <v>6.3859000000000004</v>
          </cell>
        </row>
        <row r="956">
          <cell r="A956">
            <v>37861</v>
          </cell>
          <cell r="C956">
            <v>4.88</v>
          </cell>
          <cell r="E956">
            <v>5.38</v>
          </cell>
          <cell r="G956">
            <v>6.3311999999999999</v>
          </cell>
        </row>
        <row r="957">
          <cell r="A957">
            <v>37862</v>
          </cell>
          <cell r="C957">
            <v>4.8600000000000003</v>
          </cell>
          <cell r="E957">
            <v>5.35</v>
          </cell>
          <cell r="G957">
            <v>6.3068</v>
          </cell>
        </row>
        <row r="958">
          <cell r="A958">
            <v>37865</v>
          </cell>
          <cell r="C958" t="str">
            <v>na</v>
          </cell>
          <cell r="E958" t="str">
            <v>na</v>
          </cell>
          <cell r="G958">
            <v>6.3072999999999997</v>
          </cell>
        </row>
        <row r="959">
          <cell r="A959">
            <v>37866</v>
          </cell>
          <cell r="C959">
            <v>4.93</v>
          </cell>
          <cell r="E959">
            <v>5.41</v>
          </cell>
          <cell r="G959">
            <v>6.3544999999999998</v>
          </cell>
        </row>
        <row r="960">
          <cell r="A960">
            <v>37867</v>
          </cell>
          <cell r="C960">
            <v>4.97</v>
          </cell>
          <cell r="E960">
            <v>5.44</v>
          </cell>
          <cell r="G960">
            <v>6.3954000000000004</v>
          </cell>
        </row>
        <row r="961">
          <cell r="A961">
            <v>37868</v>
          </cell>
          <cell r="C961">
            <v>4.9000000000000004</v>
          </cell>
          <cell r="E961">
            <v>5.39</v>
          </cell>
          <cell r="G961">
            <v>6.3556999999999997</v>
          </cell>
        </row>
        <row r="962">
          <cell r="A962">
            <v>37869</v>
          </cell>
          <cell r="C962">
            <v>4.8099999999999996</v>
          </cell>
          <cell r="E962">
            <v>5.34</v>
          </cell>
          <cell r="G962">
            <v>6.3060999999999998</v>
          </cell>
        </row>
        <row r="963">
          <cell r="A963">
            <v>37872</v>
          </cell>
          <cell r="C963">
            <v>4.82</v>
          </cell>
          <cell r="E963">
            <v>5.37</v>
          </cell>
          <cell r="G963">
            <v>6.3266</v>
          </cell>
        </row>
        <row r="964">
          <cell r="A964">
            <v>37873</v>
          </cell>
          <cell r="C964">
            <v>4.79</v>
          </cell>
          <cell r="E964">
            <v>5.34</v>
          </cell>
          <cell r="G964">
            <v>6.3169000000000004</v>
          </cell>
        </row>
        <row r="965">
          <cell r="A965">
            <v>37874</v>
          </cell>
          <cell r="C965">
            <v>4.7699999999999996</v>
          </cell>
          <cell r="E965">
            <v>5.32</v>
          </cell>
          <cell r="G965">
            <v>6.2754000000000003</v>
          </cell>
        </row>
        <row r="966">
          <cell r="A966">
            <v>37875</v>
          </cell>
          <cell r="C966">
            <v>4.82</v>
          </cell>
          <cell r="E966">
            <v>5.35</v>
          </cell>
          <cell r="G966">
            <v>6.3221999999999996</v>
          </cell>
        </row>
        <row r="967">
          <cell r="A967">
            <v>37876</v>
          </cell>
          <cell r="C967">
            <v>4.79</v>
          </cell>
          <cell r="E967">
            <v>5.33</v>
          </cell>
          <cell r="G967">
            <v>6.3002000000000002</v>
          </cell>
        </row>
        <row r="968">
          <cell r="A968">
            <v>37879</v>
          </cell>
          <cell r="C968">
            <v>4.8</v>
          </cell>
          <cell r="E968">
            <v>5.34</v>
          </cell>
          <cell r="G968">
            <v>6.3150000000000004</v>
          </cell>
        </row>
        <row r="969">
          <cell r="A969">
            <v>37880</v>
          </cell>
          <cell r="C969">
            <v>4.82</v>
          </cell>
          <cell r="E969">
            <v>5.36</v>
          </cell>
          <cell r="G969">
            <v>6.3360000000000003</v>
          </cell>
        </row>
        <row r="970">
          <cell r="A970">
            <v>37881</v>
          </cell>
          <cell r="C970">
            <v>4.7699999999999996</v>
          </cell>
          <cell r="E970">
            <v>5.32</v>
          </cell>
          <cell r="G970">
            <v>6.2995000000000001</v>
          </cell>
        </row>
        <row r="971">
          <cell r="A971">
            <v>37882</v>
          </cell>
          <cell r="C971">
            <v>4.76</v>
          </cell>
          <cell r="E971">
            <v>5.31</v>
          </cell>
          <cell r="G971">
            <v>6.2869999999999999</v>
          </cell>
        </row>
        <row r="972">
          <cell r="A972">
            <v>37883</v>
          </cell>
          <cell r="C972">
            <v>4.76</v>
          </cell>
          <cell r="E972">
            <v>5.29</v>
          </cell>
          <cell r="G972">
            <v>6.2622</v>
          </cell>
        </row>
        <row r="973">
          <cell r="A973">
            <v>37886</v>
          </cell>
          <cell r="C973">
            <v>4.7</v>
          </cell>
          <cell r="E973">
            <v>5.28</v>
          </cell>
          <cell r="G973">
            <v>6.2442000000000002</v>
          </cell>
        </row>
        <row r="974">
          <cell r="A974">
            <v>37887</v>
          </cell>
          <cell r="C974">
            <v>4.68</v>
          </cell>
          <cell r="E974">
            <v>5.26</v>
          </cell>
          <cell r="G974">
            <v>6.2412000000000001</v>
          </cell>
        </row>
        <row r="975">
          <cell r="A975">
            <v>37888</v>
          </cell>
          <cell r="C975">
            <v>4.6399999999999997</v>
          </cell>
          <cell r="E975">
            <v>5.23</v>
          </cell>
          <cell r="G975">
            <v>6.1833999999999998</v>
          </cell>
        </row>
        <row r="976">
          <cell r="A976">
            <v>37889</v>
          </cell>
          <cell r="C976">
            <v>4.6100000000000003</v>
          </cell>
          <cell r="E976">
            <v>5.2</v>
          </cell>
          <cell r="G976">
            <v>6.1627999999999998</v>
          </cell>
        </row>
        <row r="977">
          <cell r="A977">
            <v>37890</v>
          </cell>
          <cell r="C977">
            <v>4.57</v>
          </cell>
          <cell r="E977">
            <v>5.16</v>
          </cell>
          <cell r="G977">
            <v>6.1284000000000001</v>
          </cell>
        </row>
        <row r="978">
          <cell r="A978">
            <v>37893</v>
          </cell>
          <cell r="C978">
            <v>4.6399999999999997</v>
          </cell>
          <cell r="E978">
            <v>5.22</v>
          </cell>
          <cell r="G978">
            <v>6.1852999999999998</v>
          </cell>
        </row>
        <row r="979">
          <cell r="A979">
            <v>37894</v>
          </cell>
          <cell r="C979">
            <v>4.55</v>
          </cell>
          <cell r="E979">
            <v>5.14</v>
          </cell>
          <cell r="G979">
            <v>6.1105999999999998</v>
          </cell>
        </row>
        <row r="980">
          <cell r="A980">
            <v>37895</v>
          </cell>
          <cell r="C980">
            <v>4.54</v>
          </cell>
          <cell r="E980">
            <v>5.14</v>
          </cell>
          <cell r="G980">
            <v>6.0871000000000004</v>
          </cell>
        </row>
        <row r="981">
          <cell r="A981">
            <v>37896</v>
          </cell>
          <cell r="C981">
            <v>4.5999999999999996</v>
          </cell>
          <cell r="E981">
            <v>5.18</v>
          </cell>
          <cell r="G981">
            <v>6.1326000000000001</v>
          </cell>
        </row>
        <row r="982">
          <cell r="A982">
            <v>37897</v>
          </cell>
          <cell r="C982">
            <v>4.75</v>
          </cell>
          <cell r="E982">
            <v>5.29</v>
          </cell>
          <cell r="G982">
            <v>6.2381000000000002</v>
          </cell>
        </row>
        <row r="983">
          <cell r="A983">
            <v>37900</v>
          </cell>
          <cell r="C983">
            <v>4.71</v>
          </cell>
          <cell r="E983">
            <v>5.27</v>
          </cell>
          <cell r="G983">
            <v>6.2213000000000003</v>
          </cell>
        </row>
        <row r="984">
          <cell r="A984">
            <v>37901</v>
          </cell>
          <cell r="C984">
            <v>4.78</v>
          </cell>
          <cell r="E984">
            <v>5.32</v>
          </cell>
          <cell r="G984">
            <v>6.2503000000000002</v>
          </cell>
        </row>
        <row r="985">
          <cell r="A985">
            <v>37902</v>
          </cell>
          <cell r="C985">
            <v>4.76</v>
          </cell>
          <cell r="E985">
            <v>5.31</v>
          </cell>
          <cell r="G985">
            <v>6.2118000000000002</v>
          </cell>
        </row>
        <row r="986">
          <cell r="A986">
            <v>37903</v>
          </cell>
          <cell r="C986">
            <v>4.83</v>
          </cell>
          <cell r="E986">
            <v>5.35</v>
          </cell>
          <cell r="G986">
            <v>6.2610000000000001</v>
          </cell>
        </row>
        <row r="987">
          <cell r="A987">
            <v>37904</v>
          </cell>
          <cell r="C987">
            <v>4.8099999999999996</v>
          </cell>
          <cell r="E987">
            <v>5.33</v>
          </cell>
          <cell r="G987">
            <v>6.2409999999999997</v>
          </cell>
        </row>
        <row r="988">
          <cell r="A988">
            <v>37907</v>
          </cell>
          <cell r="C988" t="str">
            <v>na</v>
          </cell>
          <cell r="E988" t="str">
            <v>na</v>
          </cell>
          <cell r="G988">
            <v>6.2263000000000002</v>
          </cell>
        </row>
        <row r="989">
          <cell r="A989">
            <v>37908</v>
          </cell>
          <cell r="C989">
            <v>4.9000000000000004</v>
          </cell>
          <cell r="E989">
            <v>5.41</v>
          </cell>
          <cell r="G989">
            <v>6.2857000000000003</v>
          </cell>
        </row>
        <row r="990">
          <cell r="A990">
            <v>37909</v>
          </cell>
          <cell r="C990">
            <v>4.96</v>
          </cell>
          <cell r="E990">
            <v>5.47</v>
          </cell>
          <cell r="G990">
            <v>6.3426</v>
          </cell>
        </row>
        <row r="991">
          <cell r="A991">
            <v>37910</v>
          </cell>
          <cell r="C991">
            <v>5.0199999999999996</v>
          </cell>
          <cell r="E991">
            <v>5.5</v>
          </cell>
          <cell r="G991">
            <v>6.38</v>
          </cell>
        </row>
        <row r="992">
          <cell r="A992">
            <v>37911</v>
          </cell>
          <cell r="C992">
            <v>4.92</v>
          </cell>
          <cell r="E992">
            <v>5.43</v>
          </cell>
          <cell r="G992">
            <v>6.3250000000000002</v>
          </cell>
        </row>
        <row r="993">
          <cell r="A993">
            <v>37914</v>
          </cell>
          <cell r="C993">
            <v>4.8899999999999997</v>
          </cell>
          <cell r="E993">
            <v>5.39</v>
          </cell>
          <cell r="G993">
            <v>6.2682000000000002</v>
          </cell>
        </row>
        <row r="994">
          <cell r="A994">
            <v>37915</v>
          </cell>
          <cell r="C994">
            <v>4.8600000000000003</v>
          </cell>
          <cell r="E994">
            <v>5.37</v>
          </cell>
          <cell r="G994">
            <v>6.2441000000000004</v>
          </cell>
        </row>
        <row r="995">
          <cell r="A995">
            <v>37916</v>
          </cell>
          <cell r="C995">
            <v>4.79</v>
          </cell>
          <cell r="E995">
            <v>5.33</v>
          </cell>
          <cell r="G995">
            <v>6.1896000000000004</v>
          </cell>
        </row>
        <row r="996">
          <cell r="A996">
            <v>37917</v>
          </cell>
          <cell r="C996">
            <v>4.8499999999999996</v>
          </cell>
          <cell r="E996">
            <v>5.38</v>
          </cell>
          <cell r="G996">
            <v>6.2431000000000001</v>
          </cell>
        </row>
        <row r="997">
          <cell r="A997">
            <v>37918</v>
          </cell>
          <cell r="C997">
            <v>4.78</v>
          </cell>
          <cell r="E997">
            <v>5.32</v>
          </cell>
          <cell r="G997">
            <v>6.1928000000000001</v>
          </cell>
        </row>
        <row r="998">
          <cell r="A998">
            <v>37921</v>
          </cell>
          <cell r="C998">
            <v>4.83</v>
          </cell>
          <cell r="E998">
            <v>5.35</v>
          </cell>
          <cell r="G998">
            <v>6.2202999999999999</v>
          </cell>
        </row>
        <row r="999">
          <cell r="A999">
            <v>37922</v>
          </cell>
          <cell r="C999">
            <v>4.79</v>
          </cell>
          <cell r="E999">
            <v>5.34</v>
          </cell>
          <cell r="G999">
            <v>6.2107999999999999</v>
          </cell>
        </row>
        <row r="1000">
          <cell r="A1000">
            <v>37923</v>
          </cell>
          <cell r="C1000">
            <v>4.8499999999999996</v>
          </cell>
          <cell r="E1000">
            <v>5.38</v>
          </cell>
          <cell r="G1000">
            <v>6.2411000000000003</v>
          </cell>
        </row>
        <row r="1001">
          <cell r="A1001">
            <v>37924</v>
          </cell>
          <cell r="C1001">
            <v>4.8899999999999997</v>
          </cell>
          <cell r="E1001">
            <v>5.41</v>
          </cell>
          <cell r="G1001">
            <v>6.2861000000000002</v>
          </cell>
        </row>
        <row r="1002">
          <cell r="A1002">
            <v>37925</v>
          </cell>
          <cell r="C1002">
            <v>4.83</v>
          </cell>
          <cell r="E1002">
            <v>5.35</v>
          </cell>
          <cell r="G1002">
            <v>6.2209000000000003</v>
          </cell>
        </row>
        <row r="1003">
          <cell r="A1003">
            <v>37928</v>
          </cell>
          <cell r="C1003">
            <v>4.9000000000000004</v>
          </cell>
          <cell r="E1003">
            <v>5.41</v>
          </cell>
          <cell r="G1003">
            <v>6.2868000000000004</v>
          </cell>
        </row>
        <row r="1004">
          <cell r="A1004">
            <v>37929</v>
          </cell>
          <cell r="C1004">
            <v>4.8600000000000003</v>
          </cell>
          <cell r="E1004">
            <v>5.38</v>
          </cell>
          <cell r="G1004">
            <v>6.2407000000000004</v>
          </cell>
        </row>
        <row r="1005">
          <cell r="A1005">
            <v>37930</v>
          </cell>
          <cell r="C1005">
            <v>4.91</v>
          </cell>
          <cell r="E1005">
            <v>5.41</v>
          </cell>
          <cell r="G1005">
            <v>6.2698</v>
          </cell>
        </row>
        <row r="1006">
          <cell r="A1006">
            <v>37931</v>
          </cell>
          <cell r="C1006">
            <v>4.96</v>
          </cell>
          <cell r="E1006">
            <v>5.45</v>
          </cell>
          <cell r="G1006">
            <v>6.3087999999999997</v>
          </cell>
        </row>
        <row r="1007">
          <cell r="A1007">
            <v>37932</v>
          </cell>
          <cell r="C1007">
            <v>5.01</v>
          </cell>
          <cell r="E1007">
            <v>5.47</v>
          </cell>
          <cell r="G1007">
            <v>6.3282999999999996</v>
          </cell>
        </row>
        <row r="1008">
          <cell r="A1008">
            <v>37935</v>
          </cell>
          <cell r="C1008">
            <v>5.01</v>
          </cell>
          <cell r="E1008">
            <v>5.47</v>
          </cell>
          <cell r="G1008">
            <v>6.3289999999999997</v>
          </cell>
        </row>
        <row r="1009">
          <cell r="A1009">
            <v>37936</v>
          </cell>
          <cell r="C1009" t="str">
            <v>na</v>
          </cell>
          <cell r="E1009" t="str">
            <v>na</v>
          </cell>
          <cell r="G1009">
            <v>6.3295000000000003</v>
          </cell>
        </row>
        <row r="1010">
          <cell r="A1010">
            <v>37937</v>
          </cell>
          <cell r="C1010">
            <v>4.99</v>
          </cell>
          <cell r="E1010">
            <v>5.47</v>
          </cell>
          <cell r="G1010">
            <v>6.33</v>
          </cell>
        </row>
        <row r="1011">
          <cell r="A1011">
            <v>37938</v>
          </cell>
          <cell r="C1011">
            <v>4.88</v>
          </cell>
          <cell r="E1011">
            <v>5.39</v>
          </cell>
          <cell r="G1011">
            <v>6.2575000000000003</v>
          </cell>
        </row>
        <row r="1012">
          <cell r="A1012">
            <v>37939</v>
          </cell>
          <cell r="C1012">
            <v>4.83</v>
          </cell>
          <cell r="E1012">
            <v>5.35</v>
          </cell>
          <cell r="G1012">
            <v>6.2009999999999996</v>
          </cell>
        </row>
        <row r="1013">
          <cell r="A1013">
            <v>37942</v>
          </cell>
          <cell r="C1013">
            <v>4.83</v>
          </cell>
          <cell r="E1013">
            <v>5.35</v>
          </cell>
          <cell r="G1013">
            <v>6.2054999999999998</v>
          </cell>
        </row>
        <row r="1014">
          <cell r="A1014">
            <v>37943</v>
          </cell>
          <cell r="C1014">
            <v>4.78</v>
          </cell>
          <cell r="E1014">
            <v>5.3</v>
          </cell>
          <cell r="G1014">
            <v>6.1696</v>
          </cell>
        </row>
        <row r="1015">
          <cell r="A1015">
            <v>37944</v>
          </cell>
          <cell r="C1015">
            <v>4.83</v>
          </cell>
          <cell r="E1015">
            <v>5.33</v>
          </cell>
          <cell r="G1015">
            <v>6.18</v>
          </cell>
        </row>
        <row r="1016">
          <cell r="A1016">
            <v>37945</v>
          </cell>
          <cell r="C1016">
            <v>4.7699999999999996</v>
          </cell>
          <cell r="E1016">
            <v>5.29</v>
          </cell>
          <cell r="G1016">
            <v>6.14</v>
          </cell>
        </row>
        <row r="1017">
          <cell r="A1017">
            <v>37946</v>
          </cell>
          <cell r="C1017">
            <v>4.7300000000000004</v>
          </cell>
          <cell r="E1017">
            <v>5.26</v>
          </cell>
          <cell r="G1017">
            <v>6.1070000000000002</v>
          </cell>
        </row>
        <row r="1018">
          <cell r="A1018">
            <v>37949</v>
          </cell>
          <cell r="C1018">
            <v>4.79</v>
          </cell>
          <cell r="E1018">
            <v>5.29</v>
          </cell>
          <cell r="G1018">
            <v>6.1429999999999998</v>
          </cell>
        </row>
        <row r="1019">
          <cell r="A1019">
            <v>37950</v>
          </cell>
          <cell r="C1019">
            <v>4.76</v>
          </cell>
          <cell r="E1019">
            <v>5.27</v>
          </cell>
          <cell r="G1019">
            <v>6.1318999999999999</v>
          </cell>
        </row>
        <row r="1020">
          <cell r="A1020">
            <v>37951</v>
          </cell>
          <cell r="C1020">
            <v>4.79</v>
          </cell>
          <cell r="E1020">
            <v>5.29</v>
          </cell>
          <cell r="G1020">
            <v>6.1323999999999996</v>
          </cell>
        </row>
        <row r="1021">
          <cell r="A1021">
            <v>37952</v>
          </cell>
          <cell r="C1021">
            <v>4.8099999999999996</v>
          </cell>
          <cell r="E1021">
            <v>5.31</v>
          </cell>
          <cell r="G1021">
            <v>6.1193999999999997</v>
          </cell>
        </row>
        <row r="1022">
          <cell r="A1022">
            <v>37953</v>
          </cell>
          <cell r="C1022">
            <v>4.84</v>
          </cell>
          <cell r="E1022">
            <v>5.33</v>
          </cell>
          <cell r="G1022">
            <v>6.1360000000000001</v>
          </cell>
        </row>
        <row r="1023">
          <cell r="A1023">
            <v>37956</v>
          </cell>
          <cell r="C1023">
            <v>4.8600000000000003</v>
          </cell>
          <cell r="E1023">
            <v>5.35</v>
          </cell>
          <cell r="G1023">
            <v>6.1547000000000001</v>
          </cell>
        </row>
        <row r="1024">
          <cell r="A1024">
            <v>37957</v>
          </cell>
          <cell r="C1024">
            <v>4.82</v>
          </cell>
          <cell r="E1024">
            <v>5.32</v>
          </cell>
          <cell r="G1024">
            <v>6.1149000000000004</v>
          </cell>
        </row>
        <row r="1025">
          <cell r="A1025">
            <v>37958</v>
          </cell>
          <cell r="C1025">
            <v>4.84</v>
          </cell>
          <cell r="E1025">
            <v>5.34</v>
          </cell>
          <cell r="G1025">
            <v>6.1143000000000001</v>
          </cell>
        </row>
        <row r="1026">
          <cell r="A1026">
            <v>37959</v>
          </cell>
          <cell r="C1026">
            <v>4.8600000000000003</v>
          </cell>
          <cell r="E1026">
            <v>5.35</v>
          </cell>
          <cell r="G1026">
            <v>6.1368999999999998</v>
          </cell>
        </row>
        <row r="1027">
          <cell r="A1027">
            <v>37960</v>
          </cell>
          <cell r="C1027">
            <v>4.7699999999999996</v>
          </cell>
          <cell r="E1027">
            <v>5.27</v>
          </cell>
          <cell r="G1027">
            <v>6.0549999999999997</v>
          </cell>
        </row>
        <row r="1028">
          <cell r="A1028">
            <v>37963</v>
          </cell>
          <cell r="C1028">
            <v>4.79</v>
          </cell>
          <cell r="E1028">
            <v>5.3</v>
          </cell>
          <cell r="G1028">
            <v>6.0827999999999998</v>
          </cell>
        </row>
        <row r="1029">
          <cell r="A1029">
            <v>37964</v>
          </cell>
          <cell r="C1029">
            <v>4.84</v>
          </cell>
          <cell r="E1029">
            <v>5.34</v>
          </cell>
          <cell r="G1029">
            <v>6.1247999999999996</v>
          </cell>
        </row>
        <row r="1030">
          <cell r="A1030">
            <v>37965</v>
          </cell>
          <cell r="C1030">
            <v>4.8099999999999996</v>
          </cell>
          <cell r="E1030">
            <v>5.32</v>
          </cell>
          <cell r="G1030">
            <v>6.1009000000000002</v>
          </cell>
        </row>
        <row r="1031">
          <cell r="A1031">
            <v>37966</v>
          </cell>
          <cell r="C1031">
            <v>4.75</v>
          </cell>
          <cell r="E1031">
            <v>5.28</v>
          </cell>
          <cell r="G1031">
            <v>6.0633999999999997</v>
          </cell>
        </row>
        <row r="1032">
          <cell r="A1032">
            <v>37967</v>
          </cell>
          <cell r="C1032">
            <v>4.74</v>
          </cell>
          <cell r="E1032">
            <v>5.27</v>
          </cell>
          <cell r="G1032">
            <v>6.0659000000000001</v>
          </cell>
        </row>
        <row r="1033">
          <cell r="A1033">
            <v>37970</v>
          </cell>
          <cell r="C1033">
            <v>4.7300000000000004</v>
          </cell>
          <cell r="E1033">
            <v>5.26</v>
          </cell>
          <cell r="G1033">
            <v>6.0576999999999996</v>
          </cell>
        </row>
        <row r="1034">
          <cell r="A1034">
            <v>37971</v>
          </cell>
          <cell r="C1034">
            <v>4.7</v>
          </cell>
          <cell r="E1034">
            <v>5.24</v>
          </cell>
          <cell r="G1034">
            <v>6.0156999999999998</v>
          </cell>
        </row>
        <row r="1035">
          <cell r="A1035">
            <v>37972</v>
          </cell>
          <cell r="C1035">
            <v>4.67</v>
          </cell>
          <cell r="E1035">
            <v>5.21</v>
          </cell>
          <cell r="G1035">
            <v>5.9778000000000002</v>
          </cell>
        </row>
        <row r="1036">
          <cell r="A1036">
            <v>37973</v>
          </cell>
          <cell r="C1036">
            <v>4.62</v>
          </cell>
          <cell r="E1036">
            <v>5.17</v>
          </cell>
          <cell r="G1036">
            <v>5.9512999999999998</v>
          </cell>
        </row>
        <row r="1037">
          <cell r="A1037">
            <v>37974</v>
          </cell>
          <cell r="C1037">
            <v>4.6500000000000004</v>
          </cell>
          <cell r="E1037">
            <v>5.19</v>
          </cell>
          <cell r="G1037">
            <v>5.9713000000000003</v>
          </cell>
        </row>
        <row r="1038">
          <cell r="A1038">
            <v>37977</v>
          </cell>
          <cell r="C1038">
            <v>4.6399999999999997</v>
          </cell>
          <cell r="E1038">
            <v>5.19</v>
          </cell>
          <cell r="G1038">
            <v>5.9631999999999996</v>
          </cell>
        </row>
        <row r="1039">
          <cell r="A1039">
            <v>37978</v>
          </cell>
          <cell r="C1039">
            <v>4.68</v>
          </cell>
          <cell r="E1039">
            <v>5.22</v>
          </cell>
          <cell r="G1039">
            <v>6.0016999999999996</v>
          </cell>
        </row>
        <row r="1040">
          <cell r="A1040">
            <v>37979</v>
          </cell>
          <cell r="C1040">
            <v>4.5999999999999996</v>
          </cell>
          <cell r="E1040">
            <v>5.17</v>
          </cell>
          <cell r="G1040">
            <v>5.9652000000000003</v>
          </cell>
        </row>
        <row r="1041">
          <cell r="A1041">
            <v>37980</v>
          </cell>
          <cell r="C1041" t="str">
            <v>na</v>
          </cell>
          <cell r="E1041" t="str">
            <v>na</v>
          </cell>
          <cell r="G1041">
            <v>5.9646999999999997</v>
          </cell>
        </row>
        <row r="1042">
          <cell r="A1042">
            <v>37981</v>
          </cell>
          <cell r="C1042" t="str">
            <v>na</v>
          </cell>
          <cell r="E1042" t="str">
            <v>na</v>
          </cell>
          <cell r="G1042">
            <v>5.9652000000000003</v>
          </cell>
        </row>
        <row r="1043">
          <cell r="A1043">
            <v>37984</v>
          </cell>
          <cell r="C1043">
            <v>4.62</v>
          </cell>
          <cell r="E1043">
            <v>5.18</v>
          </cell>
          <cell r="G1043">
            <v>5.9741999999999997</v>
          </cell>
        </row>
        <row r="1044">
          <cell r="A1044">
            <v>37985</v>
          </cell>
          <cell r="C1044">
            <v>4.66</v>
          </cell>
          <cell r="E1044">
            <v>5.2</v>
          </cell>
          <cell r="G1044">
            <v>5.99</v>
          </cell>
        </row>
        <row r="1045">
          <cell r="A1045">
            <v>37986</v>
          </cell>
          <cell r="C1045">
            <v>4.66</v>
          </cell>
          <cell r="E1045">
            <v>5.2</v>
          </cell>
          <cell r="G1045">
            <v>5.99</v>
          </cell>
        </row>
        <row r="1046">
          <cell r="A1046">
            <v>37987</v>
          </cell>
          <cell r="C1046" t="str">
            <v>na</v>
          </cell>
          <cell r="E1046" t="str">
            <v>na</v>
          </cell>
          <cell r="G1046">
            <v>5.9894999999999996</v>
          </cell>
        </row>
        <row r="1047">
          <cell r="A1047">
            <v>37988</v>
          </cell>
          <cell r="C1047">
            <v>4.7699999999999996</v>
          </cell>
          <cell r="E1047">
            <v>5.31</v>
          </cell>
          <cell r="G1047">
            <v>6.0960000000000001</v>
          </cell>
        </row>
        <row r="1048">
          <cell r="A1048">
            <v>37991</v>
          </cell>
          <cell r="C1048">
            <v>4.79</v>
          </cell>
          <cell r="E1048">
            <v>5.33</v>
          </cell>
          <cell r="G1048">
            <v>6.1150000000000002</v>
          </cell>
        </row>
        <row r="1049">
          <cell r="A1049">
            <v>37992</v>
          </cell>
          <cell r="C1049">
            <v>4.71</v>
          </cell>
          <cell r="E1049">
            <v>5.27</v>
          </cell>
          <cell r="G1049">
            <v>6.0529999999999999</v>
          </cell>
        </row>
        <row r="1050">
          <cell r="A1050">
            <v>37993</v>
          </cell>
          <cell r="C1050">
            <v>4.7</v>
          </cell>
          <cell r="E1050">
            <v>5.26</v>
          </cell>
          <cell r="G1050">
            <v>6.03</v>
          </cell>
        </row>
        <row r="1051">
          <cell r="A1051">
            <v>37994</v>
          </cell>
          <cell r="C1051">
            <v>4.72</v>
          </cell>
          <cell r="E1051">
            <v>5.29</v>
          </cell>
          <cell r="G1051">
            <v>6.0664999999999996</v>
          </cell>
        </row>
        <row r="1052">
          <cell r="A1052">
            <v>37995</v>
          </cell>
          <cell r="C1052">
            <v>4.5999999999999996</v>
          </cell>
          <cell r="E1052">
            <v>5.2</v>
          </cell>
          <cell r="G1052">
            <v>5.9764999999999997</v>
          </cell>
        </row>
        <row r="1053">
          <cell r="A1053">
            <v>37998</v>
          </cell>
          <cell r="C1053">
            <v>4.5999999999999996</v>
          </cell>
          <cell r="E1053">
            <v>5.19</v>
          </cell>
          <cell r="G1053">
            <v>5.9744999999999999</v>
          </cell>
        </row>
        <row r="1054">
          <cell r="A1054">
            <v>37999</v>
          </cell>
          <cell r="C1054">
            <v>4.55</v>
          </cell>
          <cell r="E1054">
            <v>5.16</v>
          </cell>
          <cell r="G1054">
            <v>5.9536999999999995</v>
          </cell>
        </row>
        <row r="1055">
          <cell r="A1055">
            <v>38000</v>
          </cell>
          <cell r="C1055">
            <v>4.54</v>
          </cell>
          <cell r="E1055">
            <v>5.13</v>
          </cell>
          <cell r="G1055">
            <v>5.9027000000000003</v>
          </cell>
        </row>
        <row r="1056">
          <cell r="A1056">
            <v>38001</v>
          </cell>
          <cell r="C1056">
            <v>4.5199999999999996</v>
          </cell>
          <cell r="E1056">
            <v>5.12</v>
          </cell>
          <cell r="G1056">
            <v>5.8902999999999999</v>
          </cell>
        </row>
        <row r="1057">
          <cell r="A1057">
            <v>38002</v>
          </cell>
          <cell r="C1057">
            <v>4.57</v>
          </cell>
          <cell r="E1057">
            <v>5.15</v>
          </cell>
          <cell r="G1057">
            <v>5.9393000000000002</v>
          </cell>
        </row>
        <row r="1058">
          <cell r="A1058">
            <v>38005</v>
          </cell>
          <cell r="C1058">
            <v>4.57</v>
          </cell>
          <cell r="E1058">
            <v>5.16</v>
          </cell>
          <cell r="G1058">
            <v>5.9493</v>
          </cell>
        </row>
        <row r="1059">
          <cell r="A1059">
            <v>38006</v>
          </cell>
          <cell r="C1059">
            <v>4.53</v>
          </cell>
          <cell r="E1059">
            <v>5.16</v>
          </cell>
          <cell r="G1059">
            <v>5.9432999999999998</v>
          </cell>
        </row>
        <row r="1060">
          <cell r="A1060">
            <v>38007</v>
          </cell>
          <cell r="C1060">
            <v>4.47</v>
          </cell>
          <cell r="E1060">
            <v>5.1100000000000003</v>
          </cell>
          <cell r="G1060">
            <v>5.9062999999999999</v>
          </cell>
        </row>
        <row r="1061">
          <cell r="A1061">
            <v>38008</v>
          </cell>
          <cell r="C1061">
            <v>4.3899999999999997</v>
          </cell>
          <cell r="E1061">
            <v>5.05</v>
          </cell>
          <cell r="G1061">
            <v>5.8493000000000004</v>
          </cell>
        </row>
        <row r="1062">
          <cell r="A1062">
            <v>38009</v>
          </cell>
          <cell r="C1062">
            <v>4.51</v>
          </cell>
          <cell r="E1062">
            <v>5.15</v>
          </cell>
          <cell r="G1062">
            <v>5.9451999999999998</v>
          </cell>
        </row>
        <row r="1063">
          <cell r="A1063">
            <v>38012</v>
          </cell>
          <cell r="C1063">
            <v>4.54</v>
          </cell>
          <cell r="E1063">
            <v>5.18</v>
          </cell>
          <cell r="G1063">
            <v>5.9859999999999998</v>
          </cell>
        </row>
        <row r="1064">
          <cell r="A1064">
            <v>38013</v>
          </cell>
          <cell r="C1064">
            <v>4.49</v>
          </cell>
          <cell r="E1064">
            <v>5.16</v>
          </cell>
          <cell r="G1064">
            <v>5.9612999999999996</v>
          </cell>
        </row>
        <row r="1065">
          <cell r="A1065">
            <v>38014</v>
          </cell>
          <cell r="C1065">
            <v>4.6100000000000003</v>
          </cell>
          <cell r="E1065">
            <v>5.23</v>
          </cell>
          <cell r="G1065">
            <v>6.0305</v>
          </cell>
        </row>
        <row r="1066">
          <cell r="A1066">
            <v>38015</v>
          </cell>
          <cell r="C1066">
            <v>4.5999999999999996</v>
          </cell>
          <cell r="E1066">
            <v>5.23</v>
          </cell>
          <cell r="G1066">
            <v>6.0309999999999997</v>
          </cell>
        </row>
        <row r="1067">
          <cell r="A1067">
            <v>38016</v>
          </cell>
          <cell r="C1067">
            <v>4.53</v>
          </cell>
          <cell r="E1067">
            <v>5.17</v>
          </cell>
          <cell r="G1067">
            <v>5.9711999999999996</v>
          </cell>
        </row>
        <row r="1068">
          <cell r="A1068">
            <v>38019</v>
          </cell>
          <cell r="C1068">
            <v>4.53</v>
          </cell>
          <cell r="E1068">
            <v>5.19</v>
          </cell>
          <cell r="G1068">
            <v>5.9958999999999998</v>
          </cell>
        </row>
        <row r="1069">
          <cell r="A1069">
            <v>38020</v>
          </cell>
          <cell r="C1069">
            <v>4.5199999999999996</v>
          </cell>
          <cell r="E1069">
            <v>5.17</v>
          </cell>
          <cell r="G1069">
            <v>5.9878999999999998</v>
          </cell>
        </row>
        <row r="1070">
          <cell r="A1070">
            <v>38021</v>
          </cell>
          <cell r="C1070">
            <v>4.54</v>
          </cell>
          <cell r="E1070">
            <v>5.18</v>
          </cell>
          <cell r="G1070">
            <v>5.9699</v>
          </cell>
        </row>
        <row r="1071">
          <cell r="A1071">
            <v>38022</v>
          </cell>
          <cell r="C1071">
            <v>4.55</v>
          </cell>
          <cell r="E1071">
            <v>5.18</v>
          </cell>
          <cell r="G1071">
            <v>5.9768999999999997</v>
          </cell>
        </row>
        <row r="1072">
          <cell r="A1072">
            <v>38023</v>
          </cell>
          <cell r="C1072">
            <v>4.45</v>
          </cell>
          <cell r="E1072">
            <v>5.0999999999999996</v>
          </cell>
          <cell r="G1072">
            <v>5.9078999999999997</v>
          </cell>
        </row>
        <row r="1073">
          <cell r="A1073">
            <v>38026</v>
          </cell>
          <cell r="C1073">
            <v>4.42</v>
          </cell>
          <cell r="E1073">
            <v>5.09</v>
          </cell>
          <cell r="G1073">
            <v>5.8969000000000005</v>
          </cell>
        </row>
        <row r="1074">
          <cell r="A1074">
            <v>38027</v>
          </cell>
          <cell r="C1074">
            <v>4.47</v>
          </cell>
          <cell r="E1074">
            <v>5.12</v>
          </cell>
          <cell r="G1074">
            <v>5.9287999999999998</v>
          </cell>
        </row>
        <row r="1075">
          <cell r="A1075">
            <v>38028</v>
          </cell>
          <cell r="C1075">
            <v>4.4000000000000004</v>
          </cell>
          <cell r="E1075">
            <v>5.07</v>
          </cell>
          <cell r="G1075">
            <v>5.8833000000000002</v>
          </cell>
        </row>
        <row r="1076">
          <cell r="A1076">
            <v>38029</v>
          </cell>
          <cell r="C1076">
            <v>4.43</v>
          </cell>
          <cell r="E1076">
            <v>5.0999999999999996</v>
          </cell>
          <cell r="G1076">
            <v>5.9093</v>
          </cell>
        </row>
        <row r="1077">
          <cell r="A1077">
            <v>38030</v>
          </cell>
          <cell r="C1077">
            <v>4.41</v>
          </cell>
          <cell r="E1077">
            <v>5.09</v>
          </cell>
          <cell r="G1077">
            <v>5.8959000000000001</v>
          </cell>
        </row>
        <row r="1078">
          <cell r="A1078">
            <v>38033</v>
          </cell>
          <cell r="C1078">
            <v>4.41</v>
          </cell>
          <cell r="E1078">
            <v>5.09</v>
          </cell>
          <cell r="G1078">
            <v>5.8963999999999999</v>
          </cell>
        </row>
        <row r="1079">
          <cell r="A1079">
            <v>38034</v>
          </cell>
          <cell r="C1079">
            <v>4.4400000000000004</v>
          </cell>
          <cell r="E1079">
            <v>5.08</v>
          </cell>
          <cell r="G1079">
            <v>5.8955000000000002</v>
          </cell>
        </row>
        <row r="1080">
          <cell r="A1080">
            <v>38035</v>
          </cell>
          <cell r="C1080">
            <v>4.46</v>
          </cell>
          <cell r="E1080">
            <v>5.1100000000000003</v>
          </cell>
          <cell r="G1080">
            <v>5.9210000000000003</v>
          </cell>
        </row>
        <row r="1081">
          <cell r="A1081">
            <v>38036</v>
          </cell>
          <cell r="C1081">
            <v>4.46</v>
          </cell>
          <cell r="E1081">
            <v>5.12</v>
          </cell>
          <cell r="G1081">
            <v>5.9409000000000001</v>
          </cell>
        </row>
        <row r="1082">
          <cell r="A1082">
            <v>38037</v>
          </cell>
          <cell r="C1082">
            <v>4.49</v>
          </cell>
          <cell r="E1082">
            <v>5.15</v>
          </cell>
          <cell r="G1082">
            <v>5.9658999999999995</v>
          </cell>
        </row>
        <row r="1083">
          <cell r="A1083">
            <v>38040</v>
          </cell>
          <cell r="C1083">
            <v>4.45</v>
          </cell>
          <cell r="E1083">
            <v>5.13</v>
          </cell>
          <cell r="G1083">
            <v>5.9381000000000004</v>
          </cell>
        </row>
        <row r="1084">
          <cell r="A1084">
            <v>38041</v>
          </cell>
          <cell r="C1084">
            <v>4.42</v>
          </cell>
          <cell r="E1084">
            <v>5.0999999999999996</v>
          </cell>
          <cell r="G1084">
            <v>5.9091000000000005</v>
          </cell>
        </row>
        <row r="1085">
          <cell r="A1085">
            <v>38042</v>
          </cell>
          <cell r="C1085">
            <v>4.41</v>
          </cell>
          <cell r="E1085">
            <v>5.09</v>
          </cell>
          <cell r="G1085">
            <v>5.8931000000000004</v>
          </cell>
        </row>
        <row r="1086">
          <cell r="A1086">
            <v>38043</v>
          </cell>
          <cell r="C1086">
            <v>4.41</v>
          </cell>
          <cell r="E1086">
            <v>5.0999999999999996</v>
          </cell>
          <cell r="G1086">
            <v>5.9061000000000003</v>
          </cell>
        </row>
        <row r="1087">
          <cell r="A1087">
            <v>38044</v>
          </cell>
          <cell r="C1087">
            <v>4.3600000000000003</v>
          </cell>
          <cell r="E1087">
            <v>5.05</v>
          </cell>
          <cell r="G1087">
            <v>5.8624999999999998</v>
          </cell>
        </row>
        <row r="1088">
          <cell r="A1088">
            <v>38047</v>
          </cell>
          <cell r="C1088">
            <v>4.34</v>
          </cell>
          <cell r="E1088">
            <v>5.0199999999999996</v>
          </cell>
          <cell r="G1088">
            <v>5.8135000000000003</v>
          </cell>
        </row>
        <row r="1089">
          <cell r="A1089">
            <v>38048</v>
          </cell>
          <cell r="C1089">
            <v>4.3600000000000003</v>
          </cell>
          <cell r="E1089">
            <v>5.0199999999999996</v>
          </cell>
          <cell r="G1089">
            <v>5.8460000000000001</v>
          </cell>
        </row>
        <row r="1090">
          <cell r="A1090">
            <v>38049</v>
          </cell>
          <cell r="C1090">
            <v>4.38</v>
          </cell>
          <cell r="E1090">
            <v>5.05</v>
          </cell>
          <cell r="G1090">
            <v>5.8602999999999996</v>
          </cell>
        </row>
        <row r="1091">
          <cell r="A1091">
            <v>38050</v>
          </cell>
          <cell r="C1091">
            <v>4.38</v>
          </cell>
          <cell r="E1091">
            <v>5.05</v>
          </cell>
          <cell r="G1091">
            <v>5.8560999999999996</v>
          </cell>
        </row>
        <row r="1092">
          <cell r="A1092">
            <v>38051</v>
          </cell>
          <cell r="C1092">
            <v>4.29</v>
          </cell>
          <cell r="E1092">
            <v>4.9800000000000004</v>
          </cell>
          <cell r="G1092">
            <v>5.7995999999999999</v>
          </cell>
        </row>
        <row r="1093">
          <cell r="A1093">
            <v>38054</v>
          </cell>
          <cell r="C1093">
            <v>4.24</v>
          </cell>
          <cell r="E1093">
            <v>4.95</v>
          </cell>
          <cell r="G1093">
            <v>5.7786</v>
          </cell>
        </row>
        <row r="1094">
          <cell r="A1094">
            <v>38055</v>
          </cell>
          <cell r="C1094">
            <v>4.24</v>
          </cell>
          <cell r="E1094">
            <v>4.95</v>
          </cell>
          <cell r="G1094">
            <v>5.7686000000000002</v>
          </cell>
        </row>
        <row r="1095">
          <cell r="A1095">
            <v>38056</v>
          </cell>
          <cell r="C1095">
            <v>4.24</v>
          </cell>
          <cell r="E1095">
            <v>4.97</v>
          </cell>
          <cell r="G1095">
            <v>5.7846000000000002</v>
          </cell>
        </row>
        <row r="1096">
          <cell r="A1096">
            <v>38057</v>
          </cell>
          <cell r="C1096">
            <v>4.2300000000000004</v>
          </cell>
          <cell r="E1096">
            <v>4.97</v>
          </cell>
          <cell r="G1096">
            <v>5.7984999999999998</v>
          </cell>
        </row>
        <row r="1097">
          <cell r="A1097">
            <v>38058</v>
          </cell>
          <cell r="C1097">
            <v>4.26</v>
          </cell>
          <cell r="E1097">
            <v>4.99</v>
          </cell>
          <cell r="G1097">
            <v>5.8170000000000002</v>
          </cell>
        </row>
        <row r="1098">
          <cell r="A1098">
            <v>38061</v>
          </cell>
          <cell r="C1098">
            <v>4.24</v>
          </cell>
          <cell r="E1098">
            <v>4.96</v>
          </cell>
          <cell r="G1098">
            <v>5.8136000000000001</v>
          </cell>
        </row>
        <row r="1099">
          <cell r="A1099">
            <v>38062</v>
          </cell>
          <cell r="C1099">
            <v>4.21</v>
          </cell>
          <cell r="E1099">
            <v>4.9400000000000004</v>
          </cell>
          <cell r="G1099">
            <v>5.7885999999999997</v>
          </cell>
        </row>
        <row r="1100">
          <cell r="A1100">
            <v>38063</v>
          </cell>
          <cell r="C1100">
            <v>4.18</v>
          </cell>
          <cell r="E1100">
            <v>4.91</v>
          </cell>
          <cell r="G1100">
            <v>5.7534000000000001</v>
          </cell>
        </row>
        <row r="1101">
          <cell r="A1101">
            <v>38064</v>
          </cell>
          <cell r="C1101">
            <v>4.2</v>
          </cell>
          <cell r="E1101">
            <v>4.92</v>
          </cell>
          <cell r="G1101">
            <v>5.7709000000000001</v>
          </cell>
        </row>
        <row r="1102">
          <cell r="A1102">
            <v>38065</v>
          </cell>
          <cell r="C1102">
            <v>4.22</v>
          </cell>
          <cell r="E1102">
            <v>4.93</v>
          </cell>
          <cell r="G1102">
            <v>5.7843999999999998</v>
          </cell>
        </row>
        <row r="1103">
          <cell r="A1103">
            <v>38068</v>
          </cell>
          <cell r="C1103">
            <v>4.17</v>
          </cell>
          <cell r="E1103">
            <v>4.8899999999999997</v>
          </cell>
          <cell r="G1103">
            <v>5.7463999999999995</v>
          </cell>
        </row>
        <row r="1104">
          <cell r="A1104">
            <v>38069</v>
          </cell>
          <cell r="C1104">
            <v>4.17</v>
          </cell>
          <cell r="E1104">
            <v>4.9000000000000004</v>
          </cell>
          <cell r="G1104">
            <v>5.7439</v>
          </cell>
        </row>
        <row r="1105">
          <cell r="A1105">
            <v>38070</v>
          </cell>
          <cell r="C1105">
            <v>4.17</v>
          </cell>
          <cell r="E1105">
            <v>4.8899999999999997</v>
          </cell>
          <cell r="G1105">
            <v>5.7404000000000002</v>
          </cell>
        </row>
        <row r="1106">
          <cell r="A1106">
            <v>38071</v>
          </cell>
          <cell r="C1106">
            <v>4.18</v>
          </cell>
          <cell r="E1106">
            <v>4.9000000000000004</v>
          </cell>
          <cell r="G1106">
            <v>5.7504</v>
          </cell>
        </row>
        <row r="1107">
          <cell r="A1107">
            <v>38072</v>
          </cell>
          <cell r="C1107">
            <v>4.28</v>
          </cell>
          <cell r="E1107">
            <v>4.9800000000000004</v>
          </cell>
          <cell r="G1107">
            <v>5.83</v>
          </cell>
        </row>
        <row r="1108">
          <cell r="A1108">
            <v>38075</v>
          </cell>
          <cell r="C1108">
            <v>4.34</v>
          </cell>
          <cell r="E1108">
            <v>5.03</v>
          </cell>
          <cell r="G1108">
            <v>5.8967999999999998</v>
          </cell>
        </row>
        <row r="1109">
          <cell r="A1109">
            <v>38076</v>
          </cell>
          <cell r="C1109">
            <v>4.34</v>
          </cell>
          <cell r="E1109">
            <v>5.04</v>
          </cell>
          <cell r="G1109">
            <v>5.8955000000000002</v>
          </cell>
        </row>
        <row r="1110">
          <cell r="A1110">
            <v>38077</v>
          </cell>
          <cell r="C1110">
            <v>4.33</v>
          </cell>
          <cell r="E1110">
            <v>5.04</v>
          </cell>
          <cell r="G1110">
            <v>5.9005000000000001</v>
          </cell>
        </row>
        <row r="1111">
          <cell r="A1111">
            <v>38078</v>
          </cell>
          <cell r="C1111">
            <v>4.34</v>
          </cell>
          <cell r="E1111">
            <v>5.05</v>
          </cell>
          <cell r="G1111">
            <v>5.9089999999999998</v>
          </cell>
        </row>
        <row r="1112">
          <cell r="A1112">
            <v>38079</v>
          </cell>
          <cell r="C1112">
            <v>4.5199999999999996</v>
          </cell>
          <cell r="E1112">
            <v>5.17</v>
          </cell>
          <cell r="G1112">
            <v>6.0316000000000001</v>
          </cell>
        </row>
        <row r="1113">
          <cell r="A1113">
            <v>38082</v>
          </cell>
          <cell r="C1113">
            <v>4.55</v>
          </cell>
          <cell r="E1113">
            <v>5.2</v>
          </cell>
          <cell r="G1113">
            <v>6.0575999999999999</v>
          </cell>
        </row>
        <row r="1114">
          <cell r="A1114">
            <v>38083</v>
          </cell>
          <cell r="C1114">
            <v>4.54</v>
          </cell>
          <cell r="E1114">
            <v>5.19</v>
          </cell>
          <cell r="G1114">
            <v>6.0471000000000004</v>
          </cell>
        </row>
        <row r="1115">
          <cell r="A1115">
            <v>38084</v>
          </cell>
          <cell r="C1115">
            <v>4.5</v>
          </cell>
          <cell r="E1115">
            <v>5.16</v>
          </cell>
          <cell r="G1115">
            <v>6.0095999999999998</v>
          </cell>
        </row>
        <row r="1116">
          <cell r="A1116">
            <v>38085</v>
          </cell>
          <cell r="C1116">
            <v>4.5</v>
          </cell>
          <cell r="E1116">
            <v>5.16</v>
          </cell>
          <cell r="G1116">
            <v>6.0134999999999996</v>
          </cell>
        </row>
        <row r="1117">
          <cell r="A1117">
            <v>38086</v>
          </cell>
          <cell r="C1117" t="str">
            <v>na</v>
          </cell>
          <cell r="E1117" t="str">
            <v>na</v>
          </cell>
          <cell r="G1117">
            <v>6.0140000000000002</v>
          </cell>
        </row>
        <row r="1118">
          <cell r="A1118">
            <v>38089</v>
          </cell>
          <cell r="C1118">
            <v>4.54</v>
          </cell>
          <cell r="E1118">
            <v>5.19</v>
          </cell>
          <cell r="G1118">
            <v>6.0484999999999998</v>
          </cell>
        </row>
        <row r="1119">
          <cell r="A1119">
            <v>38090</v>
          </cell>
          <cell r="C1119">
            <v>4.6399999999999997</v>
          </cell>
          <cell r="E1119">
            <v>5.25</v>
          </cell>
          <cell r="G1119">
            <v>6.1105999999999998</v>
          </cell>
        </row>
        <row r="1120">
          <cell r="A1120">
            <v>38091</v>
          </cell>
          <cell r="C1120">
            <v>4.68</v>
          </cell>
          <cell r="E1120">
            <v>5.27</v>
          </cell>
          <cell r="G1120">
            <v>6.1276000000000002</v>
          </cell>
        </row>
        <row r="1121">
          <cell r="A1121">
            <v>38092</v>
          </cell>
          <cell r="C1121">
            <v>4.68</v>
          </cell>
          <cell r="E1121">
            <v>5.27</v>
          </cell>
          <cell r="G1121">
            <v>6.1349</v>
          </cell>
        </row>
        <row r="1122">
          <cell r="A1122">
            <v>38093</v>
          </cell>
          <cell r="C1122">
            <v>4.62</v>
          </cell>
          <cell r="E1122">
            <v>5.23</v>
          </cell>
          <cell r="G1122">
            <v>6.0898000000000003</v>
          </cell>
        </row>
        <row r="1123">
          <cell r="A1123">
            <v>38096</v>
          </cell>
          <cell r="C1123">
            <v>4.66</v>
          </cell>
          <cell r="E1123">
            <v>5.26</v>
          </cell>
          <cell r="G1123">
            <v>6.1212999999999997</v>
          </cell>
        </row>
        <row r="1124">
          <cell r="A1124">
            <v>38097</v>
          </cell>
          <cell r="C1124">
            <v>4.72</v>
          </cell>
          <cell r="E1124">
            <v>5.31</v>
          </cell>
          <cell r="G1124">
            <v>6.1653000000000002</v>
          </cell>
        </row>
        <row r="1125">
          <cell r="A1125">
            <v>38098</v>
          </cell>
          <cell r="C1125">
            <v>4.68</v>
          </cell>
          <cell r="E1125">
            <v>5.27</v>
          </cell>
          <cell r="G1125">
            <v>6.1333000000000002</v>
          </cell>
        </row>
        <row r="1126">
          <cell r="A1126">
            <v>38099</v>
          </cell>
          <cell r="C1126">
            <v>4.63</v>
          </cell>
          <cell r="E1126">
            <v>5.23</v>
          </cell>
          <cell r="G1126">
            <v>6.0898000000000003</v>
          </cell>
        </row>
        <row r="1127">
          <cell r="A1127">
            <v>38100</v>
          </cell>
          <cell r="C1127">
            <v>4.68</v>
          </cell>
          <cell r="E1127">
            <v>5.27</v>
          </cell>
          <cell r="G1127">
            <v>6.1276999999999999</v>
          </cell>
        </row>
        <row r="1128">
          <cell r="A1128">
            <v>38103</v>
          </cell>
          <cell r="C1128">
            <v>4.68</v>
          </cell>
          <cell r="E1128">
            <v>5.27</v>
          </cell>
          <cell r="G1128">
            <v>6.1332000000000004</v>
          </cell>
        </row>
        <row r="1129">
          <cell r="A1129">
            <v>38104</v>
          </cell>
          <cell r="C1129">
            <v>4.66</v>
          </cell>
          <cell r="E1129">
            <v>5.26</v>
          </cell>
          <cell r="G1129">
            <v>6.1157000000000004</v>
          </cell>
        </row>
        <row r="1130">
          <cell r="A1130">
            <v>38105</v>
          </cell>
          <cell r="C1130">
            <v>4.71</v>
          </cell>
          <cell r="E1130">
            <v>5.31</v>
          </cell>
          <cell r="G1130">
            <v>6.2066999999999997</v>
          </cell>
        </row>
        <row r="1131">
          <cell r="A1131">
            <v>38106</v>
          </cell>
          <cell r="C1131">
            <v>4.72</v>
          </cell>
          <cell r="E1131">
            <v>5.32</v>
          </cell>
          <cell r="G1131">
            <v>6.2469999999999999</v>
          </cell>
        </row>
        <row r="1132">
          <cell r="A1132">
            <v>38107</v>
          </cell>
          <cell r="C1132">
            <v>4.62</v>
          </cell>
          <cell r="E1132">
            <v>5.24</v>
          </cell>
          <cell r="G1132">
            <v>6.1675000000000004</v>
          </cell>
        </row>
        <row r="1133">
          <cell r="A1133">
            <v>38110</v>
          </cell>
          <cell r="C1133">
            <v>4.59</v>
          </cell>
          <cell r="E1133">
            <v>5.22</v>
          </cell>
          <cell r="G1133">
            <v>6.1426999999999996</v>
          </cell>
        </row>
        <row r="1134">
          <cell r="A1134">
            <v>38111</v>
          </cell>
          <cell r="C1134">
            <v>4.62</v>
          </cell>
          <cell r="E1134">
            <v>5.25</v>
          </cell>
          <cell r="G1134">
            <v>6.1848999999999998</v>
          </cell>
        </row>
        <row r="1135">
          <cell r="A1135">
            <v>38112</v>
          </cell>
          <cell r="C1135">
            <v>4.6399999999999997</v>
          </cell>
          <cell r="E1135">
            <v>5.27</v>
          </cell>
          <cell r="G1135">
            <v>6.1989000000000001</v>
          </cell>
        </row>
        <row r="1136">
          <cell r="A1136">
            <v>38113</v>
          </cell>
          <cell r="C1136">
            <v>4.6399999999999997</v>
          </cell>
          <cell r="E1136">
            <v>5.26</v>
          </cell>
          <cell r="G1136">
            <v>6.1939000000000002</v>
          </cell>
        </row>
        <row r="1137">
          <cell r="A1137">
            <v>38114</v>
          </cell>
          <cell r="C1137">
            <v>4.8099999999999996</v>
          </cell>
          <cell r="E1137">
            <v>5.36</v>
          </cell>
          <cell r="G1137">
            <v>6.3133999999999997</v>
          </cell>
        </row>
        <row r="1138">
          <cell r="A1138">
            <v>38117</v>
          </cell>
          <cell r="C1138">
            <v>4.78</v>
          </cell>
          <cell r="E1138">
            <v>5.35</v>
          </cell>
          <cell r="G1138">
            <v>6.2590000000000003</v>
          </cell>
        </row>
        <row r="1139">
          <cell r="A1139">
            <v>38118</v>
          </cell>
          <cell r="C1139">
            <v>4.76</v>
          </cell>
          <cell r="E1139">
            <v>5.34</v>
          </cell>
          <cell r="G1139">
            <v>6.2535999999999996</v>
          </cell>
        </row>
        <row r="1140">
          <cell r="A1140">
            <v>38119</v>
          </cell>
          <cell r="C1140">
            <v>4.8499999999999996</v>
          </cell>
          <cell r="E1140">
            <v>5.42</v>
          </cell>
          <cell r="G1140">
            <v>6.3235999999999999</v>
          </cell>
        </row>
        <row r="1141">
          <cell r="A1141">
            <v>38120</v>
          </cell>
          <cell r="C1141">
            <v>4.8899999999999997</v>
          </cell>
          <cell r="E1141">
            <v>5.44</v>
          </cell>
          <cell r="G1141">
            <v>6.3426</v>
          </cell>
        </row>
        <row r="1142">
          <cell r="A1142">
            <v>38121</v>
          </cell>
          <cell r="C1142">
            <v>4.8499999999999996</v>
          </cell>
          <cell r="E1142">
            <v>5.39</v>
          </cell>
          <cell r="G1142">
            <v>6.2961</v>
          </cell>
        </row>
        <row r="1143">
          <cell r="A1143">
            <v>38124</v>
          </cell>
          <cell r="C1143">
            <v>4.78</v>
          </cell>
          <cell r="E1143">
            <v>5.33</v>
          </cell>
          <cell r="G1143">
            <v>6.2251000000000003</v>
          </cell>
        </row>
        <row r="1144">
          <cell r="A1144">
            <v>38125</v>
          </cell>
          <cell r="C1144">
            <v>4.82</v>
          </cell>
          <cell r="E1144">
            <v>5.35</v>
          </cell>
          <cell r="G1144">
            <v>6.2500999999999998</v>
          </cell>
        </row>
        <row r="1145">
          <cell r="A1145">
            <v>38126</v>
          </cell>
          <cell r="C1145">
            <v>4.8600000000000003</v>
          </cell>
          <cell r="E1145">
            <v>5.39</v>
          </cell>
          <cell r="G1145">
            <v>6.2870999999999997</v>
          </cell>
        </row>
        <row r="1146">
          <cell r="A1146">
            <v>38127</v>
          </cell>
          <cell r="C1146">
            <v>4.82</v>
          </cell>
          <cell r="E1146">
            <v>5.36</v>
          </cell>
          <cell r="G1146">
            <v>6.2668999999999997</v>
          </cell>
        </row>
        <row r="1147">
          <cell r="A1147">
            <v>38128</v>
          </cell>
          <cell r="C1147">
            <v>4.8499999999999996</v>
          </cell>
          <cell r="E1147">
            <v>5.38</v>
          </cell>
          <cell r="G1147">
            <v>6.2986000000000004</v>
          </cell>
        </row>
        <row r="1148">
          <cell r="A1148">
            <v>38131</v>
          </cell>
          <cell r="C1148" t="str">
            <v>na</v>
          </cell>
          <cell r="E1148" t="str">
            <v>na</v>
          </cell>
          <cell r="G1148">
            <v>6.3034999999999997</v>
          </cell>
        </row>
        <row r="1149">
          <cell r="A1149">
            <v>38132</v>
          </cell>
          <cell r="C1149">
            <v>4.87</v>
          </cell>
          <cell r="E1149">
            <v>5.39</v>
          </cell>
          <cell r="G1149">
            <v>6.3144999999999998</v>
          </cell>
        </row>
        <row r="1150">
          <cell r="A1150">
            <v>38133</v>
          </cell>
          <cell r="C1150">
            <v>4.7699999999999996</v>
          </cell>
          <cell r="E1150">
            <v>5.32</v>
          </cell>
          <cell r="G1150">
            <v>6.2374999999999998</v>
          </cell>
        </row>
        <row r="1151">
          <cell r="A1151">
            <v>38134</v>
          </cell>
          <cell r="C1151">
            <v>4.72</v>
          </cell>
          <cell r="E1151">
            <v>5.27</v>
          </cell>
          <cell r="G1151">
            <v>6.1817000000000002</v>
          </cell>
        </row>
        <row r="1152">
          <cell r="A1152">
            <v>38135</v>
          </cell>
          <cell r="C1152">
            <v>4.76</v>
          </cell>
          <cell r="E1152">
            <v>5.3</v>
          </cell>
          <cell r="G1152">
            <v>6.2321999999999997</v>
          </cell>
        </row>
        <row r="1153">
          <cell r="A1153">
            <v>38138</v>
          </cell>
          <cell r="C1153">
            <v>4.78</v>
          </cell>
          <cell r="E1153">
            <v>5.31</v>
          </cell>
          <cell r="G1153">
            <v>6.2401999999999997</v>
          </cell>
        </row>
        <row r="1154">
          <cell r="A1154">
            <v>38139</v>
          </cell>
          <cell r="C1154">
            <v>4.8</v>
          </cell>
          <cell r="E1154">
            <v>5.32</v>
          </cell>
          <cell r="G1154">
            <v>6.2603999999999997</v>
          </cell>
        </row>
        <row r="1155">
          <cell r="A1155">
            <v>38140</v>
          </cell>
          <cell r="C1155">
            <v>4.8600000000000003</v>
          </cell>
          <cell r="E1155">
            <v>5.39</v>
          </cell>
          <cell r="G1155">
            <v>6.3224</v>
          </cell>
        </row>
        <row r="1156">
          <cell r="A1156">
            <v>38141</v>
          </cell>
          <cell r="C1156">
            <v>4.8600000000000003</v>
          </cell>
          <cell r="E1156">
            <v>5.39</v>
          </cell>
          <cell r="G1156">
            <v>6.3174000000000001</v>
          </cell>
        </row>
        <row r="1157">
          <cell r="A1157">
            <v>38142</v>
          </cell>
          <cell r="C1157">
            <v>4.96</v>
          </cell>
          <cell r="E1157">
            <v>5.46</v>
          </cell>
          <cell r="G1157">
            <v>6.3809000000000005</v>
          </cell>
        </row>
        <row r="1158">
          <cell r="A1158">
            <v>38145</v>
          </cell>
          <cell r="C1158">
            <v>4.97</v>
          </cell>
          <cell r="E1158">
            <v>5.46</v>
          </cell>
          <cell r="G1158">
            <v>6.3809000000000005</v>
          </cell>
        </row>
        <row r="1159">
          <cell r="A1159">
            <v>38146</v>
          </cell>
          <cell r="C1159">
            <v>4.9400000000000004</v>
          </cell>
          <cell r="E1159">
            <v>5.43</v>
          </cell>
          <cell r="G1159">
            <v>6.3516000000000004</v>
          </cell>
        </row>
        <row r="1160">
          <cell r="A1160">
            <v>38147</v>
          </cell>
          <cell r="C1160">
            <v>4.95</v>
          </cell>
          <cell r="E1160">
            <v>5.44</v>
          </cell>
          <cell r="G1160">
            <v>6.3487999999999998</v>
          </cell>
        </row>
        <row r="1161">
          <cell r="A1161">
            <v>38148</v>
          </cell>
          <cell r="C1161">
            <v>4.96</v>
          </cell>
          <cell r="E1161">
            <v>5.44</v>
          </cell>
          <cell r="G1161">
            <v>6.3628</v>
          </cell>
        </row>
        <row r="1162">
          <cell r="A1162">
            <v>38149</v>
          </cell>
          <cell r="C1162">
            <v>5.01</v>
          </cell>
          <cell r="E1162">
            <v>5.47</v>
          </cell>
          <cell r="G1162">
            <v>6.3937999999999997</v>
          </cell>
        </row>
        <row r="1163">
          <cell r="A1163">
            <v>38152</v>
          </cell>
          <cell r="C1163">
            <v>5.04</v>
          </cell>
          <cell r="E1163">
            <v>5.49</v>
          </cell>
          <cell r="G1163">
            <v>6.4188000000000001</v>
          </cell>
        </row>
        <row r="1164">
          <cell r="A1164">
            <v>38153</v>
          </cell>
          <cell r="C1164">
            <v>4.93</v>
          </cell>
          <cell r="E1164">
            <v>5.39</v>
          </cell>
          <cell r="G1164">
            <v>6.3228</v>
          </cell>
        </row>
        <row r="1165">
          <cell r="A1165">
            <v>38154</v>
          </cell>
          <cell r="C1165">
            <v>4.9800000000000004</v>
          </cell>
          <cell r="E1165">
            <v>5.43</v>
          </cell>
          <cell r="G1165">
            <v>6.3327999999999998</v>
          </cell>
        </row>
        <row r="1166">
          <cell r="A1166">
            <v>38155</v>
          </cell>
          <cell r="C1166">
            <v>4.96</v>
          </cell>
          <cell r="E1166">
            <v>5.42</v>
          </cell>
          <cell r="G1166">
            <v>6.3262999999999998</v>
          </cell>
        </row>
        <row r="1167">
          <cell r="A1167">
            <v>38156</v>
          </cell>
          <cell r="C1167">
            <v>5</v>
          </cell>
          <cell r="E1167">
            <v>5.44</v>
          </cell>
          <cell r="G1167">
            <v>6.3537999999999997</v>
          </cell>
        </row>
        <row r="1168">
          <cell r="A1168">
            <v>38159</v>
          </cell>
          <cell r="C1168">
            <v>4.96</v>
          </cell>
          <cell r="E1168">
            <v>5.42</v>
          </cell>
          <cell r="G1168">
            <v>6.3368000000000002</v>
          </cell>
        </row>
        <row r="1169">
          <cell r="A1169">
            <v>38160</v>
          </cell>
          <cell r="C1169">
            <v>4.9800000000000004</v>
          </cell>
          <cell r="E1169">
            <v>5.44</v>
          </cell>
          <cell r="G1169">
            <v>6.3372999999999999</v>
          </cell>
        </row>
        <row r="1170">
          <cell r="A1170">
            <v>38161</v>
          </cell>
          <cell r="C1170">
            <v>4.92</v>
          </cell>
          <cell r="E1170">
            <v>5.38</v>
          </cell>
          <cell r="G1170">
            <v>6.2877999999999998</v>
          </cell>
        </row>
        <row r="1171">
          <cell r="A1171">
            <v>38162</v>
          </cell>
          <cell r="C1171">
            <v>4.88</v>
          </cell>
          <cell r="E1171">
            <v>5.35</v>
          </cell>
          <cell r="G1171">
            <v>6.2663000000000002</v>
          </cell>
        </row>
        <row r="1172">
          <cell r="A1172">
            <v>38163</v>
          </cell>
          <cell r="C1172">
            <v>4.88</v>
          </cell>
          <cell r="E1172">
            <v>5.36</v>
          </cell>
          <cell r="G1172">
            <v>6.2903000000000002</v>
          </cell>
        </row>
        <row r="1173">
          <cell r="A1173">
            <v>38166</v>
          </cell>
          <cell r="C1173">
            <v>4.9400000000000004</v>
          </cell>
          <cell r="E1173">
            <v>5.41</v>
          </cell>
          <cell r="G1173">
            <v>6.3426999999999998</v>
          </cell>
        </row>
        <row r="1174">
          <cell r="A1174">
            <v>38167</v>
          </cell>
          <cell r="C1174">
            <v>4.91</v>
          </cell>
          <cell r="E1174">
            <v>5.39</v>
          </cell>
          <cell r="G1174">
            <v>6.3303000000000003</v>
          </cell>
        </row>
        <row r="1175">
          <cell r="A1175">
            <v>38168</v>
          </cell>
          <cell r="C1175">
            <v>4.83</v>
          </cell>
          <cell r="E1175">
            <v>5.33</v>
          </cell>
          <cell r="G1175">
            <v>6.2643000000000004</v>
          </cell>
        </row>
        <row r="1176">
          <cell r="A1176">
            <v>38169</v>
          </cell>
          <cell r="C1176" t="str">
            <v>na</v>
          </cell>
          <cell r="E1176" t="str">
            <v>na</v>
          </cell>
          <cell r="G1176">
            <v>6.2743000000000002</v>
          </cell>
        </row>
        <row r="1177">
          <cell r="A1177">
            <v>38170</v>
          </cell>
          <cell r="C1177">
            <v>4.7300000000000004</v>
          </cell>
          <cell r="E1177">
            <v>5.26</v>
          </cell>
          <cell r="G1177">
            <v>6.1962999999999999</v>
          </cell>
        </row>
        <row r="1178">
          <cell r="A1178">
            <v>38173</v>
          </cell>
          <cell r="C1178">
            <v>4.74</v>
          </cell>
          <cell r="E1178">
            <v>5.27</v>
          </cell>
          <cell r="G1178">
            <v>6.2038000000000002</v>
          </cell>
        </row>
        <row r="1179">
          <cell r="A1179">
            <v>38174</v>
          </cell>
          <cell r="C1179">
            <v>4.75</v>
          </cell>
          <cell r="E1179">
            <v>5.29</v>
          </cell>
          <cell r="G1179">
            <v>6.2304000000000004</v>
          </cell>
        </row>
        <row r="1180">
          <cell r="A1180">
            <v>38175</v>
          </cell>
          <cell r="C1180">
            <v>4.75</v>
          </cell>
          <cell r="E1180">
            <v>5.3</v>
          </cell>
          <cell r="G1180">
            <v>6.2488000000000001</v>
          </cell>
        </row>
        <row r="1181">
          <cell r="A1181">
            <v>38176</v>
          </cell>
          <cell r="C1181">
            <v>4.7300000000000004</v>
          </cell>
          <cell r="E1181">
            <v>5.29</v>
          </cell>
          <cell r="G1181">
            <v>6.2374999999999998</v>
          </cell>
        </row>
        <row r="1182">
          <cell r="A1182">
            <v>38177</v>
          </cell>
          <cell r="C1182">
            <v>4.71</v>
          </cell>
          <cell r="E1182">
            <v>5.27</v>
          </cell>
          <cell r="G1182">
            <v>6.226</v>
          </cell>
        </row>
        <row r="1183">
          <cell r="A1183">
            <v>38180</v>
          </cell>
          <cell r="C1183">
            <v>4.7300000000000004</v>
          </cell>
          <cell r="E1183">
            <v>5.28</v>
          </cell>
          <cell r="G1183">
            <v>6.2190000000000003</v>
          </cell>
        </row>
        <row r="1184">
          <cell r="A1184">
            <v>38181</v>
          </cell>
          <cell r="C1184">
            <v>4.75</v>
          </cell>
          <cell r="E1184">
            <v>5.29</v>
          </cell>
          <cell r="G1184">
            <v>6.2358000000000002</v>
          </cell>
        </row>
        <row r="1185">
          <cell r="A1185">
            <v>38182</v>
          </cell>
          <cell r="C1185">
            <v>4.7699999999999996</v>
          </cell>
          <cell r="E1185">
            <v>5.29</v>
          </cell>
          <cell r="G1185">
            <v>6.2358000000000002</v>
          </cell>
        </row>
        <row r="1186">
          <cell r="A1186">
            <v>38183</v>
          </cell>
          <cell r="C1186">
            <v>4.78</v>
          </cell>
          <cell r="E1186">
            <v>5.29</v>
          </cell>
          <cell r="G1186">
            <v>6.2404000000000002</v>
          </cell>
        </row>
        <row r="1187">
          <cell r="A1187">
            <v>38184</v>
          </cell>
          <cell r="C1187">
            <v>4.68</v>
          </cell>
          <cell r="E1187">
            <v>5.22</v>
          </cell>
          <cell r="G1187">
            <v>6.1714000000000002</v>
          </cell>
        </row>
        <row r="1188">
          <cell r="A1188">
            <v>38187</v>
          </cell>
          <cell r="C1188">
            <v>4.6900000000000004</v>
          </cell>
          <cell r="E1188">
            <v>5.19</v>
          </cell>
          <cell r="G1188">
            <v>6.1658999999999997</v>
          </cell>
        </row>
        <row r="1189">
          <cell r="A1189">
            <v>38188</v>
          </cell>
          <cell r="C1189">
            <v>4.74</v>
          </cell>
          <cell r="E1189">
            <v>5.23</v>
          </cell>
          <cell r="G1189">
            <v>6.2061999999999999</v>
          </cell>
        </row>
        <row r="1190">
          <cell r="A1190">
            <v>38189</v>
          </cell>
          <cell r="C1190">
            <v>4.7699999999999996</v>
          </cell>
          <cell r="E1190">
            <v>5.25</v>
          </cell>
          <cell r="G1190">
            <v>6.2416999999999998</v>
          </cell>
        </row>
        <row r="1191">
          <cell r="A1191">
            <v>38190</v>
          </cell>
          <cell r="C1191">
            <v>4.75</v>
          </cell>
          <cell r="E1191">
            <v>5.24</v>
          </cell>
          <cell r="G1191">
            <v>6.2256999999999998</v>
          </cell>
        </row>
        <row r="1192">
          <cell r="A1192">
            <v>38191</v>
          </cell>
          <cell r="C1192">
            <v>4.72</v>
          </cell>
          <cell r="E1192">
            <v>5.22</v>
          </cell>
          <cell r="G1192">
            <v>6.2119999999999997</v>
          </cell>
        </row>
        <row r="1193">
          <cell r="A1193">
            <v>38194</v>
          </cell>
          <cell r="C1193">
            <v>4.74</v>
          </cell>
          <cell r="E1193">
            <v>5.22</v>
          </cell>
          <cell r="G1193">
            <v>6.2104999999999997</v>
          </cell>
        </row>
        <row r="1194">
          <cell r="A1194">
            <v>38195</v>
          </cell>
          <cell r="C1194">
            <v>4.83</v>
          </cell>
          <cell r="E1194">
            <v>5.3</v>
          </cell>
          <cell r="G1194">
            <v>6.2881999999999998</v>
          </cell>
        </row>
        <row r="1195">
          <cell r="A1195">
            <v>38196</v>
          </cell>
          <cell r="C1195">
            <v>4.82</v>
          </cell>
          <cell r="E1195">
            <v>5.29</v>
          </cell>
          <cell r="G1195">
            <v>6.2866999999999997</v>
          </cell>
        </row>
        <row r="1196">
          <cell r="A1196">
            <v>38197</v>
          </cell>
          <cell r="C1196">
            <v>4.82</v>
          </cell>
          <cell r="E1196">
            <v>5.28</v>
          </cell>
          <cell r="G1196">
            <v>6.2751999999999999</v>
          </cell>
        </row>
        <row r="1197">
          <cell r="A1197">
            <v>38198</v>
          </cell>
          <cell r="C1197">
            <v>4.75</v>
          </cell>
          <cell r="E1197">
            <v>5.24</v>
          </cell>
          <cell r="G1197">
            <v>6.2298999999999998</v>
          </cell>
        </row>
        <row r="1198">
          <cell r="A1198">
            <v>38201</v>
          </cell>
          <cell r="C1198" t="str">
            <v>na</v>
          </cell>
          <cell r="E1198" t="str">
            <v>na</v>
          </cell>
          <cell r="G1198">
            <v>6.2210000000000001</v>
          </cell>
        </row>
        <row r="1199">
          <cell r="A1199">
            <v>38202</v>
          </cell>
          <cell r="C1199">
            <v>4.68</v>
          </cell>
          <cell r="E1199">
            <v>5.18</v>
          </cell>
          <cell r="G1199">
            <v>6.17</v>
          </cell>
        </row>
        <row r="1200">
          <cell r="A1200">
            <v>38203</v>
          </cell>
          <cell r="C1200">
            <v>4.68</v>
          </cell>
          <cell r="E1200">
            <v>5.18</v>
          </cell>
          <cell r="G1200">
            <v>6.1624999999999996</v>
          </cell>
        </row>
        <row r="1201">
          <cell r="A1201">
            <v>38204</v>
          </cell>
          <cell r="C1201">
            <v>4.67</v>
          </cell>
          <cell r="E1201">
            <v>5.18</v>
          </cell>
          <cell r="G1201">
            <v>6.1719999999999997</v>
          </cell>
        </row>
        <row r="1202">
          <cell r="A1202">
            <v>38205</v>
          </cell>
          <cell r="C1202">
            <v>4.5199999999999996</v>
          </cell>
          <cell r="E1202">
            <v>5.09</v>
          </cell>
          <cell r="G1202">
            <v>6.0787000000000004</v>
          </cell>
        </row>
        <row r="1203">
          <cell r="A1203">
            <v>38208</v>
          </cell>
          <cell r="C1203">
            <v>4.59</v>
          </cell>
          <cell r="E1203">
            <v>5.13</v>
          </cell>
          <cell r="G1203">
            <v>6.1302000000000003</v>
          </cell>
        </row>
        <row r="1204">
          <cell r="A1204">
            <v>38209</v>
          </cell>
          <cell r="C1204">
            <v>4.6399999999999997</v>
          </cell>
          <cell r="E1204">
            <v>5.18</v>
          </cell>
          <cell r="G1204">
            <v>6.1631999999999998</v>
          </cell>
        </row>
        <row r="1205">
          <cell r="A1205">
            <v>38210</v>
          </cell>
          <cell r="C1205">
            <v>4.5999999999999996</v>
          </cell>
          <cell r="E1205">
            <v>5.14</v>
          </cell>
          <cell r="G1205">
            <v>6.1577000000000002</v>
          </cell>
        </row>
        <row r="1206">
          <cell r="A1206">
            <v>38211</v>
          </cell>
          <cell r="C1206">
            <v>4.57</v>
          </cell>
          <cell r="E1206">
            <v>5.12</v>
          </cell>
          <cell r="G1206">
            <v>6.1196999999999999</v>
          </cell>
        </row>
        <row r="1207">
          <cell r="A1207">
            <v>38212</v>
          </cell>
          <cell r="C1207">
            <v>4.58</v>
          </cell>
          <cell r="E1207">
            <v>5.1100000000000003</v>
          </cell>
          <cell r="G1207">
            <v>6.1047000000000002</v>
          </cell>
        </row>
        <row r="1208">
          <cell r="A1208">
            <v>38215</v>
          </cell>
          <cell r="C1208">
            <v>4.62</v>
          </cell>
          <cell r="E1208">
            <v>5.14</v>
          </cell>
          <cell r="G1208">
            <v>6.1429</v>
          </cell>
        </row>
        <row r="1209">
          <cell r="A1209">
            <v>38216</v>
          </cell>
          <cell r="C1209">
            <v>4.58</v>
          </cell>
          <cell r="E1209">
            <v>5.1100000000000003</v>
          </cell>
          <cell r="G1209">
            <v>6.1068999999999996</v>
          </cell>
        </row>
        <row r="1210">
          <cell r="A1210">
            <v>38217</v>
          </cell>
          <cell r="C1210">
            <v>4.62</v>
          </cell>
          <cell r="E1210">
            <v>5.15</v>
          </cell>
          <cell r="G1210">
            <v>6.1418999999999997</v>
          </cell>
        </row>
        <row r="1211">
          <cell r="A1211">
            <v>38218</v>
          </cell>
          <cell r="C1211">
            <v>4.63</v>
          </cell>
          <cell r="E1211">
            <v>5.12</v>
          </cell>
          <cell r="G1211">
            <v>6.1218000000000004</v>
          </cell>
        </row>
        <row r="1212">
          <cell r="A1212">
            <v>38219</v>
          </cell>
          <cell r="C1212">
            <v>4.6399999999999997</v>
          </cell>
          <cell r="E1212">
            <v>5.12</v>
          </cell>
          <cell r="G1212">
            <v>6.1153000000000004</v>
          </cell>
        </row>
        <row r="1213">
          <cell r="A1213">
            <v>38222</v>
          </cell>
          <cell r="C1213">
            <v>4.6900000000000004</v>
          </cell>
          <cell r="E1213">
            <v>5.17</v>
          </cell>
          <cell r="G1213">
            <v>6.1676000000000002</v>
          </cell>
        </row>
        <row r="1214">
          <cell r="A1214">
            <v>38223</v>
          </cell>
          <cell r="C1214">
            <v>4.71</v>
          </cell>
          <cell r="E1214">
            <v>5.18</v>
          </cell>
          <cell r="G1214">
            <v>6.1715999999999998</v>
          </cell>
        </row>
        <row r="1215">
          <cell r="A1215">
            <v>38224</v>
          </cell>
          <cell r="C1215">
            <v>4.68</v>
          </cell>
          <cell r="E1215">
            <v>5.15</v>
          </cell>
          <cell r="G1215">
            <v>6.1341000000000001</v>
          </cell>
        </row>
        <row r="1216">
          <cell r="A1216">
            <v>38225</v>
          </cell>
          <cell r="C1216">
            <v>4.66</v>
          </cell>
          <cell r="E1216">
            <v>5.13</v>
          </cell>
          <cell r="G1216">
            <v>6.1211000000000002</v>
          </cell>
        </row>
        <row r="1217">
          <cell r="A1217">
            <v>38226</v>
          </cell>
          <cell r="C1217">
            <v>4.66</v>
          </cell>
          <cell r="E1217">
            <v>5.13</v>
          </cell>
          <cell r="G1217">
            <v>6.1173000000000002</v>
          </cell>
        </row>
        <row r="1218">
          <cell r="A1218">
            <v>38229</v>
          </cell>
          <cell r="C1218">
            <v>4.63</v>
          </cell>
          <cell r="E1218">
            <v>5.1100000000000003</v>
          </cell>
          <cell r="G1218">
            <v>6.0990000000000002</v>
          </cell>
        </row>
        <row r="1219">
          <cell r="A1219">
            <v>38230</v>
          </cell>
          <cell r="C1219">
            <v>4.5999999999999996</v>
          </cell>
          <cell r="E1219">
            <v>5.09</v>
          </cell>
          <cell r="G1219">
            <v>6.0780000000000003</v>
          </cell>
        </row>
        <row r="1220">
          <cell r="A1220">
            <v>38231</v>
          </cell>
          <cell r="C1220">
            <v>4.5999999999999996</v>
          </cell>
          <cell r="E1220">
            <v>5.08</v>
          </cell>
          <cell r="G1220">
            <v>6.0640000000000001</v>
          </cell>
        </row>
        <row r="1221">
          <cell r="A1221">
            <v>38232</v>
          </cell>
          <cell r="C1221">
            <v>4.6399999999999997</v>
          </cell>
          <cell r="E1221">
            <v>5.12</v>
          </cell>
          <cell r="G1221">
            <v>6.093</v>
          </cell>
        </row>
        <row r="1222">
          <cell r="A1222">
            <v>38233</v>
          </cell>
          <cell r="C1222">
            <v>4.71</v>
          </cell>
          <cell r="E1222">
            <v>5.16</v>
          </cell>
          <cell r="G1222">
            <v>6.1562000000000001</v>
          </cell>
        </row>
        <row r="1223">
          <cell r="A1223">
            <v>38236</v>
          </cell>
          <cell r="C1223" t="str">
            <v>na</v>
          </cell>
          <cell r="E1223" t="str">
            <v>na</v>
          </cell>
          <cell r="G1223">
            <v>6.1562000000000001</v>
          </cell>
        </row>
        <row r="1224">
          <cell r="A1224">
            <v>38237</v>
          </cell>
          <cell r="C1224">
            <v>4.71</v>
          </cell>
          <cell r="E1224">
            <v>5.16</v>
          </cell>
          <cell r="G1224">
            <v>6.1492000000000004</v>
          </cell>
        </row>
        <row r="1225">
          <cell r="A1225">
            <v>38238</v>
          </cell>
          <cell r="C1225">
            <v>4.66</v>
          </cell>
          <cell r="E1225">
            <v>5.1100000000000003</v>
          </cell>
          <cell r="G1225">
            <v>6.0911999999999997</v>
          </cell>
        </row>
        <row r="1226">
          <cell r="A1226">
            <v>38239</v>
          </cell>
          <cell r="C1226">
            <v>4.68</v>
          </cell>
          <cell r="E1226">
            <v>5.13</v>
          </cell>
          <cell r="G1226">
            <v>6.1082000000000001</v>
          </cell>
        </row>
        <row r="1227">
          <cell r="A1227">
            <v>38240</v>
          </cell>
          <cell r="C1227">
            <v>4.66</v>
          </cell>
          <cell r="E1227">
            <v>5.12</v>
          </cell>
          <cell r="G1227">
            <v>6.0867000000000004</v>
          </cell>
        </row>
        <row r="1228">
          <cell r="A1228">
            <v>38243</v>
          </cell>
          <cell r="C1228">
            <v>4.62</v>
          </cell>
          <cell r="E1228">
            <v>5.1100000000000003</v>
          </cell>
          <cell r="G1228">
            <v>6.0811999999999999</v>
          </cell>
        </row>
        <row r="1229">
          <cell r="A1229">
            <v>38244</v>
          </cell>
          <cell r="C1229">
            <v>4.62</v>
          </cell>
          <cell r="E1229">
            <v>5.0999999999999996</v>
          </cell>
          <cell r="G1229">
            <v>6.0682</v>
          </cell>
        </row>
        <row r="1230">
          <cell r="A1230">
            <v>38245</v>
          </cell>
          <cell r="C1230">
            <v>4.63</v>
          </cell>
          <cell r="E1230">
            <v>5.0999999999999996</v>
          </cell>
          <cell r="G1230">
            <v>6.0662000000000003</v>
          </cell>
        </row>
        <row r="1231">
          <cell r="A1231">
            <v>38246</v>
          </cell>
          <cell r="C1231">
            <v>4.57</v>
          </cell>
          <cell r="E1231">
            <v>5.05</v>
          </cell>
          <cell r="G1231">
            <v>6.0122</v>
          </cell>
        </row>
        <row r="1232">
          <cell r="A1232">
            <v>38247</v>
          </cell>
          <cell r="C1232">
            <v>4.57</v>
          </cell>
          <cell r="E1232">
            <v>5.07</v>
          </cell>
          <cell r="G1232">
            <v>6.0202999999999998</v>
          </cell>
        </row>
        <row r="1233">
          <cell r="A1233">
            <v>38250</v>
          </cell>
          <cell r="C1233">
            <v>4.5199999999999996</v>
          </cell>
          <cell r="E1233">
            <v>5.03</v>
          </cell>
          <cell r="G1233">
            <v>5.9931000000000001</v>
          </cell>
        </row>
        <row r="1234">
          <cell r="A1234">
            <v>38251</v>
          </cell>
          <cell r="C1234">
            <v>4.55</v>
          </cell>
          <cell r="E1234">
            <v>5.04</v>
          </cell>
          <cell r="G1234">
            <v>6.0007000000000001</v>
          </cell>
        </row>
        <row r="1235">
          <cell r="A1235">
            <v>38252</v>
          </cell>
          <cell r="C1235">
            <v>4.53</v>
          </cell>
          <cell r="E1235">
            <v>5.03</v>
          </cell>
          <cell r="G1235">
            <v>5.9973000000000001</v>
          </cell>
        </row>
        <row r="1236">
          <cell r="A1236">
            <v>38253</v>
          </cell>
          <cell r="C1236">
            <v>4.5599999999999996</v>
          </cell>
          <cell r="E1236">
            <v>5.04</v>
          </cell>
          <cell r="G1236">
            <v>6.0134999999999996</v>
          </cell>
        </row>
        <row r="1237">
          <cell r="A1237">
            <v>38254</v>
          </cell>
          <cell r="C1237">
            <v>4.5599999999999996</v>
          </cell>
          <cell r="E1237">
            <v>5.03</v>
          </cell>
          <cell r="G1237">
            <v>6.0034999999999998</v>
          </cell>
        </row>
        <row r="1238">
          <cell r="A1238">
            <v>38257</v>
          </cell>
          <cell r="C1238">
            <v>4.53</v>
          </cell>
          <cell r="E1238">
            <v>5.01</v>
          </cell>
          <cell r="G1238">
            <v>5.9785000000000004</v>
          </cell>
        </row>
        <row r="1239">
          <cell r="A1239">
            <v>38258</v>
          </cell>
          <cell r="C1239">
            <v>4.5199999999999996</v>
          </cell>
          <cell r="E1239">
            <v>5</v>
          </cell>
          <cell r="G1239">
            <v>5.9615</v>
          </cell>
        </row>
        <row r="1240">
          <cell r="A1240">
            <v>38259</v>
          </cell>
          <cell r="C1240">
            <v>4.58</v>
          </cell>
          <cell r="E1240">
            <v>5.04</v>
          </cell>
          <cell r="G1240">
            <v>6.0015000000000001</v>
          </cell>
        </row>
        <row r="1241">
          <cell r="A1241">
            <v>38260</v>
          </cell>
          <cell r="C1241">
            <v>4.63</v>
          </cell>
          <cell r="E1241">
            <v>5.08</v>
          </cell>
          <cell r="G1241">
            <v>6.0445000000000002</v>
          </cell>
        </row>
        <row r="1242">
          <cell r="A1242">
            <v>38261</v>
          </cell>
          <cell r="C1242">
            <v>4.67</v>
          </cell>
          <cell r="E1242">
            <v>5.12</v>
          </cell>
          <cell r="G1242">
            <v>6.0785</v>
          </cell>
        </row>
        <row r="1243">
          <cell r="A1243">
            <v>38264</v>
          </cell>
          <cell r="C1243">
            <v>4.66</v>
          </cell>
          <cell r="E1243">
            <v>5.1100000000000003</v>
          </cell>
          <cell r="G1243">
            <v>6.0662000000000003</v>
          </cell>
        </row>
        <row r="1244">
          <cell r="A1244">
            <v>38265</v>
          </cell>
          <cell r="C1244">
            <v>4.6399999999999997</v>
          </cell>
          <cell r="E1244">
            <v>5.09</v>
          </cell>
          <cell r="G1244">
            <v>6.0552999999999999</v>
          </cell>
        </row>
        <row r="1245">
          <cell r="A1245">
            <v>38266</v>
          </cell>
          <cell r="C1245">
            <v>4.68</v>
          </cell>
          <cell r="E1245">
            <v>5.13</v>
          </cell>
          <cell r="G1245">
            <v>6.0868000000000002</v>
          </cell>
        </row>
        <row r="1246">
          <cell r="A1246">
            <v>38267</v>
          </cell>
          <cell r="C1246">
            <v>4.7</v>
          </cell>
          <cell r="E1246">
            <v>5.15</v>
          </cell>
          <cell r="G1246">
            <v>6.1212999999999997</v>
          </cell>
        </row>
        <row r="1247">
          <cell r="A1247">
            <v>38268</v>
          </cell>
          <cell r="C1247">
            <v>4.63</v>
          </cell>
          <cell r="E1247">
            <v>5.09</v>
          </cell>
          <cell r="G1247">
            <v>6.0602999999999998</v>
          </cell>
        </row>
        <row r="1248">
          <cell r="A1248">
            <v>38271</v>
          </cell>
          <cell r="C1248" t="str">
            <v>na</v>
          </cell>
          <cell r="E1248" t="str">
            <v>na</v>
          </cell>
          <cell r="G1248">
            <v>6.0560999999999998</v>
          </cell>
        </row>
        <row r="1249">
          <cell r="A1249">
            <v>38272</v>
          </cell>
          <cell r="C1249">
            <v>4.58</v>
          </cell>
          <cell r="E1249">
            <v>5.0599999999999996</v>
          </cell>
          <cell r="G1249">
            <v>6.0210999999999997</v>
          </cell>
        </row>
        <row r="1250">
          <cell r="A1250">
            <v>38273</v>
          </cell>
          <cell r="C1250">
            <v>4.57</v>
          </cell>
          <cell r="E1250">
            <v>5.05</v>
          </cell>
          <cell r="G1250">
            <v>6.0170000000000003</v>
          </cell>
        </row>
        <row r="1251">
          <cell r="A1251">
            <v>38274</v>
          </cell>
          <cell r="C1251">
            <v>4.5199999999999996</v>
          </cell>
          <cell r="E1251">
            <v>5.0199999999999996</v>
          </cell>
          <cell r="G1251">
            <v>5.9850000000000003</v>
          </cell>
        </row>
        <row r="1252">
          <cell r="A1252">
            <v>38275</v>
          </cell>
          <cell r="C1252">
            <v>4.55</v>
          </cell>
          <cell r="E1252">
            <v>5.04</v>
          </cell>
          <cell r="G1252">
            <v>6.01</v>
          </cell>
        </row>
        <row r="1253">
          <cell r="A1253">
            <v>38278</v>
          </cell>
          <cell r="C1253">
            <v>4.53</v>
          </cell>
          <cell r="E1253">
            <v>5.0199999999999996</v>
          </cell>
          <cell r="G1253">
            <v>5.9909999999999997</v>
          </cell>
        </row>
        <row r="1254">
          <cell r="A1254">
            <v>38279</v>
          </cell>
          <cell r="C1254">
            <v>4.5</v>
          </cell>
          <cell r="E1254">
            <v>4.99</v>
          </cell>
          <cell r="G1254">
            <v>5.9798</v>
          </cell>
        </row>
        <row r="1255">
          <cell r="A1255">
            <v>38280</v>
          </cell>
          <cell r="C1255">
            <v>4.46</v>
          </cell>
          <cell r="E1255">
            <v>4.97</v>
          </cell>
          <cell r="G1255">
            <v>5.9398</v>
          </cell>
        </row>
        <row r="1256">
          <cell r="A1256">
            <v>38281</v>
          </cell>
          <cell r="C1256">
            <v>4.4800000000000004</v>
          </cell>
          <cell r="E1256">
            <v>4.97</v>
          </cell>
          <cell r="G1256">
            <v>5.9382999999999999</v>
          </cell>
        </row>
        <row r="1257">
          <cell r="A1257">
            <v>38282</v>
          </cell>
          <cell r="C1257">
            <v>4.45</v>
          </cell>
          <cell r="E1257">
            <v>4.9400000000000004</v>
          </cell>
          <cell r="G1257">
            <v>5.9373000000000005</v>
          </cell>
        </row>
        <row r="1258">
          <cell r="A1258">
            <v>38285</v>
          </cell>
          <cell r="C1258">
            <v>4.4400000000000004</v>
          </cell>
          <cell r="E1258">
            <v>4.9400000000000004</v>
          </cell>
          <cell r="G1258">
            <v>5.9345999999999997</v>
          </cell>
        </row>
        <row r="1259">
          <cell r="A1259">
            <v>38286</v>
          </cell>
          <cell r="C1259">
            <v>4.46</v>
          </cell>
          <cell r="E1259">
            <v>4.95</v>
          </cell>
          <cell r="G1259">
            <v>5.9469000000000003</v>
          </cell>
        </row>
        <row r="1260">
          <cell r="A1260">
            <v>38287</v>
          </cell>
          <cell r="C1260">
            <v>4.5199999999999996</v>
          </cell>
          <cell r="E1260">
            <v>5</v>
          </cell>
          <cell r="G1260">
            <v>6.0049000000000001</v>
          </cell>
        </row>
        <row r="1261">
          <cell r="A1261">
            <v>38288</v>
          </cell>
          <cell r="C1261">
            <v>4.49</v>
          </cell>
          <cell r="E1261">
            <v>4.97</v>
          </cell>
          <cell r="G1261">
            <v>5.9859</v>
          </cell>
        </row>
        <row r="1262">
          <cell r="A1262">
            <v>38289</v>
          </cell>
          <cell r="C1262">
            <v>4.47</v>
          </cell>
          <cell r="E1262">
            <v>4.9400000000000004</v>
          </cell>
          <cell r="G1262">
            <v>5.9470000000000001</v>
          </cell>
        </row>
        <row r="1263">
          <cell r="A1263">
            <v>38292</v>
          </cell>
          <cell r="C1263">
            <v>4.5</v>
          </cell>
          <cell r="E1263">
            <v>4.97</v>
          </cell>
          <cell r="G1263">
            <v>5.9729999999999999</v>
          </cell>
        </row>
        <row r="1264">
          <cell r="A1264">
            <v>38293</v>
          </cell>
          <cell r="C1264">
            <v>4.4800000000000004</v>
          </cell>
          <cell r="E1264">
            <v>4.95</v>
          </cell>
          <cell r="G1264">
            <v>5.96</v>
          </cell>
        </row>
        <row r="1265">
          <cell r="A1265">
            <v>38294</v>
          </cell>
          <cell r="C1265">
            <v>4.47</v>
          </cell>
          <cell r="E1265">
            <v>4.9400000000000004</v>
          </cell>
          <cell r="G1265">
            <v>5.931</v>
          </cell>
        </row>
        <row r="1266">
          <cell r="A1266">
            <v>38295</v>
          </cell>
          <cell r="C1266">
            <v>4.4800000000000004</v>
          </cell>
          <cell r="E1266">
            <v>4.95</v>
          </cell>
          <cell r="G1266">
            <v>5.9257</v>
          </cell>
        </row>
        <row r="1267">
          <cell r="A1267">
            <v>38296</v>
          </cell>
          <cell r="C1267">
            <v>4.55</v>
          </cell>
          <cell r="E1267">
            <v>5</v>
          </cell>
          <cell r="G1267">
            <v>5.9766000000000004</v>
          </cell>
        </row>
        <row r="1268">
          <cell r="A1268">
            <v>38299</v>
          </cell>
          <cell r="C1268">
            <v>4.55</v>
          </cell>
          <cell r="E1268">
            <v>5</v>
          </cell>
          <cell r="G1268">
            <v>5.9813999999999998</v>
          </cell>
        </row>
        <row r="1269">
          <cell r="A1269">
            <v>38300</v>
          </cell>
          <cell r="C1269">
            <v>4.57</v>
          </cell>
          <cell r="E1269">
            <v>5.0199999999999996</v>
          </cell>
          <cell r="G1269">
            <v>5.9934000000000003</v>
          </cell>
        </row>
        <row r="1270">
          <cell r="A1270">
            <v>38301</v>
          </cell>
          <cell r="C1270">
            <v>4.54</v>
          </cell>
          <cell r="E1270">
            <v>5</v>
          </cell>
          <cell r="G1270">
            <v>5.9889999999999999</v>
          </cell>
        </row>
        <row r="1271">
          <cell r="A1271">
            <v>38302</v>
          </cell>
          <cell r="C1271" t="str">
            <v>na</v>
          </cell>
          <cell r="E1271" t="str">
            <v>na</v>
          </cell>
          <cell r="G1271">
            <v>5.9802999999999997</v>
          </cell>
        </row>
        <row r="1272">
          <cell r="A1272">
            <v>38303</v>
          </cell>
          <cell r="C1272">
            <v>4.4800000000000004</v>
          </cell>
          <cell r="E1272">
            <v>4.9400000000000004</v>
          </cell>
          <cell r="G1272">
            <v>5.9112999999999998</v>
          </cell>
        </row>
        <row r="1273">
          <cell r="A1273">
            <v>38306</v>
          </cell>
          <cell r="C1273">
            <v>4.51</v>
          </cell>
          <cell r="E1273">
            <v>4.96</v>
          </cell>
          <cell r="G1273">
            <v>5.9272999999999998</v>
          </cell>
        </row>
        <row r="1274">
          <cell r="A1274">
            <v>38307</v>
          </cell>
          <cell r="C1274">
            <v>4.5199999999999996</v>
          </cell>
          <cell r="E1274">
            <v>4.97</v>
          </cell>
          <cell r="G1274">
            <v>5.9530000000000003</v>
          </cell>
        </row>
        <row r="1275">
          <cell r="A1275">
            <v>38308</v>
          </cell>
          <cell r="C1275">
            <v>4.45</v>
          </cell>
          <cell r="E1275">
            <v>4.92</v>
          </cell>
          <cell r="G1275">
            <v>5.8875000000000002</v>
          </cell>
        </row>
        <row r="1276">
          <cell r="A1276">
            <v>38309</v>
          </cell>
          <cell r="C1276">
            <v>4.47</v>
          </cell>
          <cell r="E1276">
            <v>4.92</v>
          </cell>
          <cell r="G1276">
            <v>5.8826000000000001</v>
          </cell>
        </row>
        <row r="1277">
          <cell r="A1277">
            <v>38310</v>
          </cell>
          <cell r="C1277">
            <v>4.51</v>
          </cell>
          <cell r="E1277">
            <v>4.97</v>
          </cell>
          <cell r="G1277">
            <v>5.9378000000000002</v>
          </cell>
        </row>
        <row r="1278">
          <cell r="A1278">
            <v>38313</v>
          </cell>
          <cell r="C1278">
            <v>4.51</v>
          </cell>
          <cell r="E1278">
            <v>4.96</v>
          </cell>
          <cell r="G1278">
            <v>5.9358000000000004</v>
          </cell>
        </row>
        <row r="1279">
          <cell r="A1279">
            <v>38314</v>
          </cell>
          <cell r="C1279">
            <v>4.47</v>
          </cell>
          <cell r="E1279">
            <v>4.93</v>
          </cell>
          <cell r="G1279">
            <v>5.8959000000000001</v>
          </cell>
        </row>
        <row r="1280">
          <cell r="A1280">
            <v>38315</v>
          </cell>
          <cell r="C1280">
            <v>4.4400000000000004</v>
          </cell>
          <cell r="E1280">
            <v>4.9000000000000004</v>
          </cell>
          <cell r="G1280">
            <v>5.8609</v>
          </cell>
        </row>
        <row r="1281">
          <cell r="A1281">
            <v>38316</v>
          </cell>
          <cell r="C1281">
            <v>4.38</v>
          </cell>
          <cell r="E1281">
            <v>4.88</v>
          </cell>
          <cell r="G1281">
            <v>5.8411999999999997</v>
          </cell>
        </row>
        <row r="1282">
          <cell r="A1282">
            <v>38317</v>
          </cell>
          <cell r="C1282">
            <v>4.3899999999999997</v>
          </cell>
          <cell r="E1282">
            <v>4.9000000000000004</v>
          </cell>
          <cell r="G1282">
            <v>5.8742000000000001</v>
          </cell>
        </row>
        <row r="1283">
          <cell r="A1283">
            <v>38320</v>
          </cell>
          <cell r="C1283">
            <v>4.47</v>
          </cell>
          <cell r="E1283">
            <v>4.96</v>
          </cell>
          <cell r="G1283">
            <v>5.9362000000000004</v>
          </cell>
        </row>
        <row r="1284">
          <cell r="A1284">
            <v>38321</v>
          </cell>
          <cell r="C1284">
            <v>4.4400000000000004</v>
          </cell>
          <cell r="E1284">
            <v>4.9800000000000004</v>
          </cell>
          <cell r="G1284">
            <v>5.9516</v>
          </cell>
        </row>
        <row r="1285">
          <cell r="A1285">
            <v>38322</v>
          </cell>
          <cell r="C1285">
            <v>4.42</v>
          </cell>
          <cell r="E1285">
            <v>4.95</v>
          </cell>
          <cell r="G1285">
            <v>5.9024000000000001</v>
          </cell>
        </row>
        <row r="1286">
          <cell r="A1286">
            <v>38323</v>
          </cell>
          <cell r="C1286">
            <v>4.46</v>
          </cell>
          <cell r="E1286">
            <v>4.97</v>
          </cell>
          <cell r="G1286">
            <v>5.9249999999999998</v>
          </cell>
        </row>
        <row r="1287">
          <cell r="A1287">
            <v>38324</v>
          </cell>
          <cell r="C1287">
            <v>4.34</v>
          </cell>
          <cell r="E1287">
            <v>4.88</v>
          </cell>
          <cell r="G1287">
            <v>5.8506</v>
          </cell>
        </row>
        <row r="1288">
          <cell r="A1288">
            <v>38327</v>
          </cell>
          <cell r="C1288">
            <v>4.32</v>
          </cell>
          <cell r="E1288">
            <v>4.8600000000000003</v>
          </cell>
          <cell r="G1288">
            <v>5.8065999999999995</v>
          </cell>
        </row>
        <row r="1289">
          <cell r="A1289">
            <v>38328</v>
          </cell>
          <cell r="C1289">
            <v>4.3</v>
          </cell>
          <cell r="E1289">
            <v>4.8600000000000003</v>
          </cell>
          <cell r="G1289">
            <v>5.8075999999999999</v>
          </cell>
        </row>
        <row r="1290">
          <cell r="A1290">
            <v>38329</v>
          </cell>
          <cell r="C1290">
            <v>4.26</v>
          </cell>
          <cell r="E1290">
            <v>4.82</v>
          </cell>
          <cell r="G1290">
            <v>5.7568000000000001</v>
          </cell>
        </row>
        <row r="1291">
          <cell r="A1291">
            <v>38330</v>
          </cell>
          <cell r="C1291">
            <v>4.32</v>
          </cell>
          <cell r="E1291">
            <v>4.8899999999999997</v>
          </cell>
          <cell r="G1291">
            <v>5.8143000000000002</v>
          </cell>
        </row>
        <row r="1292">
          <cell r="A1292">
            <v>38331</v>
          </cell>
          <cell r="C1292">
            <v>4.3099999999999996</v>
          </cell>
          <cell r="E1292">
            <v>4.8600000000000003</v>
          </cell>
          <cell r="G1292">
            <v>5.8037999999999998</v>
          </cell>
        </row>
        <row r="1293">
          <cell r="A1293">
            <v>38334</v>
          </cell>
          <cell r="C1293">
            <v>4.29</v>
          </cell>
          <cell r="E1293">
            <v>4.84</v>
          </cell>
          <cell r="G1293">
            <v>5.7747999999999999</v>
          </cell>
        </row>
        <row r="1294">
          <cell r="A1294">
            <v>38335</v>
          </cell>
          <cell r="C1294">
            <v>4.25</v>
          </cell>
          <cell r="E1294">
            <v>4.8099999999999996</v>
          </cell>
          <cell r="G1294">
            <v>5.7207999999999997</v>
          </cell>
        </row>
        <row r="1295">
          <cell r="A1295">
            <v>38336</v>
          </cell>
          <cell r="C1295">
            <v>4.22</v>
          </cell>
          <cell r="E1295">
            <v>4.79</v>
          </cell>
          <cell r="G1295">
            <v>5.6852</v>
          </cell>
        </row>
        <row r="1296">
          <cell r="A1296">
            <v>38337</v>
          </cell>
          <cell r="C1296">
            <v>4.28</v>
          </cell>
          <cell r="E1296">
            <v>4.84</v>
          </cell>
          <cell r="G1296">
            <v>5.7397</v>
          </cell>
        </row>
        <row r="1297">
          <cell r="A1297">
            <v>38338</v>
          </cell>
          <cell r="C1297">
            <v>4.32</v>
          </cell>
          <cell r="E1297">
            <v>4.87</v>
          </cell>
          <cell r="G1297">
            <v>5.7714999999999996</v>
          </cell>
        </row>
        <row r="1298">
          <cell r="A1298">
            <v>38341</v>
          </cell>
          <cell r="C1298">
            <v>4.32</v>
          </cell>
          <cell r="E1298">
            <v>4.8499999999999996</v>
          </cell>
          <cell r="G1298">
            <v>5.7454999999999998</v>
          </cell>
        </row>
        <row r="1299">
          <cell r="A1299">
            <v>38342</v>
          </cell>
          <cell r="C1299">
            <v>4.32</v>
          </cell>
          <cell r="E1299">
            <v>4.84</v>
          </cell>
          <cell r="G1299">
            <v>5.7275</v>
          </cell>
        </row>
        <row r="1300">
          <cell r="A1300">
            <v>38343</v>
          </cell>
          <cell r="C1300">
            <v>4.3600000000000003</v>
          </cell>
          <cell r="E1300">
            <v>4.88</v>
          </cell>
          <cell r="G1300">
            <v>5.7675000000000001</v>
          </cell>
        </row>
        <row r="1301">
          <cell r="A1301">
            <v>38344</v>
          </cell>
          <cell r="C1301">
            <v>4.3</v>
          </cell>
          <cell r="E1301">
            <v>4.8499999999999996</v>
          </cell>
          <cell r="G1301">
            <v>5.7426000000000004</v>
          </cell>
        </row>
        <row r="1302">
          <cell r="A1302">
            <v>38345</v>
          </cell>
          <cell r="C1302">
            <v>4.32</v>
          </cell>
          <cell r="E1302">
            <v>4.8600000000000003</v>
          </cell>
          <cell r="G1302">
            <v>5.7530999999999999</v>
          </cell>
        </row>
        <row r="1303">
          <cell r="A1303">
            <v>38348</v>
          </cell>
          <cell r="C1303" t="str">
            <v>na</v>
          </cell>
          <cell r="E1303" t="str">
            <v>na</v>
          </cell>
          <cell r="G1303">
            <v>5.7530999999999999</v>
          </cell>
        </row>
        <row r="1304">
          <cell r="A1304">
            <v>38349</v>
          </cell>
          <cell r="C1304" t="str">
            <v>na</v>
          </cell>
          <cell r="E1304" t="str">
            <v>na</v>
          </cell>
          <cell r="G1304">
            <v>5.7580999999999998</v>
          </cell>
        </row>
        <row r="1305">
          <cell r="A1305">
            <v>38350</v>
          </cell>
          <cell r="C1305">
            <v>4.3899999999999997</v>
          </cell>
          <cell r="E1305">
            <v>4.92</v>
          </cell>
          <cell r="G1305">
            <v>5.8041</v>
          </cell>
        </row>
        <row r="1306">
          <cell r="A1306">
            <v>38351</v>
          </cell>
          <cell r="C1306">
            <v>4.33</v>
          </cell>
          <cell r="E1306">
            <v>4.87</v>
          </cell>
          <cell r="G1306">
            <v>5.7727000000000004</v>
          </cell>
        </row>
        <row r="1307">
          <cell r="A1307">
            <v>38352</v>
          </cell>
          <cell r="C1307">
            <v>4.3</v>
          </cell>
          <cell r="E1307">
            <v>4.83</v>
          </cell>
          <cell r="G1307">
            <v>5.7346000000000004</v>
          </cell>
        </row>
        <row r="1308">
          <cell r="A1308">
            <v>38355</v>
          </cell>
          <cell r="C1308" t="str">
            <v>na</v>
          </cell>
          <cell r="E1308" t="str">
            <v>na</v>
          </cell>
          <cell r="G1308">
            <v>5.7366000000000001</v>
          </cell>
        </row>
        <row r="1309">
          <cell r="A1309">
            <v>38356</v>
          </cell>
          <cell r="C1309">
            <v>4.34</v>
          </cell>
          <cell r="E1309">
            <v>4.8499999999999996</v>
          </cell>
          <cell r="G1309">
            <v>5.7591000000000001</v>
          </cell>
        </row>
        <row r="1310">
          <cell r="A1310">
            <v>38357</v>
          </cell>
          <cell r="C1310">
            <v>4.32</v>
          </cell>
          <cell r="E1310">
            <v>4.84</v>
          </cell>
          <cell r="G1310">
            <v>5.7470999999999997</v>
          </cell>
        </row>
        <row r="1311">
          <cell r="A1311">
            <v>38358</v>
          </cell>
          <cell r="C1311">
            <v>4.3099999999999996</v>
          </cell>
          <cell r="E1311">
            <v>4.83</v>
          </cell>
          <cell r="G1311">
            <v>5.7374000000000001</v>
          </cell>
        </row>
        <row r="1312">
          <cell r="A1312">
            <v>38359</v>
          </cell>
          <cell r="C1312">
            <v>4.3600000000000003</v>
          </cell>
          <cell r="E1312">
            <v>4.8600000000000003</v>
          </cell>
          <cell r="G1312">
            <v>5.7725999999999997</v>
          </cell>
        </row>
        <row r="1313">
          <cell r="A1313">
            <v>38362</v>
          </cell>
          <cell r="C1313">
            <v>4.37</v>
          </cell>
          <cell r="E1313">
            <v>4.87</v>
          </cell>
          <cell r="G1313">
            <v>5.7920999999999996</v>
          </cell>
        </row>
        <row r="1314">
          <cell r="A1314">
            <v>38363</v>
          </cell>
          <cell r="C1314">
            <v>4.33</v>
          </cell>
          <cell r="E1314">
            <v>4.83</v>
          </cell>
          <cell r="G1314">
            <v>5.7491000000000003</v>
          </cell>
        </row>
        <row r="1315">
          <cell r="A1315">
            <v>38364</v>
          </cell>
          <cell r="C1315">
            <v>4.3099999999999996</v>
          </cell>
          <cell r="E1315">
            <v>4.83</v>
          </cell>
          <cell r="G1315">
            <v>5.7260999999999997</v>
          </cell>
        </row>
        <row r="1316">
          <cell r="A1316">
            <v>38365</v>
          </cell>
          <cell r="C1316">
            <v>4.24</v>
          </cell>
          <cell r="E1316">
            <v>4.7699999999999996</v>
          </cell>
          <cell r="G1316">
            <v>5.6879</v>
          </cell>
        </row>
        <row r="1317">
          <cell r="A1317">
            <v>38366</v>
          </cell>
          <cell r="C1317">
            <v>4.25</v>
          </cell>
          <cell r="E1317">
            <v>4.7699999999999996</v>
          </cell>
          <cell r="G1317">
            <v>5.6840000000000002</v>
          </cell>
        </row>
        <row r="1318">
          <cell r="A1318">
            <v>38369</v>
          </cell>
          <cell r="C1318">
            <v>4.24</v>
          </cell>
          <cell r="E1318">
            <v>4.76</v>
          </cell>
          <cell r="G1318">
            <v>5.6863000000000001</v>
          </cell>
        </row>
        <row r="1319">
          <cell r="A1319">
            <v>38370</v>
          </cell>
          <cell r="C1319">
            <v>4.22</v>
          </cell>
          <cell r="E1319">
            <v>4.76</v>
          </cell>
          <cell r="G1319">
            <v>5.6952999999999996</v>
          </cell>
        </row>
        <row r="1320">
          <cell r="A1320">
            <v>38371</v>
          </cell>
          <cell r="C1320">
            <v>4.2</v>
          </cell>
          <cell r="E1320">
            <v>4.7300000000000004</v>
          </cell>
          <cell r="G1320">
            <v>5.6703000000000001</v>
          </cell>
        </row>
        <row r="1321">
          <cell r="A1321">
            <v>38372</v>
          </cell>
          <cell r="C1321">
            <v>4.2300000000000004</v>
          </cell>
          <cell r="E1321">
            <v>4.75</v>
          </cell>
          <cell r="G1321">
            <v>5.6952999999999996</v>
          </cell>
        </row>
        <row r="1322">
          <cell r="A1322">
            <v>38373</v>
          </cell>
          <cell r="C1322">
            <v>4.22</v>
          </cell>
          <cell r="E1322">
            <v>4.74</v>
          </cell>
          <cell r="G1322">
            <v>5.6923000000000004</v>
          </cell>
        </row>
        <row r="1323">
          <cell r="A1323">
            <v>38376</v>
          </cell>
          <cell r="C1323">
            <v>4.21</v>
          </cell>
          <cell r="E1323">
            <v>4.72</v>
          </cell>
          <cell r="G1323">
            <v>5.6856999999999998</v>
          </cell>
        </row>
        <row r="1324">
          <cell r="A1324">
            <v>38377</v>
          </cell>
          <cell r="C1324">
            <v>4.22</v>
          </cell>
          <cell r="E1324">
            <v>4.74</v>
          </cell>
          <cell r="G1324">
            <v>5.6997</v>
          </cell>
        </row>
        <row r="1325">
          <cell r="A1325">
            <v>38378</v>
          </cell>
          <cell r="C1325">
            <v>4.21</v>
          </cell>
          <cell r="E1325">
            <v>4.74</v>
          </cell>
          <cell r="G1325">
            <v>5.6962000000000002</v>
          </cell>
        </row>
        <row r="1326">
          <cell r="A1326">
            <v>38379</v>
          </cell>
          <cell r="C1326">
            <v>4.2300000000000004</v>
          </cell>
          <cell r="E1326">
            <v>4.74</v>
          </cell>
          <cell r="G1326">
            <v>5.6886000000000001</v>
          </cell>
        </row>
        <row r="1327">
          <cell r="A1327">
            <v>38380</v>
          </cell>
          <cell r="C1327">
            <v>4.1900000000000004</v>
          </cell>
          <cell r="E1327">
            <v>4.7</v>
          </cell>
          <cell r="G1327">
            <v>5.6693999999999996</v>
          </cell>
        </row>
        <row r="1328">
          <cell r="A1328">
            <v>38383</v>
          </cell>
          <cell r="C1328">
            <v>4.21</v>
          </cell>
          <cell r="E1328">
            <v>4.71</v>
          </cell>
          <cell r="G1328">
            <v>5.6764000000000001</v>
          </cell>
        </row>
        <row r="1329">
          <cell r="A1329">
            <v>38384</v>
          </cell>
          <cell r="C1329">
            <v>4.2300000000000004</v>
          </cell>
          <cell r="E1329">
            <v>4.72</v>
          </cell>
          <cell r="G1329">
            <v>5.6824000000000003</v>
          </cell>
        </row>
        <row r="1330">
          <cell r="A1330">
            <v>38385</v>
          </cell>
          <cell r="C1330">
            <v>4.2300000000000004</v>
          </cell>
          <cell r="E1330">
            <v>4.7300000000000004</v>
          </cell>
          <cell r="G1330">
            <v>5.6967999999999996</v>
          </cell>
        </row>
        <row r="1331">
          <cell r="A1331">
            <v>38386</v>
          </cell>
          <cell r="C1331">
            <v>4.26</v>
          </cell>
          <cell r="E1331">
            <v>4.75</v>
          </cell>
          <cell r="G1331">
            <v>5.7141000000000002</v>
          </cell>
        </row>
        <row r="1332">
          <cell r="A1332">
            <v>38387</v>
          </cell>
          <cell r="C1332">
            <v>4.17</v>
          </cell>
          <cell r="E1332">
            <v>4.67</v>
          </cell>
          <cell r="G1332">
            <v>5.6378000000000004</v>
          </cell>
        </row>
        <row r="1333">
          <cell r="A1333">
            <v>38390</v>
          </cell>
          <cell r="C1333">
            <v>4.1399999999999997</v>
          </cell>
          <cell r="E1333">
            <v>4.63</v>
          </cell>
          <cell r="G1333">
            <v>5.5941999999999998</v>
          </cell>
        </row>
        <row r="1334">
          <cell r="A1334">
            <v>38391</v>
          </cell>
          <cell r="C1334">
            <v>4.13</v>
          </cell>
          <cell r="E1334">
            <v>4.6100000000000003</v>
          </cell>
          <cell r="G1334">
            <v>5.5762999999999998</v>
          </cell>
        </row>
        <row r="1335">
          <cell r="A1335">
            <v>38392</v>
          </cell>
          <cell r="C1335">
            <v>4.1100000000000003</v>
          </cell>
          <cell r="E1335">
            <v>4.58</v>
          </cell>
          <cell r="G1335">
            <v>5.5463000000000005</v>
          </cell>
        </row>
        <row r="1336">
          <cell r="A1336">
            <v>38393</v>
          </cell>
          <cell r="C1336">
            <v>4.16</v>
          </cell>
          <cell r="E1336">
            <v>4.63</v>
          </cell>
          <cell r="G1336">
            <v>5.5894000000000004</v>
          </cell>
        </row>
        <row r="1337">
          <cell r="A1337">
            <v>38394</v>
          </cell>
          <cell r="C1337">
            <v>4.17</v>
          </cell>
          <cell r="E1337">
            <v>4.6399999999999997</v>
          </cell>
          <cell r="G1337">
            <v>5.6040999999999999</v>
          </cell>
        </row>
        <row r="1338">
          <cell r="A1338">
            <v>38397</v>
          </cell>
          <cell r="C1338">
            <v>4.1399999999999997</v>
          </cell>
          <cell r="E1338">
            <v>4.6100000000000003</v>
          </cell>
          <cell r="G1338">
            <v>5.5766</v>
          </cell>
        </row>
        <row r="1339">
          <cell r="A1339">
            <v>38398</v>
          </cell>
          <cell r="C1339">
            <v>4.16</v>
          </cell>
          <cell r="E1339">
            <v>4.62</v>
          </cell>
          <cell r="G1339">
            <v>5.5739000000000001</v>
          </cell>
        </row>
        <row r="1340">
          <cell r="A1340">
            <v>38399</v>
          </cell>
          <cell r="C1340">
            <v>4.18</v>
          </cell>
          <cell r="E1340">
            <v>4.6399999999999997</v>
          </cell>
          <cell r="G1340">
            <v>5.6024000000000003</v>
          </cell>
        </row>
        <row r="1341">
          <cell r="A1341">
            <v>38400</v>
          </cell>
          <cell r="C1341">
            <v>4.1900000000000004</v>
          </cell>
          <cell r="E1341">
            <v>4.66</v>
          </cell>
          <cell r="G1341">
            <v>5.6261999999999999</v>
          </cell>
        </row>
        <row r="1342">
          <cell r="A1342">
            <v>38401</v>
          </cell>
          <cell r="C1342">
            <v>4.24</v>
          </cell>
          <cell r="E1342">
            <v>4.71</v>
          </cell>
          <cell r="G1342">
            <v>5.6782000000000004</v>
          </cell>
        </row>
        <row r="1343">
          <cell r="A1343">
            <v>38404</v>
          </cell>
          <cell r="C1343">
            <v>4.25</v>
          </cell>
          <cell r="E1343">
            <v>4.7300000000000004</v>
          </cell>
          <cell r="G1343">
            <v>5.6798999999999999</v>
          </cell>
        </row>
        <row r="1344">
          <cell r="A1344">
            <v>38405</v>
          </cell>
          <cell r="C1344">
            <v>4.2300000000000004</v>
          </cell>
          <cell r="E1344">
            <v>4.7300000000000004</v>
          </cell>
          <cell r="G1344">
            <v>5.6859000000000002</v>
          </cell>
        </row>
        <row r="1345">
          <cell r="A1345">
            <v>38406</v>
          </cell>
          <cell r="C1345">
            <v>4.28</v>
          </cell>
          <cell r="E1345">
            <v>4.76</v>
          </cell>
          <cell r="G1345">
            <v>5.6966000000000001</v>
          </cell>
        </row>
        <row r="1346">
          <cell r="A1346">
            <v>38407</v>
          </cell>
          <cell r="C1346">
            <v>4.3099999999999996</v>
          </cell>
          <cell r="E1346">
            <v>4.7699999999999996</v>
          </cell>
          <cell r="G1346">
            <v>5.7476000000000003</v>
          </cell>
        </row>
        <row r="1347">
          <cell r="A1347">
            <v>38408</v>
          </cell>
          <cell r="C1347">
            <v>4.24</v>
          </cell>
          <cell r="E1347">
            <v>4.71</v>
          </cell>
          <cell r="G1347">
            <v>5.6815999999999995</v>
          </cell>
        </row>
        <row r="1348">
          <cell r="A1348">
            <v>38411</v>
          </cell>
          <cell r="C1348">
            <v>4.28</v>
          </cell>
          <cell r="E1348">
            <v>4.75</v>
          </cell>
          <cell r="G1348">
            <v>5.6946000000000003</v>
          </cell>
        </row>
        <row r="1349">
          <cell r="A1349">
            <v>38412</v>
          </cell>
          <cell r="C1349">
            <v>4.28</v>
          </cell>
          <cell r="E1349">
            <v>4.74</v>
          </cell>
          <cell r="G1349">
            <v>5.6966000000000001</v>
          </cell>
        </row>
        <row r="1350">
          <cell r="A1350">
            <v>38413</v>
          </cell>
          <cell r="C1350">
            <v>4.29</v>
          </cell>
          <cell r="E1350">
            <v>4.75</v>
          </cell>
          <cell r="G1350">
            <v>5.6975999999999996</v>
          </cell>
        </row>
        <row r="1351">
          <cell r="A1351">
            <v>38414</v>
          </cell>
          <cell r="C1351">
            <v>4.28</v>
          </cell>
          <cell r="E1351">
            <v>4.74</v>
          </cell>
          <cell r="G1351">
            <v>5.6825999999999999</v>
          </cell>
        </row>
        <row r="1352">
          <cell r="A1352">
            <v>38415</v>
          </cell>
          <cell r="C1352">
            <v>4.24</v>
          </cell>
          <cell r="E1352">
            <v>4.7</v>
          </cell>
          <cell r="G1352">
            <v>5.6386000000000003</v>
          </cell>
        </row>
        <row r="1353">
          <cell r="A1353">
            <v>38418</v>
          </cell>
          <cell r="C1353">
            <v>4.2300000000000004</v>
          </cell>
          <cell r="E1353">
            <v>4.68</v>
          </cell>
          <cell r="G1353">
            <v>5.6226000000000003</v>
          </cell>
        </row>
        <row r="1354">
          <cell r="A1354">
            <v>38419</v>
          </cell>
          <cell r="C1354">
            <v>4.25</v>
          </cell>
          <cell r="E1354">
            <v>4.7</v>
          </cell>
          <cell r="G1354">
            <v>5.6436000000000002</v>
          </cell>
        </row>
        <row r="1355">
          <cell r="A1355">
            <v>38420</v>
          </cell>
          <cell r="C1355">
            <v>4.34</v>
          </cell>
          <cell r="E1355">
            <v>4.79</v>
          </cell>
          <cell r="G1355">
            <v>5.7275999999999998</v>
          </cell>
        </row>
        <row r="1356">
          <cell r="A1356">
            <v>38421</v>
          </cell>
          <cell r="C1356">
            <v>4.3499999999999996</v>
          </cell>
          <cell r="E1356">
            <v>4.79</v>
          </cell>
          <cell r="G1356">
            <v>5.7274000000000003</v>
          </cell>
        </row>
        <row r="1357">
          <cell r="A1357">
            <v>38422</v>
          </cell>
          <cell r="C1357">
            <v>4.41</v>
          </cell>
          <cell r="E1357">
            <v>4.83</v>
          </cell>
          <cell r="G1357">
            <v>5.7653999999999996</v>
          </cell>
        </row>
        <row r="1358">
          <cell r="A1358">
            <v>38425</v>
          </cell>
          <cell r="C1358">
            <v>4.3899999999999997</v>
          </cell>
          <cell r="E1358">
            <v>4.8099999999999996</v>
          </cell>
          <cell r="G1358">
            <v>5.7519</v>
          </cell>
        </row>
        <row r="1359">
          <cell r="A1359">
            <v>38426</v>
          </cell>
          <cell r="C1359">
            <v>4.43</v>
          </cell>
          <cell r="E1359">
            <v>4.8499999999999996</v>
          </cell>
          <cell r="G1359">
            <v>5.7828999999999997</v>
          </cell>
        </row>
        <row r="1360">
          <cell r="A1360">
            <v>38427</v>
          </cell>
          <cell r="C1360">
            <v>4.38</v>
          </cell>
          <cell r="E1360">
            <v>4.8099999999999996</v>
          </cell>
          <cell r="G1360">
            <v>5.7499000000000002</v>
          </cell>
        </row>
        <row r="1361">
          <cell r="A1361">
            <v>38428</v>
          </cell>
          <cell r="C1361">
            <v>4.3499999999999996</v>
          </cell>
          <cell r="E1361">
            <v>4.78</v>
          </cell>
          <cell r="G1361">
            <v>5.7251000000000003</v>
          </cell>
        </row>
        <row r="1362">
          <cell r="A1362">
            <v>38429</v>
          </cell>
          <cell r="C1362">
            <v>4.3499999999999996</v>
          </cell>
          <cell r="E1362">
            <v>4.7699999999999996</v>
          </cell>
          <cell r="G1362">
            <v>5.7050999999999998</v>
          </cell>
        </row>
        <row r="1363">
          <cell r="A1363">
            <v>38432</v>
          </cell>
          <cell r="C1363">
            <v>4.38</v>
          </cell>
          <cell r="E1363">
            <v>4.79</v>
          </cell>
          <cell r="G1363">
            <v>5.7161</v>
          </cell>
        </row>
        <row r="1364">
          <cell r="A1364">
            <v>38433</v>
          </cell>
          <cell r="C1364">
            <v>4.45</v>
          </cell>
          <cell r="E1364">
            <v>4.83</v>
          </cell>
          <cell r="G1364">
            <v>5.7731000000000003</v>
          </cell>
        </row>
        <row r="1365">
          <cell r="A1365">
            <v>38434</v>
          </cell>
          <cell r="C1365">
            <v>4.4400000000000004</v>
          </cell>
          <cell r="E1365">
            <v>4.82</v>
          </cell>
          <cell r="G1365">
            <v>5.7728999999999999</v>
          </cell>
        </row>
        <row r="1366">
          <cell r="A1366">
            <v>38435</v>
          </cell>
          <cell r="C1366">
            <v>4.4400000000000004</v>
          </cell>
          <cell r="E1366">
            <v>4.82</v>
          </cell>
          <cell r="G1366">
            <v>5.7594000000000003</v>
          </cell>
        </row>
        <row r="1367">
          <cell r="A1367">
            <v>38436</v>
          </cell>
          <cell r="C1367" t="str">
            <v>na</v>
          </cell>
          <cell r="E1367" t="str">
            <v>na</v>
          </cell>
          <cell r="G1367">
            <v>5.7594000000000003</v>
          </cell>
        </row>
        <row r="1368">
          <cell r="A1368">
            <v>38439</v>
          </cell>
          <cell r="C1368">
            <v>4.47</v>
          </cell>
          <cell r="E1368">
            <v>4.84</v>
          </cell>
          <cell r="G1368">
            <v>5.7751999999999999</v>
          </cell>
        </row>
        <row r="1369">
          <cell r="A1369">
            <v>38440</v>
          </cell>
          <cell r="C1369">
            <v>4.42</v>
          </cell>
          <cell r="E1369">
            <v>4.8099999999999996</v>
          </cell>
          <cell r="G1369">
            <v>5.7382999999999997</v>
          </cell>
        </row>
        <row r="1370">
          <cell r="A1370">
            <v>38441</v>
          </cell>
          <cell r="C1370">
            <v>4.3899999999999997</v>
          </cell>
          <cell r="E1370">
            <v>4.7699999999999996</v>
          </cell>
          <cell r="G1370">
            <v>5.7038000000000002</v>
          </cell>
        </row>
        <row r="1371">
          <cell r="A1371">
            <v>38442</v>
          </cell>
          <cell r="C1371">
            <v>4.32</v>
          </cell>
          <cell r="E1371">
            <v>4.71</v>
          </cell>
          <cell r="G1371">
            <v>5.6508000000000003</v>
          </cell>
        </row>
        <row r="1372">
          <cell r="A1372">
            <v>38443</v>
          </cell>
          <cell r="C1372">
            <v>4.29</v>
          </cell>
          <cell r="E1372">
            <v>4.68</v>
          </cell>
          <cell r="G1372">
            <v>5.6325000000000003</v>
          </cell>
        </row>
        <row r="1373">
          <cell r="A1373">
            <v>38446</v>
          </cell>
          <cell r="C1373">
            <v>4.28</v>
          </cell>
          <cell r="E1373">
            <v>4.6900000000000004</v>
          </cell>
          <cell r="G1373">
            <v>5.6391999999999998</v>
          </cell>
        </row>
        <row r="1374">
          <cell r="A1374">
            <v>38447</v>
          </cell>
          <cell r="C1374">
            <v>4.3099999999999996</v>
          </cell>
          <cell r="E1374">
            <v>4.72</v>
          </cell>
          <cell r="G1374">
            <v>5.6652000000000005</v>
          </cell>
        </row>
        <row r="1375">
          <cell r="A1375">
            <v>38448</v>
          </cell>
          <cell r="C1375">
            <v>4.28</v>
          </cell>
          <cell r="E1375">
            <v>4.7</v>
          </cell>
          <cell r="G1375">
            <v>5.6462000000000003</v>
          </cell>
        </row>
        <row r="1376">
          <cell r="A1376">
            <v>38449</v>
          </cell>
          <cell r="C1376">
            <v>4.3099999999999996</v>
          </cell>
          <cell r="E1376">
            <v>4.74</v>
          </cell>
          <cell r="G1376">
            <v>5.6741999999999999</v>
          </cell>
        </row>
        <row r="1377">
          <cell r="A1377">
            <v>38450</v>
          </cell>
          <cell r="C1377">
            <v>4.2699999999999996</v>
          </cell>
          <cell r="E1377">
            <v>4.71</v>
          </cell>
          <cell r="G1377">
            <v>5.6581999999999999</v>
          </cell>
        </row>
        <row r="1378">
          <cell r="A1378">
            <v>38453</v>
          </cell>
          <cell r="C1378">
            <v>4.21</v>
          </cell>
          <cell r="E1378">
            <v>4.6500000000000004</v>
          </cell>
          <cell r="G1378">
            <v>5.6002000000000001</v>
          </cell>
        </row>
        <row r="1379">
          <cell r="A1379">
            <v>38454</v>
          </cell>
          <cell r="C1379">
            <v>4.17</v>
          </cell>
          <cell r="E1379">
            <v>4.62</v>
          </cell>
          <cell r="G1379">
            <v>5.5612000000000004</v>
          </cell>
        </row>
        <row r="1380">
          <cell r="A1380">
            <v>38455</v>
          </cell>
          <cell r="C1380">
            <v>4.1900000000000004</v>
          </cell>
          <cell r="E1380">
            <v>4.6500000000000004</v>
          </cell>
          <cell r="G1380">
            <v>5.5842000000000001</v>
          </cell>
        </row>
        <row r="1381">
          <cell r="A1381">
            <v>38456</v>
          </cell>
          <cell r="C1381">
            <v>4.18</v>
          </cell>
          <cell r="E1381">
            <v>4.6500000000000004</v>
          </cell>
          <cell r="G1381">
            <v>5.5952000000000002</v>
          </cell>
        </row>
        <row r="1382">
          <cell r="A1382">
            <v>38457</v>
          </cell>
          <cell r="C1382">
            <v>4.1500000000000004</v>
          </cell>
          <cell r="E1382">
            <v>4.6100000000000003</v>
          </cell>
          <cell r="G1382">
            <v>5.5602</v>
          </cell>
        </row>
        <row r="1383">
          <cell r="A1383">
            <v>38460</v>
          </cell>
          <cell r="C1383">
            <v>4.17</v>
          </cell>
          <cell r="E1383">
            <v>4.62</v>
          </cell>
          <cell r="G1383">
            <v>5.5792000000000002</v>
          </cell>
        </row>
        <row r="1384">
          <cell r="A1384">
            <v>38461</v>
          </cell>
          <cell r="C1384">
            <v>4.12</v>
          </cell>
          <cell r="E1384">
            <v>4.59</v>
          </cell>
          <cell r="G1384">
            <v>5.5472000000000001</v>
          </cell>
        </row>
        <row r="1385">
          <cell r="A1385">
            <v>38462</v>
          </cell>
          <cell r="C1385">
            <v>4.1100000000000003</v>
          </cell>
          <cell r="E1385">
            <v>4.59</v>
          </cell>
          <cell r="G1385">
            <v>5.5496999999999996</v>
          </cell>
        </row>
        <row r="1386">
          <cell r="A1386">
            <v>38463</v>
          </cell>
          <cell r="C1386">
            <v>4.17</v>
          </cell>
          <cell r="E1386">
            <v>4.63</v>
          </cell>
          <cell r="G1386">
            <v>5.5907</v>
          </cell>
        </row>
        <row r="1387">
          <cell r="A1387">
            <v>38464</v>
          </cell>
          <cell r="C1387">
            <v>4.16</v>
          </cell>
          <cell r="E1387">
            <v>4.6100000000000003</v>
          </cell>
          <cell r="G1387">
            <v>5.5747999999999998</v>
          </cell>
        </row>
        <row r="1388">
          <cell r="A1388">
            <v>38467</v>
          </cell>
          <cell r="C1388">
            <v>4.16</v>
          </cell>
          <cell r="E1388">
            <v>4.5999999999999996</v>
          </cell>
          <cell r="G1388">
            <v>5.5754000000000001</v>
          </cell>
        </row>
        <row r="1389">
          <cell r="A1389">
            <v>38468</v>
          </cell>
          <cell r="C1389">
            <v>4.16</v>
          </cell>
          <cell r="E1389">
            <v>4.5999999999999996</v>
          </cell>
          <cell r="G1389">
            <v>5.5724</v>
          </cell>
        </row>
        <row r="1390">
          <cell r="A1390">
            <v>38469</v>
          </cell>
          <cell r="C1390">
            <v>4.1399999999999997</v>
          </cell>
          <cell r="E1390">
            <v>4.59</v>
          </cell>
          <cell r="G1390">
            <v>5.5594000000000001</v>
          </cell>
        </row>
        <row r="1391">
          <cell r="A1391">
            <v>38470</v>
          </cell>
          <cell r="C1391">
            <v>4.0999999999999996</v>
          </cell>
          <cell r="E1391">
            <v>4.5599999999999996</v>
          </cell>
          <cell r="G1391">
            <v>5.5274000000000001</v>
          </cell>
        </row>
        <row r="1392">
          <cell r="A1392">
            <v>38471</v>
          </cell>
          <cell r="C1392">
            <v>4.1399999999999997</v>
          </cell>
          <cell r="E1392">
            <v>4.58</v>
          </cell>
          <cell r="G1392">
            <v>5.5479000000000003</v>
          </cell>
        </row>
        <row r="1393">
          <cell r="A1393">
            <v>38474</v>
          </cell>
          <cell r="C1393">
            <v>4.13</v>
          </cell>
          <cell r="E1393">
            <v>4.57</v>
          </cell>
          <cell r="G1393">
            <v>5.5429000000000004</v>
          </cell>
        </row>
        <row r="1394">
          <cell r="A1394">
            <v>38475</v>
          </cell>
          <cell r="C1394">
            <v>4.12</v>
          </cell>
          <cell r="E1394">
            <v>4.55</v>
          </cell>
          <cell r="G1394">
            <v>5.5099</v>
          </cell>
        </row>
        <row r="1395">
          <cell r="A1395">
            <v>38476</v>
          </cell>
          <cell r="C1395">
            <v>4.13</v>
          </cell>
          <cell r="E1395">
            <v>4.57</v>
          </cell>
          <cell r="G1395">
            <v>5.5259</v>
          </cell>
        </row>
        <row r="1396">
          <cell r="A1396">
            <v>38477</v>
          </cell>
          <cell r="C1396">
            <v>4.13</v>
          </cell>
          <cell r="E1396">
            <v>4.58</v>
          </cell>
          <cell r="G1396">
            <v>5.5240999999999998</v>
          </cell>
        </row>
        <row r="1397">
          <cell r="A1397">
            <v>38478</v>
          </cell>
          <cell r="C1397">
            <v>4.22</v>
          </cell>
          <cell r="E1397">
            <v>4.63</v>
          </cell>
          <cell r="G1397">
            <v>5.5930999999999997</v>
          </cell>
        </row>
        <row r="1398">
          <cell r="A1398">
            <v>38481</v>
          </cell>
          <cell r="C1398">
            <v>4.21</v>
          </cell>
          <cell r="E1398">
            <v>4.6100000000000003</v>
          </cell>
          <cell r="G1398">
            <v>5.5731000000000002</v>
          </cell>
        </row>
        <row r="1399">
          <cell r="A1399">
            <v>38482</v>
          </cell>
          <cell r="C1399">
            <v>4.16</v>
          </cell>
          <cell r="E1399">
            <v>4.57</v>
          </cell>
          <cell r="G1399">
            <v>5.5330000000000004</v>
          </cell>
        </row>
        <row r="1400">
          <cell r="A1400">
            <v>38483</v>
          </cell>
          <cell r="C1400">
            <v>4.12</v>
          </cell>
          <cell r="E1400">
            <v>4.54</v>
          </cell>
          <cell r="G1400">
            <v>5.492</v>
          </cell>
        </row>
        <row r="1401">
          <cell r="A1401">
            <v>38484</v>
          </cell>
          <cell r="C1401">
            <v>4.09</v>
          </cell>
          <cell r="E1401">
            <v>4.5199999999999996</v>
          </cell>
          <cell r="G1401">
            <v>5.4832000000000001</v>
          </cell>
        </row>
        <row r="1402">
          <cell r="A1402">
            <v>38485</v>
          </cell>
          <cell r="C1402">
            <v>4.03</v>
          </cell>
          <cell r="E1402">
            <v>4.47</v>
          </cell>
          <cell r="G1402">
            <v>5.4291999999999998</v>
          </cell>
        </row>
        <row r="1403">
          <cell r="A1403">
            <v>38488</v>
          </cell>
          <cell r="C1403">
            <v>4.05</v>
          </cell>
          <cell r="E1403">
            <v>4.49</v>
          </cell>
          <cell r="G1403">
            <v>5.4470000000000001</v>
          </cell>
        </row>
        <row r="1404">
          <cell r="A1404">
            <v>38489</v>
          </cell>
          <cell r="C1404">
            <v>4.04</v>
          </cell>
          <cell r="E1404">
            <v>4.4800000000000004</v>
          </cell>
          <cell r="G1404">
            <v>5.43</v>
          </cell>
        </row>
        <row r="1405">
          <cell r="A1405">
            <v>38490</v>
          </cell>
          <cell r="C1405">
            <v>4.03</v>
          </cell>
          <cell r="E1405">
            <v>4.46</v>
          </cell>
          <cell r="G1405">
            <v>5.4054000000000002</v>
          </cell>
        </row>
        <row r="1406">
          <cell r="A1406">
            <v>38491</v>
          </cell>
          <cell r="C1406">
            <v>4.09</v>
          </cell>
          <cell r="E1406">
            <v>4.5</v>
          </cell>
          <cell r="G1406">
            <v>5.4539</v>
          </cell>
        </row>
        <row r="1407">
          <cell r="A1407">
            <v>38492</v>
          </cell>
          <cell r="C1407">
            <v>4.09</v>
          </cell>
          <cell r="E1407">
            <v>4.5</v>
          </cell>
          <cell r="G1407">
            <v>5.4539</v>
          </cell>
        </row>
        <row r="1408">
          <cell r="A1408">
            <v>38495</v>
          </cell>
          <cell r="C1408" t="str">
            <v>na</v>
          </cell>
          <cell r="E1408" t="str">
            <v>na</v>
          </cell>
          <cell r="G1408">
            <v>5.4558999999999997</v>
          </cell>
        </row>
        <row r="1409">
          <cell r="A1409">
            <v>38496</v>
          </cell>
          <cell r="C1409">
            <v>4.03</v>
          </cell>
          <cell r="E1409">
            <v>4.45</v>
          </cell>
          <cell r="G1409">
            <v>5.4033999999999995</v>
          </cell>
        </row>
        <row r="1410">
          <cell r="A1410">
            <v>38497</v>
          </cell>
          <cell r="C1410">
            <v>4.0199999999999996</v>
          </cell>
          <cell r="E1410">
            <v>4.46</v>
          </cell>
          <cell r="G1410">
            <v>5.4104000000000001</v>
          </cell>
        </row>
        <row r="1411">
          <cell r="A1411">
            <v>38498</v>
          </cell>
          <cell r="C1411">
            <v>4.01</v>
          </cell>
          <cell r="E1411">
            <v>4.45</v>
          </cell>
          <cell r="G1411">
            <v>5.4054000000000002</v>
          </cell>
        </row>
        <row r="1412">
          <cell r="A1412">
            <v>38499</v>
          </cell>
          <cell r="C1412">
            <v>3.97</v>
          </cell>
          <cell r="E1412">
            <v>4.42</v>
          </cell>
          <cell r="G1412">
            <v>5.3643999999999998</v>
          </cell>
        </row>
        <row r="1413">
          <cell r="A1413">
            <v>38502</v>
          </cell>
          <cell r="C1413">
            <v>3.96</v>
          </cell>
          <cell r="E1413">
            <v>4.41</v>
          </cell>
          <cell r="G1413">
            <v>5.351</v>
          </cell>
        </row>
        <row r="1414">
          <cell r="A1414">
            <v>38503</v>
          </cell>
          <cell r="C1414">
            <v>3.92</v>
          </cell>
          <cell r="E1414">
            <v>4.37</v>
          </cell>
          <cell r="G1414">
            <v>5.3094999999999999</v>
          </cell>
        </row>
        <row r="1415">
          <cell r="A1415">
            <v>38504</v>
          </cell>
          <cell r="C1415">
            <v>3.8</v>
          </cell>
          <cell r="E1415">
            <v>4.28</v>
          </cell>
          <cell r="G1415">
            <v>5.2039999999999997</v>
          </cell>
        </row>
        <row r="1416">
          <cell r="A1416">
            <v>38505</v>
          </cell>
          <cell r="C1416">
            <v>3.81</v>
          </cell>
          <cell r="E1416">
            <v>4.29</v>
          </cell>
          <cell r="G1416">
            <v>5.2210000000000001</v>
          </cell>
        </row>
        <row r="1417">
          <cell r="A1417">
            <v>38506</v>
          </cell>
          <cell r="C1417">
            <v>3.88</v>
          </cell>
          <cell r="E1417">
            <v>4.34</v>
          </cell>
          <cell r="G1417">
            <v>5.2725</v>
          </cell>
        </row>
        <row r="1418">
          <cell r="A1418">
            <v>38509</v>
          </cell>
          <cell r="C1418">
            <v>3.84</v>
          </cell>
          <cell r="E1418">
            <v>4.3099999999999996</v>
          </cell>
          <cell r="G1418">
            <v>5.2525000000000004</v>
          </cell>
        </row>
        <row r="1419">
          <cell r="A1419">
            <v>38510</v>
          </cell>
          <cell r="C1419">
            <v>3.78</v>
          </cell>
          <cell r="E1419">
            <v>4.26</v>
          </cell>
          <cell r="G1419">
            <v>5.1944999999999997</v>
          </cell>
        </row>
        <row r="1420">
          <cell r="A1420">
            <v>38511</v>
          </cell>
          <cell r="C1420">
            <v>3.81</v>
          </cell>
          <cell r="E1420">
            <v>4.29</v>
          </cell>
          <cell r="G1420">
            <v>5.2065999999999999</v>
          </cell>
        </row>
        <row r="1421">
          <cell r="A1421">
            <v>38512</v>
          </cell>
          <cell r="C1421">
            <v>3.81</v>
          </cell>
          <cell r="E1421">
            <v>4.29</v>
          </cell>
          <cell r="G1421">
            <v>5.2065999999999999</v>
          </cell>
        </row>
        <row r="1422">
          <cell r="A1422">
            <v>38513</v>
          </cell>
          <cell r="C1422">
            <v>3.89</v>
          </cell>
          <cell r="E1422">
            <v>4.3499999999999996</v>
          </cell>
          <cell r="G1422">
            <v>5.2695999999999996</v>
          </cell>
        </row>
        <row r="1423">
          <cell r="A1423">
            <v>38516</v>
          </cell>
          <cell r="C1423">
            <v>3.9</v>
          </cell>
          <cell r="E1423">
            <v>4.37</v>
          </cell>
          <cell r="G1423">
            <v>5.2915999999999999</v>
          </cell>
        </row>
        <row r="1424">
          <cell r="A1424">
            <v>38517</v>
          </cell>
          <cell r="C1424">
            <v>3.93</v>
          </cell>
          <cell r="E1424">
            <v>4.4000000000000004</v>
          </cell>
          <cell r="G1424">
            <v>5.3154000000000003</v>
          </cell>
        </row>
        <row r="1425">
          <cell r="A1425">
            <v>38518</v>
          </cell>
          <cell r="C1425">
            <v>3.93</v>
          </cell>
          <cell r="E1425">
            <v>4.3899999999999997</v>
          </cell>
          <cell r="G1425">
            <v>5.3133999999999997</v>
          </cell>
        </row>
        <row r="1426">
          <cell r="A1426">
            <v>38519</v>
          </cell>
          <cell r="C1426">
            <v>3.9</v>
          </cell>
          <cell r="E1426">
            <v>4.3600000000000003</v>
          </cell>
          <cell r="G1426">
            <v>5.2851999999999997</v>
          </cell>
        </row>
        <row r="1427">
          <cell r="A1427">
            <v>38520</v>
          </cell>
          <cell r="C1427">
            <v>3.89</v>
          </cell>
          <cell r="E1427">
            <v>4.3499999999999996</v>
          </cell>
          <cell r="G1427">
            <v>5.2685000000000004</v>
          </cell>
        </row>
        <row r="1428">
          <cell r="A1428">
            <v>38523</v>
          </cell>
          <cell r="C1428">
            <v>3.88</v>
          </cell>
          <cell r="E1428">
            <v>4.3499999999999996</v>
          </cell>
          <cell r="G1428">
            <v>5.2549999999999999</v>
          </cell>
        </row>
        <row r="1429">
          <cell r="A1429">
            <v>38524</v>
          </cell>
          <cell r="C1429">
            <v>3.84</v>
          </cell>
          <cell r="E1429">
            <v>4.3099999999999996</v>
          </cell>
          <cell r="G1429">
            <v>5.2104999999999997</v>
          </cell>
        </row>
        <row r="1430">
          <cell r="A1430">
            <v>38525</v>
          </cell>
          <cell r="C1430">
            <v>3.77</v>
          </cell>
          <cell r="E1430">
            <v>4.25</v>
          </cell>
          <cell r="G1430">
            <v>5.1615000000000002</v>
          </cell>
        </row>
        <row r="1431">
          <cell r="A1431">
            <v>38526</v>
          </cell>
          <cell r="C1431">
            <v>3.76</v>
          </cell>
          <cell r="E1431">
            <v>4.24</v>
          </cell>
          <cell r="G1431">
            <v>5.1524999999999999</v>
          </cell>
        </row>
        <row r="1432">
          <cell r="A1432">
            <v>38527</v>
          </cell>
          <cell r="C1432">
            <v>3.74</v>
          </cell>
          <cell r="E1432">
            <v>4.2300000000000004</v>
          </cell>
          <cell r="G1432">
            <v>5.1261999999999999</v>
          </cell>
        </row>
        <row r="1433">
          <cell r="A1433">
            <v>38530</v>
          </cell>
          <cell r="C1433">
            <v>3.73</v>
          </cell>
          <cell r="E1433">
            <v>4.22</v>
          </cell>
          <cell r="G1433">
            <v>5.1231</v>
          </cell>
        </row>
        <row r="1434">
          <cell r="A1434">
            <v>38531</v>
          </cell>
          <cell r="C1434">
            <v>3.78</v>
          </cell>
          <cell r="E1434">
            <v>4.25</v>
          </cell>
          <cell r="G1434">
            <v>5.1596000000000002</v>
          </cell>
        </row>
        <row r="1435">
          <cell r="A1435">
            <v>38532</v>
          </cell>
          <cell r="C1435">
            <v>3.81</v>
          </cell>
          <cell r="E1435">
            <v>4.29</v>
          </cell>
          <cell r="G1435">
            <v>5.2000999999999999</v>
          </cell>
        </row>
        <row r="1436">
          <cell r="A1436">
            <v>38533</v>
          </cell>
          <cell r="C1436">
            <v>3.74</v>
          </cell>
          <cell r="E1436">
            <v>4.21</v>
          </cell>
          <cell r="G1436">
            <v>5.1285999999999996</v>
          </cell>
        </row>
        <row r="1437">
          <cell r="A1437">
            <v>38534</v>
          </cell>
          <cell r="C1437" t="str">
            <v>na</v>
          </cell>
          <cell r="E1437" t="str">
            <v>na</v>
          </cell>
          <cell r="G1437">
            <v>5.1105999999999998</v>
          </cell>
        </row>
        <row r="1438">
          <cell r="A1438">
            <v>38537</v>
          </cell>
          <cell r="C1438">
            <v>3.85</v>
          </cell>
          <cell r="E1438">
            <v>4.3099999999999996</v>
          </cell>
          <cell r="G1438">
            <v>5.2035999999999998</v>
          </cell>
        </row>
        <row r="1439">
          <cell r="A1439">
            <v>38538</v>
          </cell>
          <cell r="C1439">
            <v>3.9</v>
          </cell>
          <cell r="E1439">
            <v>4.3499999999999996</v>
          </cell>
          <cell r="G1439">
            <v>5.2411000000000003</v>
          </cell>
        </row>
        <row r="1440">
          <cell r="A1440">
            <v>38539</v>
          </cell>
          <cell r="C1440">
            <v>3.89</v>
          </cell>
          <cell r="E1440">
            <v>4.32</v>
          </cell>
          <cell r="G1440">
            <v>5.2271000000000001</v>
          </cell>
        </row>
        <row r="1441">
          <cell r="A1441">
            <v>38540</v>
          </cell>
          <cell r="C1441">
            <v>3.88</v>
          </cell>
          <cell r="E1441">
            <v>4.32</v>
          </cell>
          <cell r="G1441">
            <v>5.2012999999999998</v>
          </cell>
        </row>
        <row r="1442">
          <cell r="A1442">
            <v>38541</v>
          </cell>
          <cell r="C1442">
            <v>3.89</v>
          </cell>
          <cell r="E1442">
            <v>4.32</v>
          </cell>
          <cell r="G1442">
            <v>5.2144000000000004</v>
          </cell>
        </row>
        <row r="1443">
          <cell r="A1443">
            <v>38544</v>
          </cell>
          <cell r="C1443">
            <v>3.91</v>
          </cell>
          <cell r="E1443">
            <v>4.33</v>
          </cell>
          <cell r="G1443">
            <v>5.2022000000000004</v>
          </cell>
        </row>
        <row r="1444">
          <cell r="A1444">
            <v>38545</v>
          </cell>
          <cell r="C1444">
            <v>3.96</v>
          </cell>
          <cell r="E1444">
            <v>4.3600000000000003</v>
          </cell>
          <cell r="G1444">
            <v>5.2262000000000004</v>
          </cell>
        </row>
        <row r="1445">
          <cell r="A1445">
            <v>38546</v>
          </cell>
          <cell r="C1445">
            <v>3.94</v>
          </cell>
          <cell r="E1445">
            <v>4.3499999999999996</v>
          </cell>
          <cell r="G1445">
            <v>5.2125000000000004</v>
          </cell>
        </row>
        <row r="1446">
          <cell r="A1446">
            <v>38547</v>
          </cell>
          <cell r="C1446">
            <v>3.92</v>
          </cell>
          <cell r="E1446">
            <v>4.33</v>
          </cell>
          <cell r="G1446">
            <v>5.1959999999999997</v>
          </cell>
        </row>
        <row r="1447">
          <cell r="A1447">
            <v>38548</v>
          </cell>
          <cell r="C1447">
            <v>3.91</v>
          </cell>
          <cell r="E1447">
            <v>4.3099999999999996</v>
          </cell>
          <cell r="G1447">
            <v>5.1704999999999997</v>
          </cell>
        </row>
        <row r="1448">
          <cell r="A1448">
            <v>38551</v>
          </cell>
          <cell r="C1448">
            <v>3.95</v>
          </cell>
          <cell r="E1448">
            <v>4.34</v>
          </cell>
          <cell r="G1448">
            <v>5.1995000000000005</v>
          </cell>
        </row>
        <row r="1449">
          <cell r="A1449">
            <v>38552</v>
          </cell>
          <cell r="C1449">
            <v>3.91</v>
          </cell>
          <cell r="E1449">
            <v>4.32</v>
          </cell>
          <cell r="G1449">
            <v>5.1779999999999999</v>
          </cell>
        </row>
        <row r="1450">
          <cell r="A1450">
            <v>38553</v>
          </cell>
          <cell r="C1450">
            <v>3.92</v>
          </cell>
          <cell r="E1450">
            <v>4.32</v>
          </cell>
          <cell r="G1450">
            <v>5.173</v>
          </cell>
        </row>
        <row r="1451">
          <cell r="A1451">
            <v>38554</v>
          </cell>
          <cell r="C1451">
            <v>3.96</v>
          </cell>
          <cell r="E1451">
            <v>4.3600000000000003</v>
          </cell>
          <cell r="G1451">
            <v>5.2130000000000001</v>
          </cell>
        </row>
        <row r="1452">
          <cell r="A1452">
            <v>38555</v>
          </cell>
          <cell r="C1452">
            <v>3.86</v>
          </cell>
          <cell r="E1452">
            <v>4.29</v>
          </cell>
          <cell r="G1452">
            <v>5.1567999999999996</v>
          </cell>
        </row>
        <row r="1453">
          <cell r="A1453">
            <v>38558</v>
          </cell>
          <cell r="C1453">
            <v>3.84</v>
          </cell>
          <cell r="E1453">
            <v>4.28</v>
          </cell>
          <cell r="G1453">
            <v>5.1528</v>
          </cell>
        </row>
        <row r="1454">
          <cell r="A1454">
            <v>38559</v>
          </cell>
          <cell r="C1454">
            <v>3.88</v>
          </cell>
          <cell r="E1454">
            <v>4.3</v>
          </cell>
          <cell r="G1454">
            <v>5.1573000000000002</v>
          </cell>
        </row>
        <row r="1455">
          <cell r="A1455">
            <v>38560</v>
          </cell>
          <cell r="C1455">
            <v>3.91</v>
          </cell>
          <cell r="E1455">
            <v>4.3099999999999996</v>
          </cell>
          <cell r="G1455">
            <v>5.1597999999999997</v>
          </cell>
        </row>
        <row r="1456">
          <cell r="A1456">
            <v>38561</v>
          </cell>
          <cell r="C1456">
            <v>3.85</v>
          </cell>
          <cell r="E1456">
            <v>4.2699999999999996</v>
          </cell>
          <cell r="G1456">
            <v>5.1357999999999997</v>
          </cell>
        </row>
        <row r="1457">
          <cell r="A1457">
            <v>38562</v>
          </cell>
          <cell r="C1457">
            <v>3.86</v>
          </cell>
          <cell r="E1457">
            <v>4.2699999999999996</v>
          </cell>
          <cell r="G1457">
            <v>5.1266999999999996</v>
          </cell>
        </row>
        <row r="1458">
          <cell r="A1458">
            <v>38565</v>
          </cell>
          <cell r="C1458" t="str">
            <v>na</v>
          </cell>
          <cell r="E1458" t="str">
            <v>na</v>
          </cell>
          <cell r="G1458">
            <v>5.1292999999999997</v>
          </cell>
        </row>
        <row r="1459">
          <cell r="A1459">
            <v>38566</v>
          </cell>
          <cell r="C1459">
            <v>3.94</v>
          </cell>
          <cell r="E1459">
            <v>4.34</v>
          </cell>
          <cell r="G1459">
            <v>5.1623000000000001</v>
          </cell>
        </row>
        <row r="1460">
          <cell r="A1460">
            <v>38567</v>
          </cell>
          <cell r="C1460">
            <v>3.93</v>
          </cell>
          <cell r="E1460">
            <v>4.32</v>
          </cell>
          <cell r="G1460">
            <v>5.1733000000000002</v>
          </cell>
        </row>
        <row r="1461">
          <cell r="A1461">
            <v>38568</v>
          </cell>
          <cell r="C1461">
            <v>3.93</v>
          </cell>
          <cell r="E1461">
            <v>4.32</v>
          </cell>
          <cell r="G1461">
            <v>5.1692999999999998</v>
          </cell>
        </row>
        <row r="1462">
          <cell r="A1462">
            <v>38569</v>
          </cell>
          <cell r="C1462">
            <v>4.01</v>
          </cell>
          <cell r="E1462">
            <v>4.37</v>
          </cell>
          <cell r="G1462">
            <v>5.2287999999999997</v>
          </cell>
        </row>
        <row r="1463">
          <cell r="A1463">
            <v>38572</v>
          </cell>
          <cell r="C1463">
            <v>4.0199999999999996</v>
          </cell>
          <cell r="E1463">
            <v>4.38</v>
          </cell>
          <cell r="G1463">
            <v>5.2358000000000002</v>
          </cell>
        </row>
        <row r="1464">
          <cell r="A1464">
            <v>38573</v>
          </cell>
          <cell r="C1464">
            <v>4</v>
          </cell>
          <cell r="E1464">
            <v>4.37</v>
          </cell>
          <cell r="G1464">
            <v>5.2278000000000002</v>
          </cell>
        </row>
        <row r="1465">
          <cell r="A1465">
            <v>38574</v>
          </cell>
          <cell r="C1465">
            <v>4.04</v>
          </cell>
          <cell r="E1465">
            <v>4.4000000000000004</v>
          </cell>
          <cell r="G1465">
            <v>5.2422000000000004</v>
          </cell>
        </row>
        <row r="1466">
          <cell r="A1466">
            <v>38575</v>
          </cell>
          <cell r="C1466">
            <v>3.98</v>
          </cell>
          <cell r="E1466">
            <v>4.3600000000000003</v>
          </cell>
          <cell r="G1466">
            <v>5.2096999999999998</v>
          </cell>
        </row>
        <row r="1467">
          <cell r="A1467">
            <v>38576</v>
          </cell>
          <cell r="C1467">
            <v>3.92</v>
          </cell>
          <cell r="E1467">
            <v>4.3</v>
          </cell>
          <cell r="G1467">
            <v>5.1326999999999998</v>
          </cell>
        </row>
        <row r="1468">
          <cell r="A1468">
            <v>38579</v>
          </cell>
          <cell r="C1468">
            <v>3.95</v>
          </cell>
          <cell r="E1468">
            <v>4.32</v>
          </cell>
          <cell r="G1468">
            <v>5.1497000000000002</v>
          </cell>
        </row>
        <row r="1469">
          <cell r="A1469">
            <v>38580</v>
          </cell>
          <cell r="C1469">
            <v>3.93</v>
          </cell>
          <cell r="E1469">
            <v>4.26</v>
          </cell>
          <cell r="G1469">
            <v>5.0945</v>
          </cell>
        </row>
        <row r="1470">
          <cell r="A1470">
            <v>38581</v>
          </cell>
          <cell r="C1470">
            <v>3.96</v>
          </cell>
          <cell r="E1470">
            <v>4.29</v>
          </cell>
          <cell r="G1470">
            <v>5.1265000000000001</v>
          </cell>
        </row>
        <row r="1471">
          <cell r="A1471">
            <v>38582</v>
          </cell>
          <cell r="C1471">
            <v>3.92</v>
          </cell>
          <cell r="E1471">
            <v>4.25</v>
          </cell>
          <cell r="G1471">
            <v>5.0883000000000003</v>
          </cell>
        </row>
        <row r="1472">
          <cell r="A1472">
            <v>38583</v>
          </cell>
          <cell r="C1472">
            <v>3.91</v>
          </cell>
          <cell r="E1472">
            <v>4.2300000000000004</v>
          </cell>
          <cell r="G1472">
            <v>5.0658000000000003</v>
          </cell>
        </row>
        <row r="1473">
          <cell r="A1473">
            <v>38586</v>
          </cell>
          <cell r="C1473">
            <v>3.92</v>
          </cell>
          <cell r="E1473">
            <v>4.24</v>
          </cell>
          <cell r="G1473">
            <v>5.0655999999999999</v>
          </cell>
        </row>
        <row r="1474">
          <cell r="A1474">
            <v>38587</v>
          </cell>
          <cell r="C1474">
            <v>3.91</v>
          </cell>
          <cell r="E1474">
            <v>4.2300000000000004</v>
          </cell>
          <cell r="G1474">
            <v>5.0506000000000002</v>
          </cell>
        </row>
        <row r="1475">
          <cell r="A1475">
            <v>38588</v>
          </cell>
          <cell r="C1475">
            <v>3.87</v>
          </cell>
          <cell r="E1475">
            <v>4.2</v>
          </cell>
          <cell r="G1475">
            <v>5.0255000000000001</v>
          </cell>
        </row>
        <row r="1476">
          <cell r="A1476">
            <v>38589</v>
          </cell>
          <cell r="C1476">
            <v>3.84</v>
          </cell>
          <cell r="E1476">
            <v>4.16</v>
          </cell>
          <cell r="G1476">
            <v>4.9714</v>
          </cell>
        </row>
        <row r="1477">
          <cell r="A1477">
            <v>38590</v>
          </cell>
          <cell r="C1477">
            <v>3.85</v>
          </cell>
          <cell r="E1477">
            <v>4.16</v>
          </cell>
          <cell r="G1477">
            <v>4.9618000000000002</v>
          </cell>
        </row>
        <row r="1478">
          <cell r="A1478">
            <v>38593</v>
          </cell>
          <cell r="C1478">
            <v>3.83</v>
          </cell>
          <cell r="E1478">
            <v>4.1500000000000004</v>
          </cell>
          <cell r="G1478">
            <v>4.9465000000000003</v>
          </cell>
        </row>
        <row r="1479">
          <cell r="A1479">
            <v>38594</v>
          </cell>
          <cell r="C1479">
            <v>3.81</v>
          </cell>
          <cell r="E1479">
            <v>4.13</v>
          </cell>
          <cell r="G1479">
            <v>4.9416000000000002</v>
          </cell>
        </row>
        <row r="1480">
          <cell r="A1480">
            <v>38595</v>
          </cell>
          <cell r="C1480">
            <v>3.78</v>
          </cell>
          <cell r="E1480">
            <v>4.12</v>
          </cell>
          <cell r="G1480">
            <v>4.9276</v>
          </cell>
        </row>
        <row r="1481">
          <cell r="A1481">
            <v>38596</v>
          </cell>
          <cell r="C1481">
            <v>3.73</v>
          </cell>
          <cell r="E1481">
            <v>4.0999999999999996</v>
          </cell>
          <cell r="G1481">
            <v>4.9177999999999997</v>
          </cell>
        </row>
        <row r="1482">
          <cell r="A1482">
            <v>38597</v>
          </cell>
          <cell r="C1482">
            <v>3.73</v>
          </cell>
          <cell r="E1482">
            <v>4.0999999999999996</v>
          </cell>
          <cell r="G1482">
            <v>4.9310999999999998</v>
          </cell>
        </row>
        <row r="1483">
          <cell r="A1483">
            <v>38600</v>
          </cell>
          <cell r="C1483" t="str">
            <v>na</v>
          </cell>
          <cell r="E1483" t="str">
            <v>na</v>
          </cell>
          <cell r="G1483">
            <v>4.9227999999999996</v>
          </cell>
        </row>
        <row r="1484">
          <cell r="A1484">
            <v>38601</v>
          </cell>
          <cell r="C1484">
            <v>3.79</v>
          </cell>
          <cell r="E1484">
            <v>4.1399999999999997</v>
          </cell>
          <cell r="G1484">
            <v>4.9553000000000003</v>
          </cell>
        </row>
        <row r="1485">
          <cell r="A1485">
            <v>38602</v>
          </cell>
          <cell r="C1485">
            <v>3.85</v>
          </cell>
          <cell r="E1485">
            <v>4.1900000000000004</v>
          </cell>
          <cell r="G1485">
            <v>5.0152000000000001</v>
          </cell>
        </row>
        <row r="1486">
          <cell r="A1486">
            <v>38603</v>
          </cell>
          <cell r="C1486">
            <v>3.85</v>
          </cell>
          <cell r="E1486">
            <v>4.1900000000000004</v>
          </cell>
          <cell r="G1486">
            <v>5.0152000000000001</v>
          </cell>
        </row>
        <row r="1487">
          <cell r="A1487">
            <v>38604</v>
          </cell>
          <cell r="C1487">
            <v>3.82</v>
          </cell>
          <cell r="E1487">
            <v>4.1500000000000004</v>
          </cell>
          <cell r="G1487">
            <v>4.9817</v>
          </cell>
        </row>
        <row r="1488">
          <cell r="A1488">
            <v>38607</v>
          </cell>
          <cell r="C1488">
            <v>3.85</v>
          </cell>
          <cell r="E1488">
            <v>4.1900000000000004</v>
          </cell>
          <cell r="G1488">
            <v>4.9897</v>
          </cell>
        </row>
        <row r="1489">
          <cell r="A1489">
            <v>38608</v>
          </cell>
          <cell r="C1489">
            <v>3.82</v>
          </cell>
          <cell r="E1489">
            <v>4.16</v>
          </cell>
          <cell r="G1489">
            <v>4.9652000000000003</v>
          </cell>
        </row>
        <row r="1490">
          <cell r="A1490">
            <v>38609</v>
          </cell>
          <cell r="C1490">
            <v>3.85</v>
          </cell>
          <cell r="E1490">
            <v>4.17</v>
          </cell>
          <cell r="G1490">
            <v>4.9795999999999996</v>
          </cell>
        </row>
        <row r="1491">
          <cell r="A1491">
            <v>38610</v>
          </cell>
          <cell r="C1491">
            <v>3.87</v>
          </cell>
          <cell r="E1491">
            <v>4.1900000000000004</v>
          </cell>
          <cell r="G1491">
            <v>4.9976000000000003</v>
          </cell>
        </row>
        <row r="1492">
          <cell r="A1492">
            <v>38611</v>
          </cell>
          <cell r="C1492">
            <v>3.92</v>
          </cell>
          <cell r="E1492">
            <v>4.2300000000000004</v>
          </cell>
          <cell r="G1492">
            <v>5.0236000000000001</v>
          </cell>
        </row>
        <row r="1493">
          <cell r="A1493">
            <v>38614</v>
          </cell>
          <cell r="C1493">
            <v>3.88</v>
          </cell>
          <cell r="E1493">
            <v>4.21</v>
          </cell>
          <cell r="G1493">
            <v>5.0201000000000002</v>
          </cell>
        </row>
        <row r="1494">
          <cell r="A1494">
            <v>38615</v>
          </cell>
          <cell r="C1494">
            <v>3.9</v>
          </cell>
          <cell r="E1494">
            <v>4.21</v>
          </cell>
          <cell r="G1494">
            <v>5.0033000000000003</v>
          </cell>
        </row>
        <row r="1495">
          <cell r="A1495">
            <v>38616</v>
          </cell>
          <cell r="C1495">
            <v>3.85</v>
          </cell>
          <cell r="E1495">
            <v>4.17</v>
          </cell>
          <cell r="G1495">
            <v>4.9683000000000002</v>
          </cell>
        </row>
        <row r="1496">
          <cell r="A1496">
            <v>38617</v>
          </cell>
          <cell r="C1496">
            <v>3.86</v>
          </cell>
          <cell r="E1496">
            <v>4.18</v>
          </cell>
          <cell r="G1496">
            <v>4.9737999999999998</v>
          </cell>
        </row>
        <row r="1497">
          <cell r="A1497">
            <v>38618</v>
          </cell>
          <cell r="C1497">
            <v>3.91</v>
          </cell>
          <cell r="E1497">
            <v>4.22</v>
          </cell>
          <cell r="G1497">
            <v>5.0152999999999999</v>
          </cell>
        </row>
        <row r="1498">
          <cell r="A1498">
            <v>38621</v>
          </cell>
          <cell r="C1498">
            <v>3.95</v>
          </cell>
          <cell r="E1498">
            <v>4.24</v>
          </cell>
          <cell r="G1498">
            <v>5.0462999999999996</v>
          </cell>
        </row>
        <row r="1499">
          <cell r="A1499">
            <v>38622</v>
          </cell>
          <cell r="C1499">
            <v>3.94</v>
          </cell>
          <cell r="E1499">
            <v>4.2300000000000004</v>
          </cell>
          <cell r="G1499">
            <v>5.0290999999999997</v>
          </cell>
        </row>
        <row r="1500">
          <cell r="A1500">
            <v>38623</v>
          </cell>
          <cell r="C1500">
            <v>3.94</v>
          </cell>
          <cell r="E1500">
            <v>4.21</v>
          </cell>
          <cell r="G1500">
            <v>5.0095999999999998</v>
          </cell>
        </row>
        <row r="1501">
          <cell r="A1501">
            <v>38624</v>
          </cell>
          <cell r="C1501">
            <v>3.97</v>
          </cell>
          <cell r="E1501">
            <v>4.24</v>
          </cell>
          <cell r="G1501">
            <v>5.0340999999999996</v>
          </cell>
        </row>
        <row r="1502">
          <cell r="A1502">
            <v>38625</v>
          </cell>
          <cell r="C1502">
            <v>3.96</v>
          </cell>
          <cell r="E1502">
            <v>4.22</v>
          </cell>
          <cell r="G1502">
            <v>5.0240999999999998</v>
          </cell>
        </row>
        <row r="1503">
          <cell r="A1503">
            <v>38628</v>
          </cell>
          <cell r="C1503">
            <v>3.98</v>
          </cell>
          <cell r="E1503">
            <v>4.24</v>
          </cell>
          <cell r="G1503">
            <v>5.0366</v>
          </cell>
        </row>
        <row r="1504">
          <cell r="A1504">
            <v>38629</v>
          </cell>
          <cell r="C1504">
            <v>3.94</v>
          </cell>
          <cell r="E1504">
            <v>4.2</v>
          </cell>
          <cell r="G1504">
            <v>5.0121000000000002</v>
          </cell>
        </row>
        <row r="1505">
          <cell r="A1505">
            <v>38630</v>
          </cell>
          <cell r="C1505">
            <v>3.93</v>
          </cell>
          <cell r="E1505">
            <v>4.1900000000000004</v>
          </cell>
          <cell r="G1505">
            <v>4.9876000000000005</v>
          </cell>
        </row>
        <row r="1506">
          <cell r="A1506">
            <v>38631</v>
          </cell>
          <cell r="C1506">
            <v>3.93</v>
          </cell>
          <cell r="E1506">
            <v>4.2</v>
          </cell>
          <cell r="G1506">
            <v>5.0026999999999999</v>
          </cell>
        </row>
        <row r="1507">
          <cell r="A1507">
            <v>38632</v>
          </cell>
          <cell r="C1507">
            <v>3.94</v>
          </cell>
          <cell r="E1507">
            <v>4.1900000000000004</v>
          </cell>
          <cell r="G1507">
            <v>4.9931999999999999</v>
          </cell>
        </row>
        <row r="1508">
          <cell r="A1508">
            <v>38635</v>
          </cell>
          <cell r="C1508" t="str">
            <v>na</v>
          </cell>
          <cell r="E1508" t="str">
            <v>na</v>
          </cell>
          <cell r="G1508">
            <v>4.9977</v>
          </cell>
        </row>
        <row r="1509">
          <cell r="A1509">
            <v>38636</v>
          </cell>
          <cell r="C1509">
            <v>3.99</v>
          </cell>
          <cell r="E1509">
            <v>4.2300000000000004</v>
          </cell>
          <cell r="G1509">
            <v>5.0342000000000002</v>
          </cell>
        </row>
        <row r="1510">
          <cell r="A1510">
            <v>38637</v>
          </cell>
          <cell r="C1510">
            <v>4.05</v>
          </cell>
          <cell r="E1510">
            <v>4.29</v>
          </cell>
          <cell r="G1510">
            <v>5.0972</v>
          </cell>
        </row>
        <row r="1511">
          <cell r="A1511">
            <v>38638</v>
          </cell>
          <cell r="C1511">
            <v>4.05</v>
          </cell>
          <cell r="E1511">
            <v>4.3</v>
          </cell>
          <cell r="G1511">
            <v>5.1132</v>
          </cell>
        </row>
        <row r="1512">
          <cell r="A1512">
            <v>38639</v>
          </cell>
          <cell r="C1512">
            <v>4.04</v>
          </cell>
          <cell r="E1512">
            <v>4.3</v>
          </cell>
          <cell r="G1512">
            <v>5.1113999999999997</v>
          </cell>
        </row>
        <row r="1513">
          <cell r="A1513">
            <v>38642</v>
          </cell>
          <cell r="C1513">
            <v>4.0599999999999996</v>
          </cell>
          <cell r="E1513">
            <v>4.3099999999999996</v>
          </cell>
          <cell r="G1513">
            <v>5.1189</v>
          </cell>
        </row>
        <row r="1514">
          <cell r="A1514">
            <v>38643</v>
          </cell>
          <cell r="C1514">
            <v>4.0599999999999996</v>
          </cell>
          <cell r="E1514">
            <v>4.3</v>
          </cell>
          <cell r="G1514">
            <v>5.1169000000000002</v>
          </cell>
        </row>
        <row r="1515">
          <cell r="A1515">
            <v>38644</v>
          </cell>
          <cell r="C1515">
            <v>4.0999999999999996</v>
          </cell>
          <cell r="E1515">
            <v>4.33</v>
          </cell>
          <cell r="G1515">
            <v>5.1323999999999996</v>
          </cell>
        </row>
        <row r="1516">
          <cell r="A1516">
            <v>38645</v>
          </cell>
          <cell r="C1516">
            <v>4.0599999999999996</v>
          </cell>
          <cell r="E1516">
            <v>4.3</v>
          </cell>
          <cell r="G1516">
            <v>5.1210000000000004</v>
          </cell>
        </row>
        <row r="1517">
          <cell r="A1517">
            <v>38646</v>
          </cell>
          <cell r="C1517">
            <v>4.0199999999999996</v>
          </cell>
          <cell r="E1517">
            <v>4.26</v>
          </cell>
          <cell r="G1517">
            <v>5.08</v>
          </cell>
        </row>
        <row r="1518">
          <cell r="A1518">
            <v>38649</v>
          </cell>
          <cell r="C1518">
            <v>4.05</v>
          </cell>
          <cell r="E1518">
            <v>4.2699999999999996</v>
          </cell>
          <cell r="G1518">
            <v>5.0919999999999996</v>
          </cell>
        </row>
        <row r="1519">
          <cell r="A1519">
            <v>38650</v>
          </cell>
          <cell r="C1519">
            <v>4.1100000000000003</v>
          </cell>
          <cell r="E1519">
            <v>4.32</v>
          </cell>
          <cell r="G1519">
            <v>5.141</v>
          </cell>
        </row>
        <row r="1520">
          <cell r="A1520">
            <v>38651</v>
          </cell>
          <cell r="C1520">
            <v>4.16</v>
          </cell>
          <cell r="E1520">
            <v>4.37</v>
          </cell>
          <cell r="G1520">
            <v>5.2015000000000002</v>
          </cell>
        </row>
        <row r="1521">
          <cell r="A1521">
            <v>38652</v>
          </cell>
          <cell r="C1521">
            <v>4.1399999999999997</v>
          </cell>
          <cell r="E1521">
            <v>4.3499999999999996</v>
          </cell>
          <cell r="G1521">
            <v>5.1955</v>
          </cell>
        </row>
        <row r="1522">
          <cell r="A1522">
            <v>38653</v>
          </cell>
          <cell r="C1522">
            <v>4.16</v>
          </cell>
          <cell r="E1522">
            <v>4.3499999999999996</v>
          </cell>
          <cell r="G1522">
            <v>5.1929999999999996</v>
          </cell>
        </row>
        <row r="1523">
          <cell r="A1523">
            <v>38656</v>
          </cell>
          <cell r="C1523">
            <v>4.17</v>
          </cell>
          <cell r="E1523">
            <v>4.3499999999999996</v>
          </cell>
          <cell r="G1523">
            <v>5.1905000000000001</v>
          </cell>
        </row>
        <row r="1524">
          <cell r="A1524">
            <v>38657</v>
          </cell>
          <cell r="C1524">
            <v>4.17</v>
          </cell>
          <cell r="E1524">
            <v>4.3499999999999996</v>
          </cell>
          <cell r="G1524">
            <v>5.1944999999999997</v>
          </cell>
        </row>
        <row r="1525">
          <cell r="A1525">
            <v>38658</v>
          </cell>
          <cell r="C1525">
            <v>4.18</v>
          </cell>
          <cell r="E1525">
            <v>4.3600000000000003</v>
          </cell>
          <cell r="G1525">
            <v>5.1885000000000003</v>
          </cell>
        </row>
        <row r="1526">
          <cell r="A1526">
            <v>38659</v>
          </cell>
          <cell r="C1526">
            <v>4.18</v>
          </cell>
          <cell r="E1526">
            <v>4.3600000000000003</v>
          </cell>
          <cell r="G1526">
            <v>5.2079000000000004</v>
          </cell>
        </row>
        <row r="1527">
          <cell r="A1527">
            <v>38660</v>
          </cell>
          <cell r="C1527">
            <v>4.2</v>
          </cell>
          <cell r="E1527">
            <v>4.37</v>
          </cell>
          <cell r="G1527">
            <v>5.2108999999999996</v>
          </cell>
        </row>
        <row r="1528">
          <cell r="A1528">
            <v>38663</v>
          </cell>
          <cell r="C1528">
            <v>4.18</v>
          </cell>
          <cell r="E1528">
            <v>4.34</v>
          </cell>
          <cell r="G1528">
            <v>5.1889000000000003</v>
          </cell>
        </row>
        <row r="1529">
          <cell r="A1529">
            <v>38664</v>
          </cell>
          <cell r="C1529">
            <v>4.1399999999999997</v>
          </cell>
          <cell r="E1529">
            <v>4.3</v>
          </cell>
          <cell r="G1529">
            <v>5.1440000000000001</v>
          </cell>
        </row>
        <row r="1530">
          <cell r="A1530">
            <v>38665</v>
          </cell>
          <cell r="C1530">
            <v>4.18</v>
          </cell>
          <cell r="E1530">
            <v>4.34</v>
          </cell>
          <cell r="G1530">
            <v>5.1814</v>
          </cell>
        </row>
        <row r="1531">
          <cell r="A1531">
            <v>38666</v>
          </cell>
          <cell r="C1531">
            <v>4.16</v>
          </cell>
          <cell r="E1531">
            <v>4.3099999999999996</v>
          </cell>
          <cell r="G1531">
            <v>5.1612</v>
          </cell>
        </row>
        <row r="1532">
          <cell r="A1532">
            <v>38667</v>
          </cell>
          <cell r="C1532" t="str">
            <v>na</v>
          </cell>
          <cell r="E1532" t="str">
            <v>na</v>
          </cell>
          <cell r="G1532">
            <v>5.1627000000000001</v>
          </cell>
        </row>
        <row r="1533">
          <cell r="A1533">
            <v>38670</v>
          </cell>
          <cell r="C1533">
            <v>4.1900000000000004</v>
          </cell>
          <cell r="E1533">
            <v>4.33</v>
          </cell>
          <cell r="G1533">
            <v>5.1737000000000002</v>
          </cell>
        </row>
        <row r="1534">
          <cell r="A1534">
            <v>38671</v>
          </cell>
          <cell r="C1534">
            <v>4.1500000000000004</v>
          </cell>
          <cell r="E1534">
            <v>4.29</v>
          </cell>
          <cell r="G1534">
            <v>5.1346999999999996</v>
          </cell>
        </row>
        <row r="1535">
          <cell r="A1535">
            <v>38672</v>
          </cell>
          <cell r="C1535">
            <v>4.09</v>
          </cell>
          <cell r="E1535">
            <v>4.24</v>
          </cell>
          <cell r="G1535">
            <v>5.0852000000000004</v>
          </cell>
        </row>
        <row r="1536">
          <cell r="A1536">
            <v>38673</v>
          </cell>
          <cell r="C1536">
            <v>4.08</v>
          </cell>
          <cell r="E1536">
            <v>4.2300000000000004</v>
          </cell>
          <cell r="G1536">
            <v>5.0774999999999997</v>
          </cell>
        </row>
        <row r="1537">
          <cell r="A1537">
            <v>38674</v>
          </cell>
          <cell r="C1537">
            <v>4.1100000000000003</v>
          </cell>
          <cell r="E1537">
            <v>4.25</v>
          </cell>
          <cell r="G1537">
            <v>5.0955000000000004</v>
          </cell>
        </row>
        <row r="1538">
          <cell r="A1538">
            <v>38677</v>
          </cell>
          <cell r="C1538">
            <v>4.09</v>
          </cell>
          <cell r="E1538">
            <v>4.2300000000000004</v>
          </cell>
          <cell r="G1538">
            <v>5.0804999999999998</v>
          </cell>
        </row>
        <row r="1539">
          <cell r="A1539">
            <v>38678</v>
          </cell>
          <cell r="C1539">
            <v>4.03</v>
          </cell>
          <cell r="E1539">
            <v>4.2</v>
          </cell>
          <cell r="G1539">
            <v>5.0491999999999999</v>
          </cell>
        </row>
        <row r="1540">
          <cell r="A1540">
            <v>38679</v>
          </cell>
          <cell r="C1540">
            <v>4.01</v>
          </cell>
          <cell r="E1540">
            <v>4.18</v>
          </cell>
          <cell r="G1540">
            <v>5.0316999999999998</v>
          </cell>
        </row>
        <row r="1541">
          <cell r="A1541">
            <v>38680</v>
          </cell>
          <cell r="C1541">
            <v>4.01</v>
          </cell>
          <cell r="E1541">
            <v>4.18</v>
          </cell>
          <cell r="G1541">
            <v>5.0289999999999999</v>
          </cell>
        </row>
        <row r="1542">
          <cell r="A1542">
            <v>38681</v>
          </cell>
          <cell r="C1542">
            <v>4.01</v>
          </cell>
          <cell r="E1542">
            <v>4.17</v>
          </cell>
          <cell r="G1542">
            <v>5.0227000000000004</v>
          </cell>
        </row>
        <row r="1543">
          <cell r="A1543">
            <v>38684</v>
          </cell>
          <cell r="C1543">
            <v>3.99</v>
          </cell>
          <cell r="E1543">
            <v>4.1500000000000004</v>
          </cell>
          <cell r="G1543">
            <v>5.0225</v>
          </cell>
        </row>
        <row r="1544">
          <cell r="A1544">
            <v>38685</v>
          </cell>
          <cell r="C1544">
            <v>4.04</v>
          </cell>
          <cell r="E1544">
            <v>4.18</v>
          </cell>
          <cell r="G1544">
            <v>5.0484999999999998</v>
          </cell>
        </row>
        <row r="1545">
          <cell r="A1545">
            <v>38686</v>
          </cell>
          <cell r="C1545">
            <v>4.0599999999999996</v>
          </cell>
          <cell r="E1545">
            <v>4.18</v>
          </cell>
          <cell r="G1545">
            <v>5.0439999999999996</v>
          </cell>
        </row>
        <row r="1546">
          <cell r="A1546">
            <v>38687</v>
          </cell>
          <cell r="C1546">
            <v>4.05</v>
          </cell>
          <cell r="E1546">
            <v>4.18</v>
          </cell>
          <cell r="G1546">
            <v>5.0430000000000001</v>
          </cell>
        </row>
        <row r="1547">
          <cell r="A1547">
            <v>38688</v>
          </cell>
          <cell r="C1547">
            <v>4.08</v>
          </cell>
          <cell r="E1547">
            <v>4.21</v>
          </cell>
          <cell r="G1547">
            <v>5.0789999999999997</v>
          </cell>
        </row>
        <row r="1548">
          <cell r="A1548">
            <v>38691</v>
          </cell>
          <cell r="C1548">
            <v>4.1100000000000003</v>
          </cell>
          <cell r="E1548">
            <v>4.24</v>
          </cell>
          <cell r="G1548">
            <v>5.1059999999999999</v>
          </cell>
        </row>
        <row r="1549">
          <cell r="A1549">
            <v>38692</v>
          </cell>
          <cell r="C1549">
            <v>4.05</v>
          </cell>
          <cell r="E1549">
            <v>4.18</v>
          </cell>
          <cell r="G1549">
            <v>5.0477999999999996</v>
          </cell>
        </row>
        <row r="1550">
          <cell r="A1550">
            <v>38693</v>
          </cell>
          <cell r="C1550">
            <v>4.07</v>
          </cell>
          <cell r="E1550">
            <v>4.2</v>
          </cell>
          <cell r="G1550">
            <v>5.0622999999999996</v>
          </cell>
        </row>
        <row r="1551">
          <cell r="A1551">
            <v>38694</v>
          </cell>
          <cell r="C1551">
            <v>4.04</v>
          </cell>
          <cell r="E1551">
            <v>4.17</v>
          </cell>
          <cell r="G1551">
            <v>5.0343</v>
          </cell>
        </row>
        <row r="1552">
          <cell r="A1552">
            <v>38695</v>
          </cell>
          <cell r="C1552">
            <v>4.1100000000000003</v>
          </cell>
          <cell r="E1552">
            <v>4.22</v>
          </cell>
          <cell r="G1552">
            <v>5.0975999999999999</v>
          </cell>
        </row>
        <row r="1553">
          <cell r="A1553">
            <v>38698</v>
          </cell>
          <cell r="C1553">
            <v>4.13</v>
          </cell>
          <cell r="E1553">
            <v>4.24</v>
          </cell>
          <cell r="G1553">
            <v>5.117</v>
          </cell>
        </row>
        <row r="1554">
          <cell r="A1554">
            <v>38699</v>
          </cell>
          <cell r="C1554">
            <v>4.12</v>
          </cell>
          <cell r="E1554">
            <v>4.2300000000000004</v>
          </cell>
          <cell r="G1554">
            <v>5.1047000000000002</v>
          </cell>
        </row>
        <row r="1555">
          <cell r="A1555">
            <v>38700</v>
          </cell>
          <cell r="C1555">
            <v>4.08</v>
          </cell>
          <cell r="E1555">
            <v>4.1900000000000004</v>
          </cell>
          <cell r="G1555">
            <v>5.0620000000000003</v>
          </cell>
        </row>
        <row r="1556">
          <cell r="A1556">
            <v>38701</v>
          </cell>
          <cell r="C1556">
            <v>4.0599999999999996</v>
          </cell>
          <cell r="E1556">
            <v>4.17</v>
          </cell>
          <cell r="G1556">
            <v>5.0490000000000004</v>
          </cell>
        </row>
        <row r="1557">
          <cell r="A1557">
            <v>38702</v>
          </cell>
          <cell r="C1557">
            <v>4.01</v>
          </cell>
          <cell r="E1557">
            <v>4.12</v>
          </cell>
          <cell r="G1557">
            <v>4.9984999999999999</v>
          </cell>
        </row>
        <row r="1558">
          <cell r="A1558">
            <v>38705</v>
          </cell>
          <cell r="C1558">
            <v>4</v>
          </cell>
          <cell r="E1558">
            <v>4.1100000000000003</v>
          </cell>
          <cell r="G1558">
            <v>4.9924999999999997</v>
          </cell>
        </row>
        <row r="1559">
          <cell r="A1559">
            <v>38706</v>
          </cell>
          <cell r="C1559">
            <v>4.0199999999999996</v>
          </cell>
          <cell r="E1559">
            <v>4.12</v>
          </cell>
          <cell r="G1559">
            <v>5.0033000000000003</v>
          </cell>
        </row>
        <row r="1560">
          <cell r="A1560">
            <v>38707</v>
          </cell>
          <cell r="C1560">
            <v>4.03</v>
          </cell>
          <cell r="E1560">
            <v>4.12</v>
          </cell>
          <cell r="G1560">
            <v>4.9930000000000003</v>
          </cell>
        </row>
        <row r="1561">
          <cell r="A1561">
            <v>38708</v>
          </cell>
          <cell r="C1561">
            <v>4</v>
          </cell>
          <cell r="E1561">
            <v>4.09</v>
          </cell>
          <cell r="G1561">
            <v>4.9684999999999997</v>
          </cell>
        </row>
        <row r="1562">
          <cell r="A1562">
            <v>38709</v>
          </cell>
          <cell r="C1562">
            <v>3.99</v>
          </cell>
          <cell r="E1562">
            <v>4.07</v>
          </cell>
          <cell r="G1562">
            <v>4.9493</v>
          </cell>
        </row>
        <row r="1563">
          <cell r="A1563">
            <v>38712</v>
          </cell>
          <cell r="C1563" t="str">
            <v>na</v>
          </cell>
          <cell r="E1563" t="str">
            <v>na</v>
          </cell>
          <cell r="G1563">
            <v>4.9493</v>
          </cell>
        </row>
        <row r="1564">
          <cell r="A1564">
            <v>38713</v>
          </cell>
          <cell r="C1564" t="str">
            <v>na</v>
          </cell>
          <cell r="E1564" t="str">
            <v>na</v>
          </cell>
          <cell r="G1564">
            <v>4.9505999999999997</v>
          </cell>
        </row>
        <row r="1565">
          <cell r="A1565">
            <v>38714</v>
          </cell>
          <cell r="C1565">
            <v>3.93</v>
          </cell>
          <cell r="E1565">
            <v>4.0199999999999996</v>
          </cell>
          <cell r="G1565">
            <v>4.8971</v>
          </cell>
        </row>
        <row r="1566">
          <cell r="A1566">
            <v>38715</v>
          </cell>
          <cell r="C1566">
            <v>3.96</v>
          </cell>
          <cell r="E1566">
            <v>4.04</v>
          </cell>
          <cell r="G1566">
            <v>4.9248000000000003</v>
          </cell>
        </row>
        <row r="1567">
          <cell r="A1567">
            <v>38716</v>
          </cell>
          <cell r="C1567">
            <v>3.98</v>
          </cell>
          <cell r="E1567">
            <v>4.05</v>
          </cell>
          <cell r="G1567">
            <v>4.9253</v>
          </cell>
        </row>
        <row r="1568">
          <cell r="A1568">
            <v>38719</v>
          </cell>
          <cell r="C1568" t="str">
            <v>na</v>
          </cell>
          <cell r="E1568" t="str">
            <v>na</v>
          </cell>
          <cell r="G1568">
            <v>4.9253</v>
          </cell>
        </row>
        <row r="1569">
          <cell r="A1569">
            <v>38720</v>
          </cell>
          <cell r="C1569">
            <v>3.97</v>
          </cell>
          <cell r="E1569">
            <v>4.0599999999999996</v>
          </cell>
          <cell r="G1569">
            <v>4.9443000000000001</v>
          </cell>
        </row>
        <row r="1570">
          <cell r="A1570">
            <v>38721</v>
          </cell>
          <cell r="C1570">
            <v>3.93</v>
          </cell>
          <cell r="E1570">
            <v>4.0599999999999996</v>
          </cell>
          <cell r="G1570">
            <v>4.9367999999999999</v>
          </cell>
        </row>
        <row r="1571">
          <cell r="A1571">
            <v>38722</v>
          </cell>
          <cell r="C1571">
            <v>3.95</v>
          </cell>
          <cell r="E1571">
            <v>4.08</v>
          </cell>
          <cell r="G1571">
            <v>4.9554999999999998</v>
          </cell>
        </row>
        <row r="1572">
          <cell r="A1572">
            <v>38723</v>
          </cell>
          <cell r="C1572">
            <v>3.97</v>
          </cell>
          <cell r="E1572">
            <v>4.0999999999999996</v>
          </cell>
          <cell r="G1572">
            <v>4.9824999999999999</v>
          </cell>
        </row>
        <row r="1573">
          <cell r="A1573">
            <v>38726</v>
          </cell>
          <cell r="C1573">
            <v>3.99</v>
          </cell>
          <cell r="E1573">
            <v>4.1100000000000003</v>
          </cell>
          <cell r="G1573">
            <v>4.9889999999999999</v>
          </cell>
        </row>
        <row r="1574">
          <cell r="A1574">
            <v>38727</v>
          </cell>
          <cell r="C1574">
            <v>4.03</v>
          </cell>
          <cell r="E1574">
            <v>4.1500000000000004</v>
          </cell>
          <cell r="G1574">
            <v>5.024</v>
          </cell>
        </row>
        <row r="1575">
          <cell r="A1575">
            <v>38728</v>
          </cell>
          <cell r="C1575">
            <v>4.05</v>
          </cell>
          <cell r="E1575">
            <v>4.1500000000000004</v>
          </cell>
          <cell r="G1575">
            <v>5.0235000000000003</v>
          </cell>
        </row>
        <row r="1576">
          <cell r="A1576">
            <v>38729</v>
          </cell>
          <cell r="C1576">
            <v>4.03</v>
          </cell>
          <cell r="E1576">
            <v>4.1399999999999997</v>
          </cell>
          <cell r="G1576">
            <v>5.0220000000000002</v>
          </cell>
        </row>
        <row r="1577">
          <cell r="A1577">
            <v>38730</v>
          </cell>
          <cell r="C1577">
            <v>3.99</v>
          </cell>
          <cell r="E1577">
            <v>4.0999999999999996</v>
          </cell>
          <cell r="G1577">
            <v>4.9901999999999997</v>
          </cell>
        </row>
        <row r="1578">
          <cell r="A1578">
            <v>38733</v>
          </cell>
          <cell r="C1578">
            <v>3.98</v>
          </cell>
          <cell r="E1578">
            <v>4.09</v>
          </cell>
          <cell r="G1578">
            <v>4.9827000000000004</v>
          </cell>
        </row>
        <row r="1579">
          <cell r="A1579">
            <v>38734</v>
          </cell>
          <cell r="C1579">
            <v>3.94</v>
          </cell>
          <cell r="E1579">
            <v>4.0599999999999996</v>
          </cell>
          <cell r="G1579">
            <v>4.9536999999999995</v>
          </cell>
        </row>
        <row r="1580">
          <cell r="A1580">
            <v>38735</v>
          </cell>
          <cell r="C1580">
            <v>3.94</v>
          </cell>
          <cell r="E1580">
            <v>4.0599999999999996</v>
          </cell>
          <cell r="G1580">
            <v>4.9492000000000003</v>
          </cell>
        </row>
        <row r="1581">
          <cell r="A1581">
            <v>38736</v>
          </cell>
          <cell r="C1581">
            <v>4</v>
          </cell>
          <cell r="E1581">
            <v>4.0999999999999996</v>
          </cell>
          <cell r="G1581">
            <v>4.9916999999999998</v>
          </cell>
        </row>
        <row r="1582">
          <cell r="A1582">
            <v>38737</v>
          </cell>
          <cell r="C1582">
            <v>4.01</v>
          </cell>
          <cell r="E1582">
            <v>4.1100000000000003</v>
          </cell>
          <cell r="G1582">
            <v>4.9957000000000003</v>
          </cell>
        </row>
        <row r="1583">
          <cell r="A1583">
            <v>38740</v>
          </cell>
          <cell r="C1583">
            <v>4.04</v>
          </cell>
          <cell r="E1583">
            <v>4.13</v>
          </cell>
          <cell r="G1583">
            <v>5.0247000000000002</v>
          </cell>
        </row>
        <row r="1584">
          <cell r="A1584">
            <v>38741</v>
          </cell>
          <cell r="C1584">
            <v>4.05</v>
          </cell>
          <cell r="E1584">
            <v>4.16</v>
          </cell>
          <cell r="G1584">
            <v>5.0416999999999996</v>
          </cell>
        </row>
        <row r="1585">
          <cell r="A1585">
            <v>38742</v>
          </cell>
          <cell r="C1585">
            <v>4.1100000000000003</v>
          </cell>
          <cell r="E1585">
            <v>4.2</v>
          </cell>
          <cell r="G1585">
            <v>5.0873999999999997</v>
          </cell>
        </row>
        <row r="1586">
          <cell r="A1586">
            <v>38743</v>
          </cell>
          <cell r="C1586">
            <v>4.1399999999999997</v>
          </cell>
          <cell r="E1586">
            <v>4.2300000000000004</v>
          </cell>
          <cell r="G1586">
            <v>5.1139000000000001</v>
          </cell>
        </row>
        <row r="1587">
          <cell r="A1587">
            <v>38744</v>
          </cell>
          <cell r="C1587">
            <v>4.1500000000000004</v>
          </cell>
          <cell r="E1587">
            <v>4.2300000000000004</v>
          </cell>
          <cell r="G1587">
            <v>5.1158999999999999</v>
          </cell>
        </row>
        <row r="1588">
          <cell r="A1588">
            <v>38747</v>
          </cell>
          <cell r="C1588">
            <v>4.17</v>
          </cell>
          <cell r="E1588">
            <v>4.25</v>
          </cell>
          <cell r="G1588">
            <v>5.1280000000000001</v>
          </cell>
        </row>
        <row r="1589">
          <cell r="A1589">
            <v>38748</v>
          </cell>
          <cell r="C1589">
            <v>4.17</v>
          </cell>
          <cell r="E1589">
            <v>4.24</v>
          </cell>
          <cell r="G1589">
            <v>5.1235999999999997</v>
          </cell>
        </row>
        <row r="1590">
          <cell r="A1590">
            <v>38749</v>
          </cell>
          <cell r="C1590">
            <v>4.18</v>
          </cell>
          <cell r="E1590">
            <v>4.26</v>
          </cell>
          <cell r="G1590">
            <v>5.1403999999999996</v>
          </cell>
        </row>
        <row r="1591">
          <cell r="A1591">
            <v>38750</v>
          </cell>
          <cell r="C1591">
            <v>4.18</v>
          </cell>
          <cell r="E1591">
            <v>4.25</v>
          </cell>
          <cell r="G1591">
            <v>5.1296999999999997</v>
          </cell>
        </row>
        <row r="1592">
          <cell r="A1592">
            <v>38751</v>
          </cell>
          <cell r="C1592">
            <v>4.16</v>
          </cell>
          <cell r="E1592">
            <v>4.21</v>
          </cell>
          <cell r="G1592">
            <v>5.0991999999999997</v>
          </cell>
        </row>
        <row r="1593">
          <cell r="A1593">
            <v>38754</v>
          </cell>
          <cell r="C1593">
            <v>4.21</v>
          </cell>
          <cell r="E1593">
            <v>4.2300000000000004</v>
          </cell>
          <cell r="G1593">
            <v>5.1142000000000003</v>
          </cell>
        </row>
        <row r="1594">
          <cell r="A1594">
            <v>38755</v>
          </cell>
          <cell r="C1594">
            <v>4.2</v>
          </cell>
          <cell r="E1594">
            <v>4.24</v>
          </cell>
          <cell r="G1594">
            <v>5.1237000000000004</v>
          </cell>
        </row>
        <row r="1595">
          <cell r="A1595">
            <v>38756</v>
          </cell>
          <cell r="C1595">
            <v>4.21</v>
          </cell>
          <cell r="E1595">
            <v>4.25</v>
          </cell>
          <cell r="G1595">
            <v>5.1281999999999996</v>
          </cell>
        </row>
        <row r="1596">
          <cell r="A1596">
            <v>38757</v>
          </cell>
          <cell r="C1596">
            <v>4.21</v>
          </cell>
          <cell r="E1596">
            <v>4.24</v>
          </cell>
          <cell r="G1596">
            <v>5.1295000000000002</v>
          </cell>
        </row>
        <row r="1597">
          <cell r="A1597">
            <v>38758</v>
          </cell>
          <cell r="C1597">
            <v>4.22</v>
          </cell>
          <cell r="E1597">
            <v>4.2699999999999996</v>
          </cell>
          <cell r="G1597">
            <v>5.1557000000000004</v>
          </cell>
        </row>
        <row r="1598">
          <cell r="A1598">
            <v>38761</v>
          </cell>
          <cell r="C1598">
            <v>4.2</v>
          </cell>
          <cell r="E1598">
            <v>4.26</v>
          </cell>
          <cell r="G1598">
            <v>5.1482999999999999</v>
          </cell>
        </row>
        <row r="1599">
          <cell r="A1599">
            <v>38762</v>
          </cell>
          <cell r="C1599">
            <v>4.22</v>
          </cell>
          <cell r="E1599">
            <v>4.2699999999999996</v>
          </cell>
          <cell r="G1599">
            <v>5.1603000000000003</v>
          </cell>
        </row>
        <row r="1600">
          <cell r="A1600">
            <v>38763</v>
          </cell>
          <cell r="C1600">
            <v>4.21</v>
          </cell>
          <cell r="E1600">
            <v>4.2699999999999996</v>
          </cell>
          <cell r="G1600">
            <v>5.1566999999999998</v>
          </cell>
        </row>
        <row r="1601">
          <cell r="A1601">
            <v>38764</v>
          </cell>
          <cell r="C1601">
            <v>4.1900000000000004</v>
          </cell>
          <cell r="E1601">
            <v>4.25</v>
          </cell>
          <cell r="G1601">
            <v>5.1337000000000002</v>
          </cell>
        </row>
        <row r="1602">
          <cell r="A1602">
            <v>38765</v>
          </cell>
          <cell r="C1602">
            <v>4.12</v>
          </cell>
          <cell r="E1602">
            <v>4.18</v>
          </cell>
          <cell r="G1602">
            <v>5.0762</v>
          </cell>
        </row>
        <row r="1603">
          <cell r="A1603">
            <v>38768</v>
          </cell>
          <cell r="C1603">
            <v>4.1100000000000003</v>
          </cell>
          <cell r="E1603">
            <v>4.17</v>
          </cell>
          <cell r="G1603">
            <v>5.0677000000000003</v>
          </cell>
        </row>
        <row r="1604">
          <cell r="A1604">
            <v>38769</v>
          </cell>
          <cell r="C1604">
            <v>4.13</v>
          </cell>
          <cell r="E1604">
            <v>4.1900000000000004</v>
          </cell>
          <cell r="G1604">
            <v>5.0833000000000004</v>
          </cell>
        </row>
        <row r="1605">
          <cell r="A1605">
            <v>38770</v>
          </cell>
          <cell r="C1605">
            <v>4.0999999999999996</v>
          </cell>
          <cell r="E1605">
            <v>4.1500000000000004</v>
          </cell>
          <cell r="G1605">
            <v>5.0369000000000002</v>
          </cell>
        </row>
        <row r="1606">
          <cell r="A1606">
            <v>38771</v>
          </cell>
          <cell r="C1606">
            <v>4.13</v>
          </cell>
          <cell r="E1606">
            <v>4.17</v>
          </cell>
          <cell r="G1606">
            <v>5.0674000000000001</v>
          </cell>
        </row>
        <row r="1607">
          <cell r="A1607">
            <v>38772</v>
          </cell>
          <cell r="C1607">
            <v>4.1500000000000004</v>
          </cell>
          <cell r="E1607">
            <v>4.17</v>
          </cell>
          <cell r="G1607">
            <v>5.0648999999999997</v>
          </cell>
        </row>
        <row r="1608">
          <cell r="A1608">
            <v>38775</v>
          </cell>
          <cell r="C1608">
            <v>4.1500000000000004</v>
          </cell>
          <cell r="E1608">
            <v>4.17</v>
          </cell>
          <cell r="G1608">
            <v>5.0671999999999997</v>
          </cell>
        </row>
        <row r="1609">
          <cell r="A1609">
            <v>38776</v>
          </cell>
          <cell r="C1609">
            <v>4.12</v>
          </cell>
          <cell r="E1609">
            <v>4.1500000000000004</v>
          </cell>
          <cell r="G1609">
            <v>5.0366999999999997</v>
          </cell>
        </row>
        <row r="1610">
          <cell r="A1610">
            <v>38777</v>
          </cell>
          <cell r="C1610">
            <v>4.1500000000000004</v>
          </cell>
          <cell r="E1610">
            <v>4.17</v>
          </cell>
          <cell r="G1610">
            <v>5.0742000000000003</v>
          </cell>
        </row>
        <row r="1611">
          <cell r="A1611">
            <v>38778</v>
          </cell>
          <cell r="C1611">
            <v>4.18</v>
          </cell>
          <cell r="E1611">
            <v>4.2</v>
          </cell>
          <cell r="G1611">
            <v>5.1082000000000001</v>
          </cell>
        </row>
        <row r="1612">
          <cell r="A1612">
            <v>38779</v>
          </cell>
          <cell r="C1612">
            <v>4.22</v>
          </cell>
          <cell r="E1612">
            <v>4.24</v>
          </cell>
          <cell r="G1612">
            <v>5.1317000000000004</v>
          </cell>
        </row>
        <row r="1613">
          <cell r="A1613">
            <v>38782</v>
          </cell>
          <cell r="C1613">
            <v>4.2699999999999996</v>
          </cell>
          <cell r="E1613">
            <v>4.29</v>
          </cell>
          <cell r="G1613">
            <v>5.1936999999999998</v>
          </cell>
        </row>
        <row r="1614">
          <cell r="A1614">
            <v>38783</v>
          </cell>
          <cell r="C1614">
            <v>4.22</v>
          </cell>
          <cell r="E1614">
            <v>4.25</v>
          </cell>
          <cell r="G1614">
            <v>5.1481000000000003</v>
          </cell>
        </row>
        <row r="1615">
          <cell r="A1615">
            <v>38784</v>
          </cell>
          <cell r="C1615">
            <v>4.2</v>
          </cell>
          <cell r="E1615">
            <v>4.24</v>
          </cell>
          <cell r="G1615">
            <v>5.1505999999999998</v>
          </cell>
        </row>
        <row r="1616">
          <cell r="A1616">
            <v>38785</v>
          </cell>
          <cell r="C1616">
            <v>4.21</v>
          </cell>
          <cell r="E1616">
            <v>4.24</v>
          </cell>
          <cell r="G1616">
            <v>5.1614000000000004</v>
          </cell>
        </row>
        <row r="1617">
          <cell r="A1617">
            <v>38786</v>
          </cell>
          <cell r="C1617">
            <v>4.24</v>
          </cell>
          <cell r="E1617">
            <v>4.26</v>
          </cell>
          <cell r="G1617">
            <v>5.1714000000000002</v>
          </cell>
        </row>
        <row r="1618">
          <cell r="A1618">
            <v>38789</v>
          </cell>
          <cell r="C1618">
            <v>4.25</v>
          </cell>
          <cell r="E1618">
            <v>4.26</v>
          </cell>
          <cell r="G1618">
            <v>5.1764000000000001</v>
          </cell>
        </row>
        <row r="1619">
          <cell r="A1619">
            <v>38790</v>
          </cell>
          <cell r="C1619">
            <v>4.18</v>
          </cell>
          <cell r="E1619">
            <v>4.2</v>
          </cell>
          <cell r="G1619">
            <v>5.1189</v>
          </cell>
        </row>
        <row r="1620">
          <cell r="A1620">
            <v>38791</v>
          </cell>
          <cell r="C1620">
            <v>4.1900000000000004</v>
          </cell>
          <cell r="E1620">
            <v>4.22</v>
          </cell>
          <cell r="G1620">
            <v>5.1444000000000001</v>
          </cell>
        </row>
        <row r="1621">
          <cell r="A1621">
            <v>38792</v>
          </cell>
          <cell r="C1621">
            <v>4.12</v>
          </cell>
          <cell r="E1621">
            <v>4.16</v>
          </cell>
          <cell r="G1621">
            <v>5.0768000000000004</v>
          </cell>
        </row>
        <row r="1622">
          <cell r="A1622">
            <v>38793</v>
          </cell>
          <cell r="C1622">
            <v>4.1399999999999997</v>
          </cell>
          <cell r="E1622">
            <v>4.18</v>
          </cell>
          <cell r="G1622">
            <v>5.1013000000000002</v>
          </cell>
        </row>
        <row r="1623">
          <cell r="A1623">
            <v>38796</v>
          </cell>
          <cell r="C1623">
            <v>4.16</v>
          </cell>
          <cell r="E1623">
            <v>4.18</v>
          </cell>
          <cell r="G1623">
            <v>5.1013000000000002</v>
          </cell>
        </row>
        <row r="1624">
          <cell r="A1624">
            <v>38797</v>
          </cell>
          <cell r="C1624">
            <v>4.2</v>
          </cell>
          <cell r="E1624">
            <v>4.2</v>
          </cell>
          <cell r="G1624">
            <v>5.1242999999999999</v>
          </cell>
        </row>
        <row r="1625">
          <cell r="A1625">
            <v>38798</v>
          </cell>
          <cell r="C1625">
            <v>4.1900000000000004</v>
          </cell>
          <cell r="E1625">
            <v>4.1900000000000004</v>
          </cell>
          <cell r="G1625">
            <v>5.1059000000000001</v>
          </cell>
        </row>
        <row r="1626">
          <cell r="A1626">
            <v>38799</v>
          </cell>
          <cell r="C1626">
            <v>4.21</v>
          </cell>
          <cell r="E1626">
            <v>4.2</v>
          </cell>
          <cell r="G1626">
            <v>5.1238999999999999</v>
          </cell>
        </row>
        <row r="1627">
          <cell r="A1627">
            <v>38800</v>
          </cell>
          <cell r="C1627">
            <v>4.13</v>
          </cell>
          <cell r="E1627">
            <v>4.16</v>
          </cell>
          <cell r="G1627">
            <v>5.0769000000000002</v>
          </cell>
        </row>
        <row r="1628">
          <cell r="A1628">
            <v>38803</v>
          </cell>
          <cell r="C1628">
            <v>4.16</v>
          </cell>
          <cell r="E1628">
            <v>4.18</v>
          </cell>
          <cell r="G1628">
            <v>5.0989000000000004</v>
          </cell>
        </row>
        <row r="1629">
          <cell r="A1629">
            <v>38804</v>
          </cell>
          <cell r="C1629">
            <v>4.21</v>
          </cell>
          <cell r="E1629">
            <v>4.21</v>
          </cell>
          <cell r="G1629">
            <v>5.1249000000000002</v>
          </cell>
        </row>
        <row r="1630">
          <cell r="A1630">
            <v>38805</v>
          </cell>
          <cell r="C1630">
            <v>4.2300000000000004</v>
          </cell>
          <cell r="E1630">
            <v>4.2300000000000004</v>
          </cell>
          <cell r="G1630">
            <v>5.1444000000000001</v>
          </cell>
        </row>
        <row r="1631">
          <cell r="A1631">
            <v>38806</v>
          </cell>
          <cell r="C1631">
            <v>4.2699999999999996</v>
          </cell>
          <cell r="E1631">
            <v>4.28</v>
          </cell>
          <cell r="G1631">
            <v>5.1917</v>
          </cell>
        </row>
        <row r="1632">
          <cell r="A1632">
            <v>38807</v>
          </cell>
          <cell r="C1632">
            <v>4.26</v>
          </cell>
          <cell r="E1632">
            <v>4.26</v>
          </cell>
          <cell r="G1632">
            <v>5.1752000000000002</v>
          </cell>
        </row>
        <row r="1633">
          <cell r="A1633">
            <v>38810</v>
          </cell>
          <cell r="C1633">
            <v>4.29</v>
          </cell>
          <cell r="E1633">
            <v>4.29</v>
          </cell>
          <cell r="G1633">
            <v>5.2046999999999999</v>
          </cell>
        </row>
        <row r="1634">
          <cell r="A1634">
            <v>38811</v>
          </cell>
          <cell r="C1634">
            <v>4.32</v>
          </cell>
          <cell r="E1634">
            <v>4.3099999999999996</v>
          </cell>
          <cell r="G1634">
            <v>5.2286999999999999</v>
          </cell>
        </row>
        <row r="1635">
          <cell r="A1635">
            <v>38812</v>
          </cell>
          <cell r="C1635">
            <v>4.32</v>
          </cell>
          <cell r="E1635">
            <v>4.32</v>
          </cell>
          <cell r="G1635">
            <v>5.2321999999999997</v>
          </cell>
        </row>
        <row r="1636">
          <cell r="A1636">
            <v>38813</v>
          </cell>
          <cell r="C1636">
            <v>4.3499999999999996</v>
          </cell>
          <cell r="E1636">
            <v>4.37</v>
          </cell>
          <cell r="G1636">
            <v>5.2807000000000004</v>
          </cell>
        </row>
        <row r="1637">
          <cell r="A1637">
            <v>38814</v>
          </cell>
          <cell r="C1637">
            <v>4.41</v>
          </cell>
          <cell r="E1637">
            <v>4.4400000000000004</v>
          </cell>
          <cell r="G1637">
            <v>5.3469999999999995</v>
          </cell>
        </row>
        <row r="1638">
          <cell r="A1638">
            <v>38817</v>
          </cell>
          <cell r="C1638">
            <v>4.4000000000000004</v>
          </cell>
          <cell r="E1638">
            <v>4.43</v>
          </cell>
          <cell r="G1638">
            <v>5.3375000000000004</v>
          </cell>
        </row>
        <row r="1639">
          <cell r="A1639">
            <v>38818</v>
          </cell>
          <cell r="C1639">
            <v>4.38</v>
          </cell>
          <cell r="E1639">
            <v>4.41</v>
          </cell>
          <cell r="G1639">
            <v>5.3194999999999997</v>
          </cell>
        </row>
        <row r="1640">
          <cell r="A1640">
            <v>38819</v>
          </cell>
          <cell r="C1640">
            <v>4.4000000000000004</v>
          </cell>
          <cell r="E1640">
            <v>4.4400000000000004</v>
          </cell>
          <cell r="G1640">
            <v>5.3533999999999997</v>
          </cell>
        </row>
        <row r="1641">
          <cell r="A1641">
            <v>38820</v>
          </cell>
          <cell r="C1641">
            <v>4.4400000000000004</v>
          </cell>
          <cell r="E1641">
            <v>4.49</v>
          </cell>
          <cell r="G1641">
            <v>5.3977000000000004</v>
          </cell>
        </row>
        <row r="1642">
          <cell r="A1642">
            <v>38821</v>
          </cell>
          <cell r="C1642" t="str">
            <v>na</v>
          </cell>
          <cell r="E1642" t="str">
            <v>na</v>
          </cell>
          <cell r="G1642">
            <v>5.4019000000000004</v>
          </cell>
        </row>
        <row r="1643">
          <cell r="A1643">
            <v>38824</v>
          </cell>
          <cell r="C1643">
            <v>4.42</v>
          </cell>
          <cell r="E1643">
            <v>4.47</v>
          </cell>
          <cell r="G1643">
            <v>5.3864000000000001</v>
          </cell>
        </row>
        <row r="1644">
          <cell r="A1644">
            <v>38825</v>
          </cell>
          <cell r="C1644">
            <v>4.4000000000000004</v>
          </cell>
          <cell r="E1644">
            <v>4.47</v>
          </cell>
          <cell r="G1644">
            <v>5.3757999999999999</v>
          </cell>
        </row>
        <row r="1645">
          <cell r="A1645">
            <v>38826</v>
          </cell>
          <cell r="C1645">
            <v>4.4400000000000004</v>
          </cell>
          <cell r="E1645">
            <v>4.5199999999999996</v>
          </cell>
          <cell r="G1645">
            <v>5.4183000000000003</v>
          </cell>
        </row>
        <row r="1646">
          <cell r="A1646">
            <v>38827</v>
          </cell>
          <cell r="C1646">
            <v>4.4800000000000004</v>
          </cell>
          <cell r="E1646">
            <v>4.55</v>
          </cell>
          <cell r="G1646">
            <v>5.4592999999999998</v>
          </cell>
        </row>
        <row r="1647">
          <cell r="A1647">
            <v>38828</v>
          </cell>
          <cell r="C1647">
            <v>4.45</v>
          </cell>
          <cell r="E1647">
            <v>4.5199999999999996</v>
          </cell>
          <cell r="G1647">
            <v>5.4367999999999999</v>
          </cell>
        </row>
        <row r="1648">
          <cell r="A1648">
            <v>38831</v>
          </cell>
          <cell r="C1648">
            <v>4.42</v>
          </cell>
          <cell r="E1648">
            <v>4.49</v>
          </cell>
          <cell r="G1648">
            <v>5.3972999999999995</v>
          </cell>
        </row>
        <row r="1649">
          <cell r="A1649">
            <v>38832</v>
          </cell>
          <cell r="C1649">
            <v>4.5</v>
          </cell>
          <cell r="E1649">
            <v>4.55</v>
          </cell>
          <cell r="G1649">
            <v>5.4622999999999999</v>
          </cell>
        </row>
        <row r="1650">
          <cell r="A1650">
            <v>38833</v>
          </cell>
          <cell r="C1650">
            <v>4.5199999999999996</v>
          </cell>
          <cell r="E1650">
            <v>4.57</v>
          </cell>
          <cell r="G1650">
            <v>5.4728000000000003</v>
          </cell>
        </row>
        <row r="1651">
          <cell r="A1651">
            <v>38834</v>
          </cell>
          <cell r="C1651">
            <v>4.5</v>
          </cell>
          <cell r="E1651">
            <v>4.55</v>
          </cell>
          <cell r="G1651">
            <v>5.4614000000000003</v>
          </cell>
        </row>
        <row r="1652">
          <cell r="A1652">
            <v>38835</v>
          </cell>
          <cell r="C1652">
            <v>4.46</v>
          </cell>
          <cell r="E1652">
            <v>4.5199999999999996</v>
          </cell>
          <cell r="G1652">
            <v>5.4298999999999999</v>
          </cell>
        </row>
        <row r="1653">
          <cell r="A1653">
            <v>38838</v>
          </cell>
          <cell r="C1653">
            <v>4.51</v>
          </cell>
          <cell r="E1653">
            <v>4.55</v>
          </cell>
          <cell r="G1653">
            <v>5.4513999999999996</v>
          </cell>
        </row>
        <row r="1654">
          <cell r="A1654">
            <v>38839</v>
          </cell>
          <cell r="C1654">
            <v>4.4800000000000004</v>
          </cell>
          <cell r="E1654">
            <v>4.5199999999999996</v>
          </cell>
          <cell r="G1654">
            <v>5.4214000000000002</v>
          </cell>
        </row>
        <row r="1655">
          <cell r="A1655">
            <v>38840</v>
          </cell>
          <cell r="C1655">
            <v>4.4800000000000004</v>
          </cell>
          <cell r="E1655">
            <v>4.51</v>
          </cell>
          <cell r="G1655">
            <v>5.4089</v>
          </cell>
        </row>
        <row r="1656">
          <cell r="A1656">
            <v>38841</v>
          </cell>
          <cell r="C1656">
            <v>4.47</v>
          </cell>
          <cell r="E1656">
            <v>4.5</v>
          </cell>
          <cell r="G1656">
            <v>5.4058999999999999</v>
          </cell>
        </row>
        <row r="1657">
          <cell r="A1657">
            <v>38842</v>
          </cell>
          <cell r="C1657">
            <v>4.45</v>
          </cell>
          <cell r="E1657">
            <v>4.49</v>
          </cell>
          <cell r="G1657">
            <v>5.3963999999999999</v>
          </cell>
        </row>
        <row r="1658">
          <cell r="A1658">
            <v>38845</v>
          </cell>
          <cell r="C1658">
            <v>4.45</v>
          </cell>
          <cell r="E1658">
            <v>4.49</v>
          </cell>
          <cell r="G1658">
            <v>5.3842999999999996</v>
          </cell>
        </row>
        <row r="1659">
          <cell r="A1659">
            <v>38846</v>
          </cell>
          <cell r="C1659">
            <v>4.46</v>
          </cell>
          <cell r="E1659">
            <v>4.51</v>
          </cell>
          <cell r="G1659">
            <v>5.4097999999999997</v>
          </cell>
        </row>
        <row r="1660">
          <cell r="A1660">
            <v>38847</v>
          </cell>
          <cell r="C1660">
            <v>4.47</v>
          </cell>
          <cell r="E1660">
            <v>4.51</v>
          </cell>
          <cell r="G1660">
            <v>5.4032999999999998</v>
          </cell>
        </row>
        <row r="1661">
          <cell r="A1661">
            <v>38848</v>
          </cell>
          <cell r="C1661">
            <v>4.46</v>
          </cell>
          <cell r="E1661">
            <v>4.5199999999999996</v>
          </cell>
          <cell r="G1661">
            <v>5.4157999999999999</v>
          </cell>
        </row>
        <row r="1662">
          <cell r="A1662">
            <v>38849</v>
          </cell>
          <cell r="C1662">
            <v>4.45</v>
          </cell>
          <cell r="E1662">
            <v>4.5199999999999996</v>
          </cell>
          <cell r="G1662">
            <v>5.4101999999999997</v>
          </cell>
        </row>
        <row r="1663">
          <cell r="A1663">
            <v>38852</v>
          </cell>
          <cell r="C1663">
            <v>4.41</v>
          </cell>
          <cell r="E1663">
            <v>4.47</v>
          </cell>
          <cell r="G1663">
            <v>5.3712</v>
          </cell>
        </row>
        <row r="1664">
          <cell r="A1664">
            <v>38853</v>
          </cell>
          <cell r="C1664">
            <v>4.37</v>
          </cell>
          <cell r="E1664">
            <v>4.43</v>
          </cell>
          <cell r="G1664">
            <v>5.3239999999999998</v>
          </cell>
        </row>
        <row r="1665">
          <cell r="A1665">
            <v>38854</v>
          </cell>
          <cell r="C1665">
            <v>4.38</v>
          </cell>
          <cell r="E1665">
            <v>4.45</v>
          </cell>
          <cell r="G1665">
            <v>5.3193000000000001</v>
          </cell>
        </row>
        <row r="1666">
          <cell r="A1666">
            <v>38855</v>
          </cell>
          <cell r="C1666">
            <v>4.3099999999999996</v>
          </cell>
          <cell r="E1666">
            <v>4.3899999999999997</v>
          </cell>
          <cell r="G1666">
            <v>5.2613000000000003</v>
          </cell>
        </row>
        <row r="1667">
          <cell r="A1667">
            <v>38856</v>
          </cell>
          <cell r="C1667">
            <v>4.33</v>
          </cell>
          <cell r="E1667">
            <v>4.3899999999999997</v>
          </cell>
          <cell r="G1667">
            <v>5.2771999999999997</v>
          </cell>
        </row>
        <row r="1668">
          <cell r="A1668">
            <v>38859</v>
          </cell>
          <cell r="C1668" t="str">
            <v>na</v>
          </cell>
          <cell r="E1668" t="str">
            <v>na</v>
          </cell>
          <cell r="G1668">
            <v>5.2442000000000002</v>
          </cell>
        </row>
        <row r="1669">
          <cell r="A1669">
            <v>38860</v>
          </cell>
          <cell r="C1669">
            <v>4.32</v>
          </cell>
          <cell r="E1669">
            <v>4.37</v>
          </cell>
          <cell r="G1669">
            <v>5.2721999999999998</v>
          </cell>
        </row>
        <row r="1670">
          <cell r="A1670">
            <v>38861</v>
          </cell>
          <cell r="C1670">
            <v>4.3</v>
          </cell>
          <cell r="E1670">
            <v>4.3499999999999996</v>
          </cell>
          <cell r="G1670">
            <v>5.2317</v>
          </cell>
        </row>
        <row r="1671">
          <cell r="A1671">
            <v>38862</v>
          </cell>
          <cell r="C1671">
            <v>4.29</v>
          </cell>
          <cell r="E1671">
            <v>4.34</v>
          </cell>
          <cell r="G1671">
            <v>5.2248000000000001</v>
          </cell>
        </row>
        <row r="1672">
          <cell r="A1672">
            <v>38863</v>
          </cell>
          <cell r="C1672">
            <v>4.3</v>
          </cell>
          <cell r="E1672">
            <v>4.3600000000000003</v>
          </cell>
          <cell r="G1672">
            <v>5.2427999999999999</v>
          </cell>
        </row>
        <row r="1673">
          <cell r="A1673">
            <v>38866</v>
          </cell>
          <cell r="C1673">
            <v>4.3</v>
          </cell>
          <cell r="E1673">
            <v>4.3499999999999996</v>
          </cell>
          <cell r="G1673">
            <v>5.2370000000000001</v>
          </cell>
        </row>
        <row r="1674">
          <cell r="A1674">
            <v>38867</v>
          </cell>
          <cell r="C1674">
            <v>4.3499999999999996</v>
          </cell>
          <cell r="E1674">
            <v>4.4000000000000004</v>
          </cell>
          <cell r="G1674">
            <v>5.2885</v>
          </cell>
        </row>
        <row r="1675">
          <cell r="A1675">
            <v>38868</v>
          </cell>
          <cell r="C1675">
            <v>4.45</v>
          </cell>
          <cell r="E1675">
            <v>4.5</v>
          </cell>
          <cell r="G1675">
            <v>5.3739999999999997</v>
          </cell>
        </row>
        <row r="1676">
          <cell r="A1676">
            <v>38869</v>
          </cell>
          <cell r="C1676">
            <v>4.3899999999999997</v>
          </cell>
          <cell r="E1676">
            <v>4.4400000000000004</v>
          </cell>
          <cell r="G1676">
            <v>5.3265000000000002</v>
          </cell>
        </row>
        <row r="1677">
          <cell r="A1677">
            <v>38870</v>
          </cell>
          <cell r="C1677">
            <v>4.3099999999999996</v>
          </cell>
          <cell r="E1677">
            <v>4.37</v>
          </cell>
          <cell r="G1677">
            <v>5.2602000000000002</v>
          </cell>
        </row>
        <row r="1678">
          <cell r="A1678">
            <v>38873</v>
          </cell>
          <cell r="C1678">
            <v>4.3099999999999996</v>
          </cell>
          <cell r="E1678">
            <v>4.38</v>
          </cell>
          <cell r="G1678">
            <v>5.2655000000000003</v>
          </cell>
        </row>
        <row r="1679">
          <cell r="A1679">
            <v>38874</v>
          </cell>
          <cell r="C1679">
            <v>4.29</v>
          </cell>
          <cell r="E1679">
            <v>4.3600000000000003</v>
          </cell>
          <cell r="G1679">
            <v>5.2431000000000001</v>
          </cell>
        </row>
        <row r="1680">
          <cell r="A1680">
            <v>38875</v>
          </cell>
          <cell r="C1680">
            <v>4.3099999999999996</v>
          </cell>
          <cell r="E1680">
            <v>4.38</v>
          </cell>
          <cell r="G1680">
            <v>5.2645</v>
          </cell>
        </row>
        <row r="1681">
          <cell r="A1681">
            <v>38876</v>
          </cell>
          <cell r="C1681">
            <v>4.32</v>
          </cell>
          <cell r="E1681">
            <v>4.4000000000000004</v>
          </cell>
          <cell r="G1681">
            <v>5.2789999999999999</v>
          </cell>
        </row>
        <row r="1682">
          <cell r="A1682">
            <v>38877</v>
          </cell>
          <cell r="C1682">
            <v>4.37</v>
          </cell>
          <cell r="E1682">
            <v>4.42</v>
          </cell>
          <cell r="G1682">
            <v>5.3215000000000003</v>
          </cell>
        </row>
        <row r="1683">
          <cell r="A1683">
            <v>38880</v>
          </cell>
          <cell r="C1683">
            <v>4.3499999999999996</v>
          </cell>
          <cell r="E1683">
            <v>4.41</v>
          </cell>
          <cell r="G1683">
            <v>5.3062000000000005</v>
          </cell>
        </row>
        <row r="1684">
          <cell r="A1684">
            <v>38881</v>
          </cell>
          <cell r="C1684">
            <v>4.3099999999999996</v>
          </cell>
          <cell r="E1684">
            <v>4.38</v>
          </cell>
          <cell r="G1684">
            <v>5.2763999999999998</v>
          </cell>
        </row>
        <row r="1685">
          <cell r="A1685">
            <v>38882</v>
          </cell>
          <cell r="C1685">
            <v>4.3499999999999996</v>
          </cell>
          <cell r="E1685">
            <v>4.42</v>
          </cell>
          <cell r="G1685">
            <v>5.3094000000000001</v>
          </cell>
        </row>
        <row r="1686">
          <cell r="A1686">
            <v>38883</v>
          </cell>
          <cell r="C1686">
            <v>4.3899999999999997</v>
          </cell>
          <cell r="E1686">
            <v>4.45</v>
          </cell>
          <cell r="G1686">
            <v>5.3548999999999998</v>
          </cell>
        </row>
        <row r="1687">
          <cell r="A1687">
            <v>38884</v>
          </cell>
          <cell r="C1687">
            <v>4.3899999999999997</v>
          </cell>
          <cell r="E1687">
            <v>4.4400000000000004</v>
          </cell>
          <cell r="G1687">
            <v>5.3449</v>
          </cell>
        </row>
        <row r="1688">
          <cell r="A1688">
            <v>38887</v>
          </cell>
          <cell r="C1688">
            <v>4.41</v>
          </cell>
          <cell r="E1688">
            <v>4.46</v>
          </cell>
          <cell r="G1688">
            <v>5.3704000000000001</v>
          </cell>
        </row>
        <row r="1689">
          <cell r="A1689">
            <v>38888</v>
          </cell>
          <cell r="C1689">
            <v>4.49</v>
          </cell>
          <cell r="E1689">
            <v>4.5199999999999996</v>
          </cell>
          <cell r="G1689">
            <v>5.4264000000000001</v>
          </cell>
        </row>
        <row r="1690">
          <cell r="A1690">
            <v>38889</v>
          </cell>
          <cell r="C1690">
            <v>4.5199999999999996</v>
          </cell>
          <cell r="E1690">
            <v>4.55</v>
          </cell>
          <cell r="G1690">
            <v>5.4623999999999997</v>
          </cell>
        </row>
        <row r="1691">
          <cell r="A1691">
            <v>38890</v>
          </cell>
          <cell r="C1691">
            <v>4.5599999999999996</v>
          </cell>
          <cell r="E1691">
            <v>4.5999999999999996</v>
          </cell>
          <cell r="G1691">
            <v>5.5064000000000002</v>
          </cell>
        </row>
        <row r="1692">
          <cell r="A1692">
            <v>38891</v>
          </cell>
          <cell r="C1692">
            <v>4.6100000000000003</v>
          </cell>
          <cell r="E1692">
            <v>4.6399999999999997</v>
          </cell>
          <cell r="G1692">
            <v>5.5457999999999998</v>
          </cell>
        </row>
        <row r="1693">
          <cell r="A1693">
            <v>38894</v>
          </cell>
          <cell r="C1693">
            <v>4.6399999999999997</v>
          </cell>
          <cell r="E1693">
            <v>4.67</v>
          </cell>
          <cell r="G1693">
            <v>5.5712999999999999</v>
          </cell>
        </row>
        <row r="1694">
          <cell r="A1694">
            <v>38895</v>
          </cell>
          <cell r="C1694">
            <v>4.5999999999999996</v>
          </cell>
          <cell r="E1694">
            <v>4.63</v>
          </cell>
          <cell r="G1694">
            <v>5.5448000000000004</v>
          </cell>
        </row>
        <row r="1695">
          <cell r="A1695">
            <v>38896</v>
          </cell>
          <cell r="C1695">
            <v>4.63</v>
          </cell>
          <cell r="E1695">
            <v>4.67</v>
          </cell>
          <cell r="G1695">
            <v>5.5808</v>
          </cell>
        </row>
        <row r="1696">
          <cell r="A1696">
            <v>38897</v>
          </cell>
          <cell r="C1696">
            <v>4.58</v>
          </cell>
          <cell r="E1696">
            <v>4.63</v>
          </cell>
          <cell r="G1696">
            <v>5.5518000000000001</v>
          </cell>
        </row>
        <row r="1697">
          <cell r="A1697">
            <v>38898</v>
          </cell>
          <cell r="C1697">
            <v>4.58</v>
          </cell>
          <cell r="E1697">
            <v>4.6100000000000003</v>
          </cell>
          <cell r="G1697">
            <v>5.5347999999999997</v>
          </cell>
        </row>
        <row r="1698">
          <cell r="A1698">
            <v>38901</v>
          </cell>
          <cell r="C1698" t="str">
            <v>na</v>
          </cell>
          <cell r="E1698" t="str">
            <v>na</v>
          </cell>
          <cell r="G1698">
            <v>5.5397999999999996</v>
          </cell>
        </row>
        <row r="1699">
          <cell r="A1699">
            <v>38902</v>
          </cell>
          <cell r="C1699">
            <v>4.5999999999999996</v>
          </cell>
          <cell r="E1699">
            <v>4.6399999999999997</v>
          </cell>
          <cell r="G1699">
            <v>5.5637999999999996</v>
          </cell>
        </row>
        <row r="1700">
          <cell r="A1700">
            <v>38903</v>
          </cell>
          <cell r="C1700">
            <v>4.6100000000000003</v>
          </cell>
          <cell r="E1700">
            <v>4.6500000000000004</v>
          </cell>
          <cell r="G1700">
            <v>5.5663</v>
          </cell>
        </row>
        <row r="1701">
          <cell r="A1701">
            <v>38904</v>
          </cell>
          <cell r="C1701">
            <v>4.59</v>
          </cell>
          <cell r="E1701">
            <v>4.62</v>
          </cell>
          <cell r="G1701">
            <v>5.5431999999999997</v>
          </cell>
        </row>
        <row r="1702">
          <cell r="A1702">
            <v>38905</v>
          </cell>
          <cell r="C1702">
            <v>4.49</v>
          </cell>
          <cell r="E1702">
            <v>4.54</v>
          </cell>
          <cell r="G1702">
            <v>5.4694000000000003</v>
          </cell>
        </row>
        <row r="1703">
          <cell r="A1703">
            <v>38908</v>
          </cell>
          <cell r="C1703">
            <v>4.46</v>
          </cell>
          <cell r="E1703">
            <v>4.51</v>
          </cell>
          <cell r="G1703">
            <v>5.4429999999999996</v>
          </cell>
        </row>
        <row r="1704">
          <cell r="A1704">
            <v>38909</v>
          </cell>
          <cell r="C1704">
            <v>4.4400000000000004</v>
          </cell>
          <cell r="E1704">
            <v>4.49</v>
          </cell>
          <cell r="G1704">
            <v>5.4157000000000002</v>
          </cell>
        </row>
        <row r="1705">
          <cell r="A1705">
            <v>38910</v>
          </cell>
          <cell r="C1705">
            <v>4.46</v>
          </cell>
          <cell r="E1705">
            <v>4.5199999999999996</v>
          </cell>
          <cell r="G1705">
            <v>5.4581999999999997</v>
          </cell>
        </row>
        <row r="1706">
          <cell r="A1706">
            <v>38911</v>
          </cell>
          <cell r="C1706">
            <v>4.45</v>
          </cell>
          <cell r="E1706">
            <v>4.5199999999999996</v>
          </cell>
          <cell r="G1706">
            <v>5.4477000000000002</v>
          </cell>
        </row>
        <row r="1707">
          <cell r="A1707">
            <v>38912</v>
          </cell>
          <cell r="C1707">
            <v>4.4400000000000004</v>
          </cell>
          <cell r="E1707">
            <v>4.51</v>
          </cell>
          <cell r="G1707">
            <v>5.4439000000000002</v>
          </cell>
        </row>
        <row r="1708">
          <cell r="A1708">
            <v>38915</v>
          </cell>
          <cell r="C1708">
            <v>4.4400000000000004</v>
          </cell>
          <cell r="E1708">
            <v>4.5</v>
          </cell>
          <cell r="G1708">
            <v>5.4404000000000003</v>
          </cell>
        </row>
        <row r="1709">
          <cell r="A1709">
            <v>38916</v>
          </cell>
          <cell r="C1709">
            <v>4.49</v>
          </cell>
          <cell r="E1709">
            <v>4.55</v>
          </cell>
          <cell r="G1709">
            <v>5.4805000000000001</v>
          </cell>
        </row>
        <row r="1710">
          <cell r="A1710">
            <v>38917</v>
          </cell>
          <cell r="C1710">
            <v>4.43</v>
          </cell>
          <cell r="E1710">
            <v>4.49</v>
          </cell>
          <cell r="G1710">
            <v>5.4242999999999997</v>
          </cell>
        </row>
        <row r="1711">
          <cell r="A1711">
            <v>38918</v>
          </cell>
          <cell r="C1711">
            <v>4.42</v>
          </cell>
          <cell r="E1711">
            <v>4.4800000000000004</v>
          </cell>
          <cell r="G1711">
            <v>5.4252000000000002</v>
          </cell>
        </row>
        <row r="1712">
          <cell r="A1712">
            <v>38919</v>
          </cell>
          <cell r="C1712">
            <v>4.38</v>
          </cell>
          <cell r="E1712">
            <v>4.46</v>
          </cell>
          <cell r="G1712">
            <v>5.3926999999999996</v>
          </cell>
        </row>
        <row r="1713">
          <cell r="A1713">
            <v>38922</v>
          </cell>
          <cell r="C1713">
            <v>4.37</v>
          </cell>
          <cell r="E1713">
            <v>4.45</v>
          </cell>
          <cell r="G1713">
            <v>5.3853</v>
          </cell>
        </row>
        <row r="1714">
          <cell r="A1714">
            <v>38923</v>
          </cell>
          <cell r="C1714">
            <v>4.4000000000000004</v>
          </cell>
          <cell r="E1714">
            <v>4.47</v>
          </cell>
          <cell r="G1714">
            <v>5.3971999999999998</v>
          </cell>
        </row>
        <row r="1715">
          <cell r="A1715">
            <v>38924</v>
          </cell>
          <cell r="C1715">
            <v>4.38</v>
          </cell>
          <cell r="E1715">
            <v>4.45</v>
          </cell>
          <cell r="G1715">
            <v>5.3789999999999996</v>
          </cell>
        </row>
        <row r="1716">
          <cell r="A1716">
            <v>38925</v>
          </cell>
          <cell r="C1716">
            <v>4.38</v>
          </cell>
          <cell r="E1716">
            <v>4.4400000000000004</v>
          </cell>
          <cell r="G1716">
            <v>5.3743999999999996</v>
          </cell>
        </row>
        <row r="1717">
          <cell r="A1717">
            <v>38926</v>
          </cell>
          <cell r="C1717">
            <v>4.34</v>
          </cell>
          <cell r="E1717">
            <v>4.41</v>
          </cell>
          <cell r="G1717">
            <v>5.3457999999999997</v>
          </cell>
        </row>
        <row r="1718">
          <cell r="A1718">
            <v>38929</v>
          </cell>
          <cell r="C1718">
            <v>4.3099999999999996</v>
          </cell>
          <cell r="E1718">
            <v>4.37</v>
          </cell>
          <cell r="G1718">
            <v>5.3132999999999999</v>
          </cell>
        </row>
        <row r="1719">
          <cell r="A1719">
            <v>38930</v>
          </cell>
          <cell r="C1719">
            <v>4.3099999999999996</v>
          </cell>
          <cell r="E1719">
            <v>4.37</v>
          </cell>
          <cell r="G1719">
            <v>5.3108000000000004</v>
          </cell>
        </row>
        <row r="1720">
          <cell r="A1720">
            <v>38931</v>
          </cell>
          <cell r="C1720">
            <v>4.32</v>
          </cell>
          <cell r="E1720">
            <v>4.3899999999999997</v>
          </cell>
          <cell r="G1720">
            <v>5.3143000000000002</v>
          </cell>
        </row>
        <row r="1721">
          <cell r="A1721">
            <v>38932</v>
          </cell>
          <cell r="C1721">
            <v>4.33</v>
          </cell>
          <cell r="E1721">
            <v>4.3899999999999997</v>
          </cell>
          <cell r="G1721">
            <v>5.3187999999999995</v>
          </cell>
        </row>
        <row r="1722">
          <cell r="A1722">
            <v>38933</v>
          </cell>
          <cell r="C1722">
            <v>4.3</v>
          </cell>
          <cell r="E1722">
            <v>4.3600000000000003</v>
          </cell>
          <cell r="G1722">
            <v>5.2957000000000001</v>
          </cell>
        </row>
        <row r="1723">
          <cell r="A1723">
            <v>38936</v>
          </cell>
          <cell r="C1723" t="str">
            <v>na</v>
          </cell>
          <cell r="E1723" t="str">
            <v>na</v>
          </cell>
          <cell r="G1723">
            <v>5.2935999999999996</v>
          </cell>
        </row>
        <row r="1724">
          <cell r="A1724">
            <v>38937</v>
          </cell>
          <cell r="C1724">
            <v>4.28</v>
          </cell>
          <cell r="E1724">
            <v>4.3499999999999996</v>
          </cell>
          <cell r="G1724">
            <v>5.2775999999999996</v>
          </cell>
        </row>
        <row r="1725">
          <cell r="A1725">
            <v>38938</v>
          </cell>
          <cell r="C1725">
            <v>4.32</v>
          </cell>
          <cell r="E1725">
            <v>4.3600000000000003</v>
          </cell>
          <cell r="G1725">
            <v>5.2766000000000002</v>
          </cell>
        </row>
        <row r="1726">
          <cell r="A1726">
            <v>38939</v>
          </cell>
          <cell r="C1726">
            <v>4.33</v>
          </cell>
          <cell r="E1726">
            <v>4.38</v>
          </cell>
          <cell r="G1726">
            <v>5.3064999999999998</v>
          </cell>
        </row>
        <row r="1727">
          <cell r="A1727">
            <v>38940</v>
          </cell>
          <cell r="C1727">
            <v>4.3600000000000003</v>
          </cell>
          <cell r="E1727">
            <v>4.41</v>
          </cell>
          <cell r="G1727">
            <v>5.3357000000000001</v>
          </cell>
        </row>
        <row r="1728">
          <cell r="A1728">
            <v>38943</v>
          </cell>
          <cell r="C1728">
            <v>4.38</v>
          </cell>
          <cell r="E1728">
            <v>4.42</v>
          </cell>
          <cell r="G1728">
            <v>5.3513999999999999</v>
          </cell>
        </row>
        <row r="1729">
          <cell r="A1729">
            <v>38944</v>
          </cell>
          <cell r="C1729">
            <v>4.32</v>
          </cell>
          <cell r="E1729">
            <v>4.37</v>
          </cell>
          <cell r="G1729">
            <v>5.3037999999999998</v>
          </cell>
        </row>
        <row r="1730">
          <cell r="A1730">
            <v>38945</v>
          </cell>
          <cell r="C1730">
            <v>4.28</v>
          </cell>
          <cell r="E1730">
            <v>4.33</v>
          </cell>
          <cell r="G1730">
            <v>5.2663000000000002</v>
          </cell>
        </row>
        <row r="1731">
          <cell r="A1731">
            <v>38946</v>
          </cell>
          <cell r="C1731">
            <v>4.26</v>
          </cell>
          <cell r="E1731">
            <v>4.32</v>
          </cell>
          <cell r="G1731">
            <v>5.2606999999999999</v>
          </cell>
        </row>
        <row r="1732">
          <cell r="A1732">
            <v>38947</v>
          </cell>
          <cell r="C1732">
            <v>4.22</v>
          </cell>
          <cell r="E1732">
            <v>4.29</v>
          </cell>
          <cell r="G1732">
            <v>5.2298</v>
          </cell>
        </row>
        <row r="1733">
          <cell r="A1733">
            <v>38950</v>
          </cell>
          <cell r="C1733">
            <v>4.21</v>
          </cell>
          <cell r="E1733">
            <v>4.2699999999999996</v>
          </cell>
          <cell r="G1733">
            <v>5.2127999999999997</v>
          </cell>
        </row>
        <row r="1734">
          <cell r="A1734">
            <v>38951</v>
          </cell>
          <cell r="C1734">
            <v>4.1900000000000004</v>
          </cell>
          <cell r="E1734">
            <v>4.26</v>
          </cell>
          <cell r="G1734">
            <v>5.2012</v>
          </cell>
        </row>
        <row r="1735">
          <cell r="A1735">
            <v>38952</v>
          </cell>
          <cell r="C1735">
            <v>4.2</v>
          </cell>
          <cell r="E1735">
            <v>4.26</v>
          </cell>
          <cell r="G1735">
            <v>5.1952999999999996</v>
          </cell>
        </row>
        <row r="1736">
          <cell r="A1736">
            <v>38953</v>
          </cell>
          <cell r="C1736">
            <v>4.2</v>
          </cell>
          <cell r="E1736">
            <v>4.26</v>
          </cell>
          <cell r="G1736">
            <v>5.1957000000000004</v>
          </cell>
        </row>
        <row r="1737">
          <cell r="A1737">
            <v>38954</v>
          </cell>
          <cell r="C1737">
            <v>4.18</v>
          </cell>
          <cell r="E1737">
            <v>4.25</v>
          </cell>
          <cell r="G1737">
            <v>5.1803999999999997</v>
          </cell>
        </row>
        <row r="1738">
          <cell r="A1738">
            <v>38957</v>
          </cell>
          <cell r="C1738">
            <v>4.18</v>
          </cell>
          <cell r="E1738">
            <v>4.25</v>
          </cell>
          <cell r="G1738">
            <v>5.1776999999999997</v>
          </cell>
        </row>
        <row r="1739">
          <cell r="A1739">
            <v>38958</v>
          </cell>
          <cell r="C1739">
            <v>4.16</v>
          </cell>
          <cell r="E1739">
            <v>4.24</v>
          </cell>
          <cell r="G1739">
            <v>5.1696999999999997</v>
          </cell>
        </row>
        <row r="1740">
          <cell r="A1740">
            <v>38959</v>
          </cell>
          <cell r="C1740">
            <v>4.12</v>
          </cell>
          <cell r="E1740">
            <v>4.2</v>
          </cell>
          <cell r="G1740">
            <v>5.1589999999999998</v>
          </cell>
        </row>
        <row r="1741">
          <cell r="A1741">
            <v>38960</v>
          </cell>
          <cell r="C1741">
            <v>4.1100000000000003</v>
          </cell>
          <cell r="E1741">
            <v>4.1900000000000004</v>
          </cell>
          <cell r="G1741">
            <v>5.1470000000000002</v>
          </cell>
        </row>
        <row r="1742">
          <cell r="A1742">
            <v>38961</v>
          </cell>
          <cell r="C1742">
            <v>4.08</v>
          </cell>
          <cell r="E1742">
            <v>4.17</v>
          </cell>
          <cell r="G1742">
            <v>5.1326000000000001</v>
          </cell>
        </row>
        <row r="1743">
          <cell r="A1743">
            <v>38964</v>
          </cell>
          <cell r="C1743">
            <v>4.08</v>
          </cell>
          <cell r="E1743" t="str">
            <v>na</v>
          </cell>
          <cell r="G1743">
            <v>5.1314000000000002</v>
          </cell>
        </row>
        <row r="1744">
          <cell r="A1744">
            <v>38965</v>
          </cell>
          <cell r="C1744">
            <v>4.1399999999999997</v>
          </cell>
          <cell r="E1744">
            <v>4.22</v>
          </cell>
          <cell r="G1744">
            <v>5.1829000000000001</v>
          </cell>
        </row>
        <row r="1745">
          <cell r="A1745">
            <v>38966</v>
          </cell>
          <cell r="C1745">
            <v>4.1399999999999997</v>
          </cell>
          <cell r="E1745">
            <v>4.24</v>
          </cell>
          <cell r="G1745">
            <v>5.1929999999999996</v>
          </cell>
        </row>
        <row r="1746">
          <cell r="A1746">
            <v>38967</v>
          </cell>
          <cell r="C1746">
            <v>4.13</v>
          </cell>
          <cell r="E1746">
            <v>4.22</v>
          </cell>
          <cell r="G1746">
            <v>5.1825000000000001</v>
          </cell>
        </row>
        <row r="1747">
          <cell r="A1747">
            <v>38968</v>
          </cell>
          <cell r="C1747">
            <v>4.0999999999999996</v>
          </cell>
          <cell r="E1747">
            <v>4.2</v>
          </cell>
          <cell r="G1747">
            <v>5.1608000000000001</v>
          </cell>
        </row>
        <row r="1748">
          <cell r="A1748">
            <v>38971</v>
          </cell>
          <cell r="C1748">
            <v>4.1500000000000004</v>
          </cell>
          <cell r="E1748">
            <v>4.24</v>
          </cell>
          <cell r="G1748">
            <v>5.1978</v>
          </cell>
        </row>
        <row r="1749">
          <cell r="A1749">
            <v>38972</v>
          </cell>
          <cell r="C1749">
            <v>4.1100000000000003</v>
          </cell>
          <cell r="E1749">
            <v>4.2</v>
          </cell>
          <cell r="G1749">
            <v>5.1638000000000002</v>
          </cell>
        </row>
        <row r="1750">
          <cell r="A1750">
            <v>38973</v>
          </cell>
          <cell r="C1750">
            <v>4.12</v>
          </cell>
          <cell r="E1750">
            <v>4.21</v>
          </cell>
          <cell r="G1750">
            <v>5.1684000000000001</v>
          </cell>
        </row>
        <row r="1751">
          <cell r="A1751">
            <v>38974</v>
          </cell>
          <cell r="C1751">
            <v>4.13</v>
          </cell>
          <cell r="E1751">
            <v>4.22</v>
          </cell>
          <cell r="G1751">
            <v>5.1768999999999998</v>
          </cell>
        </row>
        <row r="1752">
          <cell r="A1752">
            <v>38975</v>
          </cell>
          <cell r="C1752">
            <v>4.0999999999999996</v>
          </cell>
          <cell r="E1752">
            <v>4.1900000000000004</v>
          </cell>
          <cell r="G1752">
            <v>5.1554000000000002</v>
          </cell>
        </row>
        <row r="1753">
          <cell r="A1753">
            <v>38978</v>
          </cell>
          <cell r="C1753">
            <v>4.12</v>
          </cell>
          <cell r="E1753">
            <v>4.2</v>
          </cell>
          <cell r="G1753">
            <v>5.1609999999999996</v>
          </cell>
        </row>
        <row r="1754">
          <cell r="A1754">
            <v>38979</v>
          </cell>
          <cell r="C1754">
            <v>4.08</v>
          </cell>
          <cell r="E1754">
            <v>4.16</v>
          </cell>
          <cell r="G1754">
            <v>5.1150000000000002</v>
          </cell>
        </row>
        <row r="1755">
          <cell r="A1755">
            <v>38980</v>
          </cell>
          <cell r="C1755">
            <v>4.08</v>
          </cell>
          <cell r="E1755">
            <v>4.16</v>
          </cell>
          <cell r="G1755">
            <v>5.1189999999999998</v>
          </cell>
        </row>
        <row r="1756">
          <cell r="A1756">
            <v>38981</v>
          </cell>
          <cell r="C1756">
            <v>4.0199999999999996</v>
          </cell>
          <cell r="E1756">
            <v>4.1100000000000003</v>
          </cell>
          <cell r="G1756">
            <v>5.0664999999999996</v>
          </cell>
        </row>
        <row r="1757">
          <cell r="A1757">
            <v>38982</v>
          </cell>
          <cell r="C1757">
            <v>3.99</v>
          </cell>
          <cell r="E1757">
            <v>4.09</v>
          </cell>
          <cell r="G1757">
            <v>5.0396000000000001</v>
          </cell>
        </row>
        <row r="1758">
          <cell r="A1758">
            <v>38985</v>
          </cell>
          <cell r="C1758">
            <v>3.93</v>
          </cell>
          <cell r="E1758">
            <v>4.01</v>
          </cell>
          <cell r="G1758">
            <v>4.9695999999999998</v>
          </cell>
        </row>
        <row r="1759">
          <cell r="A1759">
            <v>38986</v>
          </cell>
          <cell r="C1759">
            <v>3.97</v>
          </cell>
          <cell r="E1759">
            <v>4.05</v>
          </cell>
          <cell r="G1759">
            <v>5.0053999999999998</v>
          </cell>
        </row>
        <row r="1760">
          <cell r="A1760">
            <v>38987</v>
          </cell>
          <cell r="C1760">
            <v>3.98</v>
          </cell>
          <cell r="E1760">
            <v>4.07</v>
          </cell>
          <cell r="G1760">
            <v>5.0239000000000003</v>
          </cell>
        </row>
        <row r="1761">
          <cell r="A1761">
            <v>38988</v>
          </cell>
          <cell r="C1761">
            <v>3.99</v>
          </cell>
          <cell r="E1761">
            <v>4.08</v>
          </cell>
          <cell r="G1761">
            <v>5.0339</v>
          </cell>
        </row>
        <row r="1762">
          <cell r="A1762">
            <v>38989</v>
          </cell>
          <cell r="C1762">
            <v>4</v>
          </cell>
          <cell r="E1762">
            <v>4.09</v>
          </cell>
          <cell r="G1762">
            <v>5.0358000000000001</v>
          </cell>
        </row>
        <row r="1763">
          <cell r="A1763">
            <v>38992</v>
          </cell>
          <cell r="C1763">
            <v>3.98</v>
          </cell>
          <cell r="E1763">
            <v>4.0599999999999996</v>
          </cell>
          <cell r="G1763">
            <v>5.0223000000000004</v>
          </cell>
        </row>
        <row r="1764">
          <cell r="A1764">
            <v>38993</v>
          </cell>
          <cell r="C1764">
            <v>3.99</v>
          </cell>
          <cell r="E1764">
            <v>4.07</v>
          </cell>
          <cell r="G1764">
            <v>5.0152999999999999</v>
          </cell>
        </row>
        <row r="1765">
          <cell r="A1765">
            <v>38994</v>
          </cell>
          <cell r="C1765">
            <v>3.96</v>
          </cell>
          <cell r="E1765">
            <v>4.05</v>
          </cell>
          <cell r="G1765">
            <v>4.9927999999999999</v>
          </cell>
        </row>
        <row r="1766">
          <cell r="A1766">
            <v>38995</v>
          </cell>
          <cell r="C1766">
            <v>4.01</v>
          </cell>
          <cell r="E1766">
            <v>4.09</v>
          </cell>
          <cell r="G1766">
            <v>5.0346000000000002</v>
          </cell>
        </row>
        <row r="1767">
          <cell r="A1767">
            <v>38996</v>
          </cell>
          <cell r="C1767">
            <v>4.08</v>
          </cell>
          <cell r="E1767">
            <v>4.16</v>
          </cell>
          <cell r="G1767">
            <v>5.0956000000000001</v>
          </cell>
        </row>
        <row r="1768">
          <cell r="A1768">
            <v>38999</v>
          </cell>
          <cell r="C1768" t="str">
            <v>na</v>
          </cell>
          <cell r="E1768" t="str">
            <v>na</v>
          </cell>
          <cell r="G1768">
            <v>5.0956000000000001</v>
          </cell>
        </row>
        <row r="1769">
          <cell r="A1769">
            <v>39000</v>
          </cell>
          <cell r="C1769">
            <v>4.1100000000000003</v>
          </cell>
          <cell r="E1769">
            <v>4.18</v>
          </cell>
          <cell r="G1769">
            <v>5.1215999999999999</v>
          </cell>
        </row>
        <row r="1770">
          <cell r="A1770">
            <v>39001</v>
          </cell>
          <cell r="C1770">
            <v>4.13</v>
          </cell>
          <cell r="E1770">
            <v>4.2</v>
          </cell>
          <cell r="G1770">
            <v>5.1431000000000004</v>
          </cell>
        </row>
        <row r="1771">
          <cell r="A1771">
            <v>39002</v>
          </cell>
          <cell r="C1771">
            <v>4.1399999999999997</v>
          </cell>
          <cell r="E1771">
            <v>4.21</v>
          </cell>
          <cell r="G1771">
            <v>5.1520999999999999</v>
          </cell>
        </row>
        <row r="1772">
          <cell r="A1772">
            <v>39003</v>
          </cell>
          <cell r="C1772">
            <v>4.17</v>
          </cell>
          <cell r="E1772">
            <v>4.2300000000000004</v>
          </cell>
          <cell r="G1772">
            <v>5.1745000000000001</v>
          </cell>
        </row>
        <row r="1773">
          <cell r="A1773">
            <v>39006</v>
          </cell>
          <cell r="C1773">
            <v>4.1500000000000004</v>
          </cell>
          <cell r="E1773">
            <v>4.22</v>
          </cell>
          <cell r="G1773">
            <v>5.1669999999999998</v>
          </cell>
        </row>
        <row r="1774">
          <cell r="A1774">
            <v>39007</v>
          </cell>
          <cell r="C1774">
            <v>4.17</v>
          </cell>
          <cell r="E1774">
            <v>4.24</v>
          </cell>
          <cell r="G1774">
            <v>5.1680999999999999</v>
          </cell>
        </row>
        <row r="1775">
          <cell r="A1775">
            <v>39008</v>
          </cell>
          <cell r="C1775">
            <v>4.1500000000000004</v>
          </cell>
          <cell r="E1775">
            <v>4.22</v>
          </cell>
          <cell r="G1775">
            <v>5.1531000000000002</v>
          </cell>
        </row>
        <row r="1776">
          <cell r="A1776">
            <v>39009</v>
          </cell>
          <cell r="C1776">
            <v>4.18</v>
          </cell>
          <cell r="E1776">
            <v>4.24</v>
          </cell>
          <cell r="G1776">
            <v>5.1711</v>
          </cell>
        </row>
        <row r="1777">
          <cell r="A1777">
            <v>39010</v>
          </cell>
          <cell r="C1777">
            <v>4.18</v>
          </cell>
          <cell r="E1777">
            <v>4.24</v>
          </cell>
          <cell r="G1777">
            <v>5.1736000000000004</v>
          </cell>
        </row>
        <row r="1778">
          <cell r="A1778">
            <v>39013</v>
          </cell>
          <cell r="C1778">
            <v>4.2</v>
          </cell>
          <cell r="E1778">
            <v>4.2699999999999996</v>
          </cell>
          <cell r="G1778">
            <v>5.1961000000000004</v>
          </cell>
        </row>
        <row r="1779">
          <cell r="A1779">
            <v>39014</v>
          </cell>
          <cell r="C1779">
            <v>4.2</v>
          </cell>
          <cell r="E1779">
            <v>4.2699999999999996</v>
          </cell>
          <cell r="G1779">
            <v>5.1830999999999996</v>
          </cell>
        </row>
        <row r="1780">
          <cell r="A1780">
            <v>39015</v>
          </cell>
          <cell r="C1780">
            <v>4.17</v>
          </cell>
          <cell r="E1780">
            <v>4.24</v>
          </cell>
          <cell r="G1780">
            <v>5.1471</v>
          </cell>
        </row>
        <row r="1781">
          <cell r="A1781">
            <v>39016</v>
          </cell>
          <cell r="C1781">
            <v>4.1100000000000003</v>
          </cell>
          <cell r="E1781">
            <v>4.18</v>
          </cell>
          <cell r="G1781">
            <v>5.0754000000000001</v>
          </cell>
        </row>
        <row r="1782">
          <cell r="A1782">
            <v>39017</v>
          </cell>
          <cell r="C1782">
            <v>4.07</v>
          </cell>
          <cell r="E1782">
            <v>4.1399999999999997</v>
          </cell>
          <cell r="G1782">
            <v>5.0423999999999998</v>
          </cell>
        </row>
        <row r="1783">
          <cell r="A1783">
            <v>39020</v>
          </cell>
          <cell r="C1783">
            <v>4.07</v>
          </cell>
          <cell r="E1783">
            <v>4.13</v>
          </cell>
          <cell r="G1783">
            <v>5.0334000000000003</v>
          </cell>
        </row>
        <row r="1784">
          <cell r="A1784">
            <v>39021</v>
          </cell>
          <cell r="C1784">
            <v>4.0199999999999996</v>
          </cell>
          <cell r="E1784">
            <v>4.08</v>
          </cell>
          <cell r="G1784">
            <v>4.9813999999999998</v>
          </cell>
        </row>
        <row r="1785">
          <cell r="A1785">
            <v>39022</v>
          </cell>
          <cell r="C1785">
            <v>3.98</v>
          </cell>
          <cell r="E1785">
            <v>4.0599999999999996</v>
          </cell>
          <cell r="G1785">
            <v>4.9541000000000004</v>
          </cell>
        </row>
        <row r="1786">
          <cell r="A1786">
            <v>39023</v>
          </cell>
          <cell r="C1786">
            <v>4.0199999999999996</v>
          </cell>
          <cell r="E1786">
            <v>4.09</v>
          </cell>
          <cell r="G1786">
            <v>4.9850000000000003</v>
          </cell>
        </row>
        <row r="1787">
          <cell r="A1787">
            <v>39024</v>
          </cell>
          <cell r="C1787">
            <v>4.1100000000000003</v>
          </cell>
          <cell r="E1787">
            <v>4.17</v>
          </cell>
          <cell r="G1787">
            <v>5.0656999999999996</v>
          </cell>
        </row>
        <row r="1788">
          <cell r="A1788">
            <v>39027</v>
          </cell>
          <cell r="C1788">
            <v>4.0999999999999996</v>
          </cell>
          <cell r="E1788">
            <v>4.16</v>
          </cell>
          <cell r="G1788">
            <v>5.0599999999999996</v>
          </cell>
        </row>
        <row r="1789">
          <cell r="A1789">
            <v>39028</v>
          </cell>
          <cell r="C1789">
            <v>4.05</v>
          </cell>
          <cell r="E1789">
            <v>4.1100000000000003</v>
          </cell>
          <cell r="G1789">
            <v>5.0068000000000001</v>
          </cell>
        </row>
        <row r="1790">
          <cell r="A1790">
            <v>39029</v>
          </cell>
          <cell r="C1790">
            <v>4.04</v>
          </cell>
          <cell r="E1790">
            <v>4.0999999999999996</v>
          </cell>
          <cell r="G1790">
            <v>4.9985999999999997</v>
          </cell>
        </row>
        <row r="1791">
          <cell r="A1791">
            <v>39030</v>
          </cell>
          <cell r="C1791">
            <v>4.03</v>
          </cell>
          <cell r="E1791">
            <v>4.0999999999999996</v>
          </cell>
          <cell r="G1791">
            <v>4.9973000000000001</v>
          </cell>
        </row>
        <row r="1792">
          <cell r="A1792">
            <v>39031</v>
          </cell>
          <cell r="C1792">
            <v>4</v>
          </cell>
          <cell r="E1792">
            <v>4.08</v>
          </cell>
          <cell r="G1792">
            <v>4.9768999999999997</v>
          </cell>
        </row>
        <row r="1793">
          <cell r="A1793">
            <v>39034</v>
          </cell>
          <cell r="C1793" t="str">
            <v>na</v>
          </cell>
          <cell r="E1793" t="str">
            <v>na</v>
          </cell>
          <cell r="G1793">
            <v>4.9818999999999996</v>
          </cell>
        </row>
        <row r="1794">
          <cell r="A1794">
            <v>39035</v>
          </cell>
          <cell r="C1794">
            <v>3.98</v>
          </cell>
          <cell r="E1794">
            <v>4.07</v>
          </cell>
          <cell r="G1794">
            <v>4.9694000000000003</v>
          </cell>
        </row>
        <row r="1795">
          <cell r="A1795">
            <v>39036</v>
          </cell>
          <cell r="C1795">
            <v>4.0199999999999996</v>
          </cell>
          <cell r="E1795">
            <v>4.09</v>
          </cell>
          <cell r="G1795">
            <v>4.9923999999999999</v>
          </cell>
        </row>
        <row r="1796">
          <cell r="A1796">
            <v>39037</v>
          </cell>
          <cell r="C1796">
            <v>4.03</v>
          </cell>
          <cell r="E1796">
            <v>4.1100000000000003</v>
          </cell>
          <cell r="G1796">
            <v>5.0064000000000002</v>
          </cell>
        </row>
        <row r="1797">
          <cell r="A1797">
            <v>39038</v>
          </cell>
          <cell r="C1797">
            <v>4</v>
          </cell>
          <cell r="E1797">
            <v>4.08</v>
          </cell>
          <cell r="G1797">
            <v>4.9804000000000004</v>
          </cell>
        </row>
        <row r="1798">
          <cell r="A1798">
            <v>39041</v>
          </cell>
          <cell r="C1798">
            <v>4</v>
          </cell>
          <cell r="E1798">
            <v>4.09</v>
          </cell>
          <cell r="G1798">
            <v>4.9843999999999999</v>
          </cell>
        </row>
        <row r="1799">
          <cell r="A1799">
            <v>39042</v>
          </cell>
          <cell r="C1799">
            <v>3.99</v>
          </cell>
          <cell r="E1799">
            <v>4.07</v>
          </cell>
          <cell r="G1799">
            <v>4.9744999999999999</v>
          </cell>
        </row>
        <row r="1800">
          <cell r="A1800">
            <v>39043</v>
          </cell>
          <cell r="C1800">
            <v>3.98</v>
          </cell>
          <cell r="E1800">
            <v>4.0599999999999996</v>
          </cell>
          <cell r="G1800">
            <v>4.9574999999999996</v>
          </cell>
        </row>
        <row r="1801">
          <cell r="A1801">
            <v>39044</v>
          </cell>
          <cell r="C1801">
            <v>3.98</v>
          </cell>
          <cell r="E1801">
            <v>4.07</v>
          </cell>
          <cell r="G1801">
            <v>4.9627999999999997</v>
          </cell>
        </row>
        <row r="1802">
          <cell r="A1802">
            <v>39045</v>
          </cell>
          <cell r="C1802">
            <v>3.97</v>
          </cell>
          <cell r="E1802">
            <v>4.05</v>
          </cell>
          <cell r="G1802">
            <v>4.9447999999999999</v>
          </cell>
        </row>
        <row r="1803">
          <cell r="A1803">
            <v>39048</v>
          </cell>
          <cell r="C1803">
            <v>3.95</v>
          </cell>
          <cell r="E1803">
            <v>4.04</v>
          </cell>
          <cell r="G1803">
            <v>4.9393000000000002</v>
          </cell>
        </row>
        <row r="1804">
          <cell r="A1804">
            <v>39049</v>
          </cell>
          <cell r="C1804">
            <v>3.92</v>
          </cell>
          <cell r="E1804">
            <v>4</v>
          </cell>
          <cell r="G1804">
            <v>4.8977000000000004</v>
          </cell>
        </row>
        <row r="1805">
          <cell r="A1805">
            <v>39050</v>
          </cell>
          <cell r="C1805">
            <v>3.94</v>
          </cell>
          <cell r="E1805">
            <v>4.0199999999999996</v>
          </cell>
          <cell r="G1805">
            <v>4.9222000000000001</v>
          </cell>
        </row>
        <row r="1806">
          <cell r="A1806">
            <v>39051</v>
          </cell>
          <cell r="C1806">
            <v>3.9</v>
          </cell>
          <cell r="E1806">
            <v>3.99</v>
          </cell>
          <cell r="G1806">
            <v>4.8962000000000003</v>
          </cell>
        </row>
        <row r="1807">
          <cell r="A1807">
            <v>39052</v>
          </cell>
          <cell r="C1807">
            <v>3.86</v>
          </cell>
          <cell r="E1807">
            <v>3.96</v>
          </cell>
          <cell r="G1807">
            <v>4.8632</v>
          </cell>
        </row>
        <row r="1808">
          <cell r="A1808">
            <v>39055</v>
          </cell>
          <cell r="C1808">
            <v>3.87</v>
          </cell>
          <cell r="E1808">
            <v>3.97</v>
          </cell>
          <cell r="G1808">
            <v>4.8728999999999996</v>
          </cell>
        </row>
        <row r="1809">
          <cell r="A1809">
            <v>39056</v>
          </cell>
          <cell r="C1809">
            <v>3.87</v>
          </cell>
          <cell r="E1809">
            <v>3.97</v>
          </cell>
          <cell r="G1809">
            <v>4.8734999999999999</v>
          </cell>
        </row>
        <row r="1810">
          <cell r="A1810">
            <v>39057</v>
          </cell>
          <cell r="C1810">
            <v>3.9</v>
          </cell>
          <cell r="E1810">
            <v>3.99</v>
          </cell>
          <cell r="G1810">
            <v>4.8865999999999996</v>
          </cell>
        </row>
        <row r="1811">
          <cell r="A1811">
            <v>39058</v>
          </cell>
          <cell r="C1811">
            <v>3.89</v>
          </cell>
          <cell r="E1811">
            <v>3.98</v>
          </cell>
          <cell r="G1811">
            <v>4.8891</v>
          </cell>
        </row>
        <row r="1812">
          <cell r="A1812">
            <v>39059</v>
          </cell>
          <cell r="C1812">
            <v>3.94</v>
          </cell>
          <cell r="E1812">
            <v>4.01</v>
          </cell>
          <cell r="G1812">
            <v>4.9196</v>
          </cell>
        </row>
        <row r="1813">
          <cell r="A1813">
            <v>39062</v>
          </cell>
          <cell r="C1813">
            <v>3.91</v>
          </cell>
          <cell r="E1813">
            <v>3.98</v>
          </cell>
          <cell r="G1813">
            <v>4.8936000000000002</v>
          </cell>
        </row>
        <row r="1814">
          <cell r="A1814">
            <v>39063</v>
          </cell>
          <cell r="C1814">
            <v>3.89</v>
          </cell>
          <cell r="E1814">
            <v>3.97</v>
          </cell>
          <cell r="G1814">
            <v>4.8786000000000005</v>
          </cell>
        </row>
        <row r="1815">
          <cell r="A1815">
            <v>39064</v>
          </cell>
          <cell r="C1815">
            <v>3.96</v>
          </cell>
          <cell r="E1815">
            <v>4.04</v>
          </cell>
          <cell r="G1815">
            <v>4.9401000000000002</v>
          </cell>
        </row>
        <row r="1816">
          <cell r="A1816">
            <v>39065</v>
          </cell>
          <cell r="C1816">
            <v>3.98</v>
          </cell>
          <cell r="E1816">
            <v>4.05</v>
          </cell>
          <cell r="G1816">
            <v>4.9581</v>
          </cell>
        </row>
        <row r="1817">
          <cell r="A1817">
            <v>39066</v>
          </cell>
          <cell r="C1817">
            <v>4.01</v>
          </cell>
          <cell r="E1817">
            <v>4.08</v>
          </cell>
          <cell r="G1817">
            <v>4.9861000000000004</v>
          </cell>
        </row>
        <row r="1818">
          <cell r="A1818">
            <v>39069</v>
          </cell>
          <cell r="C1818">
            <v>4.04</v>
          </cell>
          <cell r="E1818">
            <v>4.1100000000000003</v>
          </cell>
          <cell r="G1818">
            <v>5.0125999999999999</v>
          </cell>
        </row>
        <row r="1819">
          <cell r="A1819">
            <v>39070</v>
          </cell>
          <cell r="C1819">
            <v>4.03</v>
          </cell>
          <cell r="E1819">
            <v>4.09</v>
          </cell>
          <cell r="G1819">
            <v>4.9992999999999999</v>
          </cell>
        </row>
        <row r="1820">
          <cell r="A1820">
            <v>39071</v>
          </cell>
          <cell r="C1820">
            <v>4.0199999999999996</v>
          </cell>
          <cell r="E1820">
            <v>4.08</v>
          </cell>
          <cell r="G1820">
            <v>4.9911000000000003</v>
          </cell>
        </row>
        <row r="1821">
          <cell r="A1821">
            <v>39072</v>
          </cell>
          <cell r="C1821">
            <v>3.97</v>
          </cell>
          <cell r="E1821">
            <v>4.03</v>
          </cell>
          <cell r="G1821">
            <v>4.9475999999999996</v>
          </cell>
        </row>
        <row r="1822">
          <cell r="A1822">
            <v>39073</v>
          </cell>
          <cell r="C1822">
            <v>4.01</v>
          </cell>
          <cell r="E1822">
            <v>4.0599999999999996</v>
          </cell>
          <cell r="G1822">
            <v>4.9686000000000003</v>
          </cell>
        </row>
        <row r="1823">
          <cell r="A1823">
            <v>39076</v>
          </cell>
          <cell r="C1823" t="str">
            <v>na</v>
          </cell>
          <cell r="E1823" t="str">
            <v>na</v>
          </cell>
          <cell r="G1823">
            <v>4.9676</v>
          </cell>
        </row>
        <row r="1824">
          <cell r="A1824">
            <v>39077</v>
          </cell>
          <cell r="C1824" t="str">
            <v>na</v>
          </cell>
          <cell r="E1824" t="str">
            <v>na</v>
          </cell>
          <cell r="G1824">
            <v>4.9676</v>
          </cell>
        </row>
        <row r="1825">
          <cell r="A1825">
            <v>39078</v>
          </cell>
          <cell r="C1825">
            <v>4.05</v>
          </cell>
          <cell r="E1825">
            <v>4.0999999999999996</v>
          </cell>
          <cell r="G1825">
            <v>4.9714</v>
          </cell>
        </row>
        <row r="1826">
          <cell r="A1826">
            <v>39079</v>
          </cell>
          <cell r="C1826">
            <v>4.08</v>
          </cell>
          <cell r="E1826">
            <v>4.13</v>
          </cell>
          <cell r="G1826">
            <v>5.0319000000000003</v>
          </cell>
        </row>
        <row r="1827">
          <cell r="A1827">
            <v>39080</v>
          </cell>
          <cell r="C1827">
            <v>4.08</v>
          </cell>
          <cell r="E1827">
            <v>4.1399999999999997</v>
          </cell>
          <cell r="G1827">
            <v>5.0349000000000004</v>
          </cell>
        </row>
        <row r="1828">
          <cell r="A1828">
            <v>39083</v>
          </cell>
          <cell r="C1828" t="str">
            <v>na</v>
          </cell>
          <cell r="E1828" t="str">
            <v>na</v>
          </cell>
          <cell r="G1828">
            <v>5.0354000000000001</v>
          </cell>
        </row>
        <row r="1829">
          <cell r="A1829">
            <v>39084</v>
          </cell>
          <cell r="C1829">
            <v>4.0599999999999996</v>
          </cell>
          <cell r="E1829">
            <v>4.12</v>
          </cell>
          <cell r="G1829">
            <v>5.0129000000000001</v>
          </cell>
        </row>
        <row r="1830">
          <cell r="A1830">
            <v>39085</v>
          </cell>
          <cell r="C1830">
            <v>4.04</v>
          </cell>
          <cell r="E1830">
            <v>4.0999999999999996</v>
          </cell>
          <cell r="G1830">
            <v>4.9999000000000002</v>
          </cell>
        </row>
        <row r="1831">
          <cell r="A1831">
            <v>39086</v>
          </cell>
          <cell r="C1831">
            <v>3.99</v>
          </cell>
          <cell r="E1831">
            <v>4.0599999999999996</v>
          </cell>
          <cell r="G1831">
            <v>4.9581999999999997</v>
          </cell>
        </row>
        <row r="1832">
          <cell r="A1832">
            <v>39087</v>
          </cell>
          <cell r="C1832">
            <v>4.03</v>
          </cell>
          <cell r="E1832">
            <v>4.09</v>
          </cell>
          <cell r="G1832">
            <v>4.9892000000000003</v>
          </cell>
        </row>
        <row r="1833">
          <cell r="A1833">
            <v>39090</v>
          </cell>
          <cell r="C1833">
            <v>4.05</v>
          </cell>
          <cell r="E1833">
            <v>4.0999999999999996</v>
          </cell>
          <cell r="G1833">
            <v>5.0052000000000003</v>
          </cell>
        </row>
        <row r="1834">
          <cell r="A1834">
            <v>39091</v>
          </cell>
          <cell r="C1834">
            <v>4.05</v>
          </cell>
          <cell r="E1834">
            <v>4.1100000000000003</v>
          </cell>
          <cell r="G1834">
            <v>5.0092999999999996</v>
          </cell>
        </row>
        <row r="1835">
          <cell r="A1835">
            <v>39092</v>
          </cell>
          <cell r="C1835">
            <v>4.07</v>
          </cell>
          <cell r="E1835">
            <v>4.13</v>
          </cell>
          <cell r="G1835">
            <v>5.0290999999999997</v>
          </cell>
        </row>
        <row r="1836">
          <cell r="A1836">
            <v>39093</v>
          </cell>
          <cell r="C1836">
            <v>4.1100000000000003</v>
          </cell>
          <cell r="E1836">
            <v>4.16</v>
          </cell>
          <cell r="G1836">
            <v>5.0599999999999996</v>
          </cell>
        </row>
        <row r="1837">
          <cell r="A1837">
            <v>39094</v>
          </cell>
          <cell r="C1837">
            <v>4.13</v>
          </cell>
          <cell r="E1837">
            <v>4.18</v>
          </cell>
          <cell r="G1837">
            <v>5.0823</v>
          </cell>
        </row>
        <row r="1838">
          <cell r="A1838">
            <v>39097</v>
          </cell>
          <cell r="C1838">
            <v>4.1399999999999997</v>
          </cell>
          <cell r="E1838">
            <v>4.1900000000000004</v>
          </cell>
          <cell r="G1838">
            <v>5.093</v>
          </cell>
        </row>
        <row r="1839">
          <cell r="A1839">
            <v>39098</v>
          </cell>
          <cell r="C1839">
            <v>4.13</v>
          </cell>
          <cell r="E1839">
            <v>4.1900000000000004</v>
          </cell>
          <cell r="G1839">
            <v>5.093</v>
          </cell>
        </row>
        <row r="1840">
          <cell r="A1840">
            <v>39099</v>
          </cell>
          <cell r="C1840">
            <v>4.16</v>
          </cell>
          <cell r="E1840">
            <v>4.21</v>
          </cell>
          <cell r="G1840">
            <v>5.1075999999999997</v>
          </cell>
        </row>
        <row r="1841">
          <cell r="A1841">
            <v>39100</v>
          </cell>
          <cell r="C1841">
            <v>4.13</v>
          </cell>
          <cell r="E1841">
            <v>4.18</v>
          </cell>
          <cell r="G1841">
            <v>5.1125999999999996</v>
          </cell>
        </row>
        <row r="1842">
          <cell r="A1842">
            <v>39101</v>
          </cell>
          <cell r="C1842">
            <v>4.13</v>
          </cell>
          <cell r="E1842">
            <v>4.18</v>
          </cell>
          <cell r="G1842">
            <v>5.0549999999999997</v>
          </cell>
        </row>
        <row r="1843">
          <cell r="A1843">
            <v>39104</v>
          </cell>
          <cell r="C1843">
            <v>4.13</v>
          </cell>
          <cell r="E1843">
            <v>4.17</v>
          </cell>
          <cell r="G1843">
            <v>5.0750000000000002</v>
          </cell>
        </row>
        <row r="1844">
          <cell r="A1844">
            <v>39105</v>
          </cell>
          <cell r="C1844">
            <v>4.16</v>
          </cell>
          <cell r="E1844">
            <v>4.21</v>
          </cell>
          <cell r="G1844">
            <v>5.1050000000000004</v>
          </cell>
        </row>
        <row r="1845">
          <cell r="A1845">
            <v>39106</v>
          </cell>
          <cell r="C1845">
            <v>4.17</v>
          </cell>
          <cell r="E1845">
            <v>4.22</v>
          </cell>
          <cell r="G1845">
            <v>5.1180000000000003</v>
          </cell>
        </row>
        <row r="1846">
          <cell r="A1846">
            <v>39107</v>
          </cell>
          <cell r="C1846">
            <v>4.2</v>
          </cell>
          <cell r="E1846">
            <v>4.25</v>
          </cell>
          <cell r="G1846">
            <v>5.1479999999999997</v>
          </cell>
        </row>
        <row r="1847">
          <cell r="A1847">
            <v>39108</v>
          </cell>
          <cell r="C1847">
            <v>4.1900000000000004</v>
          </cell>
          <cell r="E1847">
            <v>4.24</v>
          </cell>
          <cell r="G1847">
            <v>5.1436000000000002</v>
          </cell>
        </row>
        <row r="1848">
          <cell r="A1848">
            <v>39111</v>
          </cell>
          <cell r="C1848">
            <v>4.22</v>
          </cell>
          <cell r="E1848">
            <v>4.26</v>
          </cell>
          <cell r="G1848">
            <v>5.1630000000000003</v>
          </cell>
        </row>
        <row r="1849">
          <cell r="A1849">
            <v>39112</v>
          </cell>
          <cell r="C1849">
            <v>4.22</v>
          </cell>
          <cell r="E1849">
            <v>4.2699999999999996</v>
          </cell>
          <cell r="G1849">
            <v>5.1721000000000004</v>
          </cell>
        </row>
        <row r="1850">
          <cell r="A1850">
            <v>39113</v>
          </cell>
          <cell r="C1850">
            <v>4.17</v>
          </cell>
          <cell r="E1850">
            <v>4.22</v>
          </cell>
          <cell r="G1850">
            <v>5.1161000000000003</v>
          </cell>
        </row>
        <row r="1851">
          <cell r="A1851">
            <v>39114</v>
          </cell>
          <cell r="C1851">
            <v>4.1900000000000004</v>
          </cell>
          <cell r="E1851">
            <v>4.2300000000000004</v>
          </cell>
          <cell r="G1851">
            <v>5.1231</v>
          </cell>
        </row>
        <row r="1852">
          <cell r="A1852">
            <v>39115</v>
          </cell>
          <cell r="C1852">
            <v>4.18</v>
          </cell>
          <cell r="E1852">
            <v>4.22</v>
          </cell>
          <cell r="G1852">
            <v>5.1208</v>
          </cell>
        </row>
        <row r="1853">
          <cell r="A1853">
            <v>39118</v>
          </cell>
          <cell r="C1853">
            <v>4.16</v>
          </cell>
          <cell r="E1853">
            <v>4.21</v>
          </cell>
          <cell r="G1853">
            <v>5.1078000000000001</v>
          </cell>
        </row>
        <row r="1854">
          <cell r="A1854">
            <v>39119</v>
          </cell>
          <cell r="C1854">
            <v>4.13</v>
          </cell>
          <cell r="E1854">
            <v>4.17</v>
          </cell>
          <cell r="G1854">
            <v>5.0869999999999997</v>
          </cell>
        </row>
        <row r="1855">
          <cell r="A1855">
            <v>39120</v>
          </cell>
          <cell r="C1855">
            <v>4.1100000000000003</v>
          </cell>
          <cell r="E1855">
            <v>4.16</v>
          </cell>
          <cell r="G1855">
            <v>5.0679999999999996</v>
          </cell>
        </row>
        <row r="1856">
          <cell r="A1856">
            <v>39121</v>
          </cell>
          <cell r="C1856">
            <v>4.0999999999999996</v>
          </cell>
          <cell r="E1856">
            <v>4.1500000000000004</v>
          </cell>
          <cell r="G1856">
            <v>5.0664999999999996</v>
          </cell>
        </row>
        <row r="1857">
          <cell r="A1857">
            <v>39122</v>
          </cell>
          <cell r="C1857">
            <v>4.16</v>
          </cell>
          <cell r="E1857">
            <v>4.21</v>
          </cell>
          <cell r="G1857">
            <v>5.1130000000000004</v>
          </cell>
        </row>
        <row r="1858">
          <cell r="A1858">
            <v>39125</v>
          </cell>
          <cell r="C1858">
            <v>4.2</v>
          </cell>
          <cell r="E1858">
            <v>4.24</v>
          </cell>
          <cell r="G1858">
            <v>5.1429999999999998</v>
          </cell>
        </row>
        <row r="1859">
          <cell r="A1859">
            <v>39126</v>
          </cell>
          <cell r="C1859">
            <v>4.22</v>
          </cell>
          <cell r="E1859">
            <v>4.26</v>
          </cell>
          <cell r="G1859">
            <v>5.1680000000000001</v>
          </cell>
        </row>
        <row r="1860">
          <cell r="A1860">
            <v>39127</v>
          </cell>
          <cell r="C1860">
            <v>4.1399999999999997</v>
          </cell>
          <cell r="E1860">
            <v>4.1900000000000004</v>
          </cell>
          <cell r="G1860">
            <v>5.0925000000000002</v>
          </cell>
        </row>
        <row r="1861">
          <cell r="A1861">
            <v>39128</v>
          </cell>
          <cell r="C1861">
            <v>4.1100000000000003</v>
          </cell>
          <cell r="E1861">
            <v>4.16</v>
          </cell>
          <cell r="G1861">
            <v>5.0712000000000002</v>
          </cell>
        </row>
        <row r="1862">
          <cell r="A1862">
            <v>39129</v>
          </cell>
          <cell r="C1862">
            <v>4.0999999999999996</v>
          </cell>
          <cell r="E1862">
            <v>4.1500000000000004</v>
          </cell>
          <cell r="G1862">
            <v>5.0556999999999999</v>
          </cell>
        </row>
        <row r="1863">
          <cell r="A1863">
            <v>39132</v>
          </cell>
          <cell r="C1863">
            <v>4.09</v>
          </cell>
          <cell r="E1863">
            <v>4.1399999999999997</v>
          </cell>
          <cell r="G1863">
            <v>5.0483000000000002</v>
          </cell>
        </row>
        <row r="1864">
          <cell r="A1864">
            <v>39133</v>
          </cell>
          <cell r="C1864">
            <v>4.07</v>
          </cell>
          <cell r="E1864">
            <v>4.12</v>
          </cell>
          <cell r="G1864">
            <v>5.0303000000000004</v>
          </cell>
        </row>
        <row r="1865">
          <cell r="A1865">
            <v>39134</v>
          </cell>
          <cell r="C1865">
            <v>4.09</v>
          </cell>
          <cell r="E1865">
            <v>4.1399999999999997</v>
          </cell>
          <cell r="G1865">
            <v>5.0393999999999997</v>
          </cell>
        </row>
        <row r="1866">
          <cell r="A1866">
            <v>39135</v>
          </cell>
          <cell r="C1866">
            <v>4.13</v>
          </cell>
          <cell r="E1866">
            <v>4.17</v>
          </cell>
          <cell r="G1866">
            <v>5.0769000000000002</v>
          </cell>
        </row>
        <row r="1867">
          <cell r="A1867">
            <v>39136</v>
          </cell>
          <cell r="C1867">
            <v>4.0999999999999996</v>
          </cell>
          <cell r="E1867">
            <v>4.1500000000000004</v>
          </cell>
          <cell r="G1867">
            <v>5.0532000000000004</v>
          </cell>
        </row>
        <row r="1868">
          <cell r="A1868">
            <v>39139</v>
          </cell>
          <cell r="C1868">
            <v>4.0599999999999996</v>
          </cell>
          <cell r="E1868">
            <v>4.0999999999999996</v>
          </cell>
          <cell r="G1868">
            <v>5.0106999999999999</v>
          </cell>
        </row>
        <row r="1869">
          <cell r="A1869">
            <v>39140</v>
          </cell>
          <cell r="C1869">
            <v>3.98</v>
          </cell>
          <cell r="E1869">
            <v>4.04</v>
          </cell>
          <cell r="G1869">
            <v>4.9568000000000003</v>
          </cell>
        </row>
        <row r="1870">
          <cell r="A1870">
            <v>39141</v>
          </cell>
          <cell r="C1870">
            <v>4.03</v>
          </cell>
          <cell r="E1870">
            <v>4.09</v>
          </cell>
          <cell r="G1870">
            <v>5.0014000000000003</v>
          </cell>
        </row>
        <row r="1871">
          <cell r="A1871">
            <v>39142</v>
          </cell>
          <cell r="C1871">
            <v>4.0199999999999996</v>
          </cell>
          <cell r="E1871">
            <v>4.09</v>
          </cell>
          <cell r="G1871">
            <v>4.9970999999999997</v>
          </cell>
        </row>
        <row r="1872">
          <cell r="A1872">
            <v>39143</v>
          </cell>
          <cell r="C1872">
            <v>3.99</v>
          </cell>
          <cell r="E1872">
            <v>4.08</v>
          </cell>
          <cell r="G1872">
            <v>4.9865000000000004</v>
          </cell>
        </row>
        <row r="1873">
          <cell r="A1873">
            <v>39146</v>
          </cell>
          <cell r="C1873">
            <v>3.99</v>
          </cell>
          <cell r="E1873">
            <v>4.08</v>
          </cell>
          <cell r="G1873">
            <v>4.9848999999999997</v>
          </cell>
        </row>
        <row r="1874">
          <cell r="A1874">
            <v>39147</v>
          </cell>
          <cell r="C1874">
            <v>4</v>
          </cell>
          <cell r="E1874">
            <v>4.08</v>
          </cell>
          <cell r="G1874">
            <v>4.9904000000000002</v>
          </cell>
        </row>
        <row r="1875">
          <cell r="A1875">
            <v>39148</v>
          </cell>
          <cell r="C1875">
            <v>3.95</v>
          </cell>
          <cell r="E1875">
            <v>4.04</v>
          </cell>
          <cell r="G1875">
            <v>4.9518000000000004</v>
          </cell>
        </row>
        <row r="1876">
          <cell r="A1876">
            <v>39149</v>
          </cell>
          <cell r="C1876">
            <v>3.98</v>
          </cell>
          <cell r="E1876">
            <v>4.0599999999999996</v>
          </cell>
          <cell r="G1876">
            <v>4.9736000000000002</v>
          </cell>
        </row>
        <row r="1877">
          <cell r="A1877">
            <v>39150</v>
          </cell>
          <cell r="C1877">
            <v>4.05</v>
          </cell>
          <cell r="E1877">
            <v>4.1100000000000003</v>
          </cell>
          <cell r="G1877">
            <v>5.0221</v>
          </cell>
        </row>
        <row r="1878">
          <cell r="A1878">
            <v>39153</v>
          </cell>
          <cell r="C1878">
            <v>4.0199999999999996</v>
          </cell>
          <cell r="E1878">
            <v>4.0999999999999996</v>
          </cell>
          <cell r="G1878">
            <v>5.0050999999999997</v>
          </cell>
        </row>
        <row r="1879">
          <cell r="A1879">
            <v>39154</v>
          </cell>
          <cell r="C1879">
            <v>3.98</v>
          </cell>
          <cell r="E1879">
            <v>4.07</v>
          </cell>
          <cell r="G1879">
            <v>4.9907000000000004</v>
          </cell>
        </row>
        <row r="1880">
          <cell r="A1880">
            <v>39155</v>
          </cell>
          <cell r="C1880">
            <v>4.0199999999999996</v>
          </cell>
          <cell r="E1880">
            <v>4.1100000000000003</v>
          </cell>
          <cell r="G1880">
            <v>5.0258000000000003</v>
          </cell>
        </row>
        <row r="1881">
          <cell r="A1881">
            <v>39156</v>
          </cell>
          <cell r="C1881">
            <v>4.0199999999999996</v>
          </cell>
          <cell r="E1881">
            <v>4.1100000000000003</v>
          </cell>
          <cell r="G1881">
            <v>5.0312000000000001</v>
          </cell>
        </row>
        <row r="1882">
          <cell r="A1882">
            <v>39157</v>
          </cell>
          <cell r="C1882">
            <v>4.03</v>
          </cell>
          <cell r="E1882">
            <v>4.12</v>
          </cell>
          <cell r="G1882">
            <v>5.0457999999999998</v>
          </cell>
        </row>
        <row r="1883">
          <cell r="A1883">
            <v>39160</v>
          </cell>
          <cell r="C1883">
            <v>4.0599999999999996</v>
          </cell>
          <cell r="E1883">
            <v>4.1500000000000004</v>
          </cell>
          <cell r="G1883">
            <v>5.0731000000000002</v>
          </cell>
        </row>
        <row r="1884">
          <cell r="A1884">
            <v>39161</v>
          </cell>
          <cell r="C1884">
            <v>4.08</v>
          </cell>
          <cell r="E1884">
            <v>4.16</v>
          </cell>
          <cell r="G1884">
            <v>5.09</v>
          </cell>
        </row>
        <row r="1885">
          <cell r="A1885">
            <v>39162</v>
          </cell>
          <cell r="C1885">
            <v>4.08</v>
          </cell>
          <cell r="E1885">
            <v>4.18</v>
          </cell>
          <cell r="G1885">
            <v>5.0933999999999999</v>
          </cell>
        </row>
        <row r="1886">
          <cell r="A1886">
            <v>39163</v>
          </cell>
          <cell r="C1886">
            <v>4.0999999999999996</v>
          </cell>
          <cell r="E1886">
            <v>4.21</v>
          </cell>
          <cell r="G1886">
            <v>5.1215000000000002</v>
          </cell>
        </row>
        <row r="1887">
          <cell r="A1887">
            <v>39164</v>
          </cell>
          <cell r="C1887">
            <v>4.1100000000000003</v>
          </cell>
          <cell r="E1887">
            <v>4.21</v>
          </cell>
          <cell r="G1887">
            <v>5.1246</v>
          </cell>
        </row>
        <row r="1888">
          <cell r="A1888">
            <v>39167</v>
          </cell>
          <cell r="C1888">
            <v>4.1100000000000003</v>
          </cell>
          <cell r="E1888">
            <v>4.21</v>
          </cell>
          <cell r="G1888">
            <v>5.1289999999999996</v>
          </cell>
        </row>
        <row r="1889">
          <cell r="A1889">
            <v>39168</v>
          </cell>
          <cell r="C1889">
            <v>4.09</v>
          </cell>
          <cell r="E1889">
            <v>4.1900000000000004</v>
          </cell>
          <cell r="G1889">
            <v>5.1207000000000003</v>
          </cell>
        </row>
        <row r="1890">
          <cell r="A1890">
            <v>39169</v>
          </cell>
          <cell r="C1890">
            <v>4.0999999999999996</v>
          </cell>
          <cell r="E1890">
            <v>4.21</v>
          </cell>
          <cell r="G1890">
            <v>5.1281999999999996</v>
          </cell>
        </row>
        <row r="1891">
          <cell r="A1891">
            <v>39170</v>
          </cell>
          <cell r="C1891">
            <v>4.12</v>
          </cell>
          <cell r="E1891">
            <v>4.21</v>
          </cell>
          <cell r="G1891">
            <v>5.1387999999999998</v>
          </cell>
        </row>
        <row r="1892">
          <cell r="A1892">
            <v>39171</v>
          </cell>
          <cell r="C1892">
            <v>4.1100000000000003</v>
          </cell>
          <cell r="E1892">
            <v>4.2</v>
          </cell>
          <cell r="G1892">
            <v>5.1264000000000003</v>
          </cell>
        </row>
        <row r="1893">
          <cell r="A1893">
            <v>39174</v>
          </cell>
          <cell r="C1893">
            <v>4.1100000000000003</v>
          </cell>
          <cell r="E1893">
            <v>4.2</v>
          </cell>
          <cell r="G1893">
            <v>5.1273999999999997</v>
          </cell>
        </row>
        <row r="1894">
          <cell r="A1894">
            <v>39175</v>
          </cell>
          <cell r="C1894">
            <v>4.1399999999999997</v>
          </cell>
          <cell r="E1894">
            <v>4.22</v>
          </cell>
          <cell r="G1894">
            <v>5.1421000000000001</v>
          </cell>
        </row>
        <row r="1895">
          <cell r="A1895">
            <v>39176</v>
          </cell>
          <cell r="C1895">
            <v>4.1100000000000003</v>
          </cell>
          <cell r="E1895">
            <v>4.1900000000000004</v>
          </cell>
          <cell r="G1895">
            <v>5.1134000000000004</v>
          </cell>
        </row>
        <row r="1896">
          <cell r="A1896">
            <v>39177</v>
          </cell>
          <cell r="C1896">
            <v>4.1399999999999997</v>
          </cell>
          <cell r="E1896">
            <v>4.21</v>
          </cell>
          <cell r="G1896">
            <v>5.1332000000000004</v>
          </cell>
        </row>
        <row r="1897">
          <cell r="A1897">
            <v>39178</v>
          </cell>
          <cell r="C1897" t="str">
            <v>na</v>
          </cell>
          <cell r="E1897" t="str">
            <v>na</v>
          </cell>
          <cell r="G1897">
            <v>5.1367000000000003</v>
          </cell>
        </row>
        <row r="1898">
          <cell r="A1898">
            <v>39181</v>
          </cell>
          <cell r="C1898">
            <v>4.1900000000000004</v>
          </cell>
          <cell r="E1898">
            <v>4.24</v>
          </cell>
          <cell r="G1898">
            <v>5.1563999999999997</v>
          </cell>
        </row>
        <row r="1899">
          <cell r="A1899">
            <v>39182</v>
          </cell>
          <cell r="C1899">
            <v>4.16</v>
          </cell>
          <cell r="E1899">
            <v>4.22</v>
          </cell>
          <cell r="G1899">
            <v>5.1437999999999997</v>
          </cell>
        </row>
        <row r="1900">
          <cell r="A1900">
            <v>39183</v>
          </cell>
          <cell r="C1900">
            <v>4.18</v>
          </cell>
          <cell r="E1900">
            <v>4.2300000000000004</v>
          </cell>
          <cell r="G1900">
            <v>5.1623000000000001</v>
          </cell>
        </row>
        <row r="1901">
          <cell r="A1901">
            <v>39184</v>
          </cell>
          <cell r="C1901">
            <v>4.1900000000000004</v>
          </cell>
          <cell r="E1901">
            <v>4.24</v>
          </cell>
          <cell r="G1901">
            <v>5.1718000000000002</v>
          </cell>
        </row>
        <row r="1902">
          <cell r="A1902">
            <v>39185</v>
          </cell>
          <cell r="C1902">
            <v>4.21</v>
          </cell>
          <cell r="E1902">
            <v>4.25</v>
          </cell>
          <cell r="G1902">
            <v>5.1917</v>
          </cell>
        </row>
        <row r="1903">
          <cell r="A1903">
            <v>39188</v>
          </cell>
          <cell r="C1903">
            <v>4.21</v>
          </cell>
          <cell r="E1903">
            <v>4.26</v>
          </cell>
          <cell r="G1903">
            <v>5.1943000000000001</v>
          </cell>
        </row>
        <row r="1904">
          <cell r="A1904">
            <v>39189</v>
          </cell>
          <cell r="C1904">
            <v>4.18</v>
          </cell>
          <cell r="E1904">
            <v>4.22</v>
          </cell>
          <cell r="G1904">
            <v>5.1578999999999997</v>
          </cell>
        </row>
        <row r="1905">
          <cell r="A1905">
            <v>39190</v>
          </cell>
          <cell r="C1905">
            <v>4.18</v>
          </cell>
          <cell r="E1905">
            <v>4.22</v>
          </cell>
          <cell r="G1905">
            <v>5.1554000000000002</v>
          </cell>
        </row>
        <row r="1906">
          <cell r="A1906">
            <v>39191</v>
          </cell>
          <cell r="C1906">
            <v>4.1900000000000004</v>
          </cell>
          <cell r="E1906">
            <v>4.2300000000000004</v>
          </cell>
          <cell r="G1906">
            <v>5.1623999999999999</v>
          </cell>
        </row>
        <row r="1907">
          <cell r="A1907">
            <v>39192</v>
          </cell>
          <cell r="C1907">
            <v>4.21</v>
          </cell>
          <cell r="E1907">
            <v>4.26</v>
          </cell>
          <cell r="G1907">
            <v>5.1954000000000002</v>
          </cell>
        </row>
        <row r="1908">
          <cell r="A1908">
            <v>39195</v>
          </cell>
          <cell r="C1908">
            <v>4.18</v>
          </cell>
          <cell r="E1908">
            <v>4.22</v>
          </cell>
          <cell r="G1908">
            <v>5.1664000000000003</v>
          </cell>
        </row>
        <row r="1909">
          <cell r="A1909">
            <v>39196</v>
          </cell>
          <cell r="C1909">
            <v>4.1500000000000004</v>
          </cell>
          <cell r="E1909">
            <v>4.2</v>
          </cell>
          <cell r="G1909">
            <v>5.1334</v>
          </cell>
        </row>
        <row r="1910">
          <cell r="A1910">
            <v>39197</v>
          </cell>
          <cell r="C1910">
            <v>4.1500000000000004</v>
          </cell>
          <cell r="E1910">
            <v>4.2</v>
          </cell>
          <cell r="G1910">
            <v>5.1334</v>
          </cell>
        </row>
        <row r="1911">
          <cell r="A1911">
            <v>39198</v>
          </cell>
          <cell r="C1911">
            <v>4.1900000000000004</v>
          </cell>
          <cell r="E1911">
            <v>4.24</v>
          </cell>
          <cell r="G1911">
            <v>5.1791</v>
          </cell>
        </row>
        <row r="1912">
          <cell r="A1912">
            <v>39199</v>
          </cell>
          <cell r="C1912">
            <v>4.22</v>
          </cell>
          <cell r="E1912">
            <v>4.2699999999999996</v>
          </cell>
          <cell r="G1912">
            <v>5.2035999999999998</v>
          </cell>
        </row>
        <row r="1913">
          <cell r="A1913">
            <v>39202</v>
          </cell>
          <cell r="C1913">
            <v>4.1399999999999997</v>
          </cell>
          <cell r="E1913">
            <v>4.1900000000000004</v>
          </cell>
          <cell r="G1913">
            <v>5.1311</v>
          </cell>
        </row>
        <row r="1914">
          <cell r="A1914">
            <v>39203</v>
          </cell>
          <cell r="C1914">
            <v>4.16</v>
          </cell>
          <cell r="E1914">
            <v>4.2</v>
          </cell>
          <cell r="G1914">
            <v>5.1417000000000002</v>
          </cell>
        </row>
        <row r="1915">
          <cell r="A1915">
            <v>39204</v>
          </cell>
          <cell r="C1915">
            <v>4.18</v>
          </cell>
          <cell r="E1915">
            <v>4.2300000000000004</v>
          </cell>
          <cell r="G1915">
            <v>5.1669</v>
          </cell>
        </row>
        <row r="1916">
          <cell r="A1916">
            <v>39205</v>
          </cell>
          <cell r="C1916">
            <v>4.22</v>
          </cell>
          <cell r="E1916">
            <v>4.25</v>
          </cell>
          <cell r="G1916">
            <v>5.1985999999999999</v>
          </cell>
        </row>
        <row r="1917">
          <cell r="A1917">
            <v>39206</v>
          </cell>
          <cell r="C1917">
            <v>4.2</v>
          </cell>
          <cell r="E1917">
            <v>4.24</v>
          </cell>
          <cell r="G1917">
            <v>5.1806000000000001</v>
          </cell>
        </row>
        <row r="1918">
          <cell r="A1918">
            <v>39209</v>
          </cell>
          <cell r="C1918">
            <v>4.18</v>
          </cell>
          <cell r="E1918">
            <v>4.21</v>
          </cell>
          <cell r="G1918">
            <v>5.1641000000000004</v>
          </cell>
        </row>
        <row r="1919">
          <cell r="A1919">
            <v>39210</v>
          </cell>
          <cell r="C1919">
            <v>4.18</v>
          </cell>
          <cell r="E1919">
            <v>4.21</v>
          </cell>
          <cell r="G1919">
            <v>5.1619000000000002</v>
          </cell>
        </row>
        <row r="1920">
          <cell r="A1920">
            <v>39211</v>
          </cell>
          <cell r="C1920">
            <v>4.1900000000000004</v>
          </cell>
          <cell r="E1920">
            <v>4.22</v>
          </cell>
          <cell r="G1920">
            <v>5.1672000000000002</v>
          </cell>
        </row>
        <row r="1921">
          <cell r="A1921">
            <v>39212</v>
          </cell>
          <cell r="C1921">
            <v>4.1900000000000004</v>
          </cell>
          <cell r="E1921">
            <v>4.21</v>
          </cell>
          <cell r="G1921">
            <v>5.1608999999999998</v>
          </cell>
        </row>
        <row r="1922">
          <cell r="A1922">
            <v>39213</v>
          </cell>
          <cell r="C1922">
            <v>4.18</v>
          </cell>
          <cell r="E1922">
            <v>4.21</v>
          </cell>
          <cell r="G1922">
            <v>5.1524999999999999</v>
          </cell>
        </row>
        <row r="1923">
          <cell r="A1923">
            <v>39216</v>
          </cell>
          <cell r="C1923">
            <v>4.2300000000000004</v>
          </cell>
          <cell r="E1923">
            <v>4.24</v>
          </cell>
          <cell r="G1923">
            <v>5.1936</v>
          </cell>
        </row>
        <row r="1924">
          <cell r="A1924">
            <v>39217</v>
          </cell>
          <cell r="C1924">
            <v>4.2300000000000004</v>
          </cell>
          <cell r="E1924">
            <v>4.24</v>
          </cell>
          <cell r="G1924">
            <v>5.1877000000000004</v>
          </cell>
        </row>
        <row r="1925">
          <cell r="A1925">
            <v>39218</v>
          </cell>
          <cell r="C1925">
            <v>4.2300000000000004</v>
          </cell>
          <cell r="E1925">
            <v>4.24</v>
          </cell>
          <cell r="G1925">
            <v>5.1829999999999998</v>
          </cell>
        </row>
        <row r="1926">
          <cell r="A1926">
            <v>39219</v>
          </cell>
          <cell r="C1926">
            <v>4.3</v>
          </cell>
          <cell r="E1926">
            <v>4.28</v>
          </cell>
          <cell r="G1926">
            <v>5.2236000000000002</v>
          </cell>
        </row>
        <row r="1927">
          <cell r="A1927">
            <v>39220</v>
          </cell>
          <cell r="C1927">
            <v>4.3099999999999996</v>
          </cell>
          <cell r="E1927">
            <v>4.28</v>
          </cell>
          <cell r="G1927">
            <v>5.2245999999999997</v>
          </cell>
        </row>
        <row r="1928">
          <cell r="A1928">
            <v>39223</v>
          </cell>
          <cell r="C1928" t="str">
            <v>na</v>
          </cell>
          <cell r="E1928" t="str">
            <v>na</v>
          </cell>
          <cell r="G1928">
            <v>5.2366000000000001</v>
          </cell>
        </row>
        <row r="1929">
          <cell r="A1929">
            <v>39224</v>
          </cell>
          <cell r="C1929">
            <v>4.3499999999999996</v>
          </cell>
          <cell r="E1929">
            <v>4.3</v>
          </cell>
          <cell r="G1929">
            <v>5.2515999999999998</v>
          </cell>
        </row>
        <row r="1930">
          <cell r="A1930">
            <v>39225</v>
          </cell>
          <cell r="C1930">
            <v>4.38</v>
          </cell>
          <cell r="E1930">
            <v>4.3499999999999996</v>
          </cell>
          <cell r="G1930">
            <v>5.2953000000000001</v>
          </cell>
        </row>
        <row r="1931">
          <cell r="A1931">
            <v>39226</v>
          </cell>
          <cell r="C1931">
            <v>4.4000000000000004</v>
          </cell>
          <cell r="E1931">
            <v>4.3600000000000003</v>
          </cell>
          <cell r="G1931">
            <v>5.3124000000000002</v>
          </cell>
        </row>
        <row r="1932">
          <cell r="A1932">
            <v>39227</v>
          </cell>
          <cell r="C1932">
            <v>4.42</v>
          </cell>
          <cell r="E1932">
            <v>4.37</v>
          </cell>
          <cell r="G1932">
            <v>5.3209</v>
          </cell>
        </row>
        <row r="1933">
          <cell r="A1933">
            <v>39230</v>
          </cell>
          <cell r="C1933">
            <v>4.4400000000000004</v>
          </cell>
          <cell r="E1933">
            <v>4.3899999999999997</v>
          </cell>
          <cell r="G1933">
            <v>5.3376999999999999</v>
          </cell>
        </row>
        <row r="1934">
          <cell r="A1934">
            <v>39231</v>
          </cell>
          <cell r="C1934">
            <v>4.5</v>
          </cell>
          <cell r="E1934">
            <v>4.42</v>
          </cell>
          <cell r="G1934">
            <v>5.3635999999999999</v>
          </cell>
        </row>
        <row r="1935">
          <cell r="A1935">
            <v>39232</v>
          </cell>
          <cell r="C1935">
            <v>4.4800000000000004</v>
          </cell>
          <cell r="E1935">
            <v>4.3899999999999997</v>
          </cell>
          <cell r="G1935">
            <v>5.3300999999999998</v>
          </cell>
        </row>
        <row r="1936">
          <cell r="A1936">
            <v>39233</v>
          </cell>
          <cell r="C1936">
            <v>4.49</v>
          </cell>
          <cell r="E1936">
            <v>4.38</v>
          </cell>
          <cell r="G1936">
            <v>5.3281000000000001</v>
          </cell>
        </row>
        <row r="1937">
          <cell r="A1937">
            <v>39234</v>
          </cell>
          <cell r="C1937">
            <v>4.51</v>
          </cell>
          <cell r="E1937">
            <v>4.38</v>
          </cell>
          <cell r="G1937">
            <v>5.33</v>
          </cell>
        </row>
        <row r="1938">
          <cell r="A1938">
            <v>39237</v>
          </cell>
          <cell r="C1938">
            <v>4.47</v>
          </cell>
          <cell r="E1938">
            <v>4.3499999999999996</v>
          </cell>
          <cell r="G1938">
            <v>5.298</v>
          </cell>
        </row>
        <row r="1939">
          <cell r="A1939">
            <v>39238</v>
          </cell>
          <cell r="C1939">
            <v>4.5199999999999996</v>
          </cell>
          <cell r="E1939">
            <v>4.3899999999999997</v>
          </cell>
          <cell r="G1939">
            <v>5.3289999999999997</v>
          </cell>
        </row>
        <row r="1940">
          <cell r="A1940">
            <v>39239</v>
          </cell>
          <cell r="C1940">
            <v>4.5199999999999996</v>
          </cell>
          <cell r="E1940">
            <v>4.3899999999999997</v>
          </cell>
          <cell r="G1940">
            <v>5.327</v>
          </cell>
        </row>
        <row r="1941">
          <cell r="A1941">
            <v>39240</v>
          </cell>
          <cell r="C1941">
            <v>4.6100000000000003</v>
          </cell>
          <cell r="E1941">
            <v>4.5</v>
          </cell>
          <cell r="G1941">
            <v>5.4474</v>
          </cell>
        </row>
        <row r="1942">
          <cell r="A1942">
            <v>39241</v>
          </cell>
          <cell r="C1942">
            <v>4.62</v>
          </cell>
          <cell r="E1942">
            <v>4.5199999999999996</v>
          </cell>
          <cell r="G1942">
            <v>5.48</v>
          </cell>
        </row>
        <row r="1943">
          <cell r="A1943">
            <v>39244</v>
          </cell>
          <cell r="C1943">
            <v>4.6500000000000004</v>
          </cell>
          <cell r="E1943">
            <v>4.5599999999999996</v>
          </cell>
          <cell r="G1943">
            <v>5.4953000000000003</v>
          </cell>
        </row>
        <row r="1944">
          <cell r="A1944">
            <v>39245</v>
          </cell>
          <cell r="C1944">
            <v>4.7300000000000004</v>
          </cell>
          <cell r="E1944">
            <v>4.66</v>
          </cell>
          <cell r="G1944">
            <v>5.5967000000000002</v>
          </cell>
        </row>
        <row r="1945">
          <cell r="A1945">
            <v>39246</v>
          </cell>
          <cell r="C1945">
            <v>4.68</v>
          </cell>
          <cell r="E1945">
            <v>4.5999999999999996</v>
          </cell>
          <cell r="G1945">
            <v>5.5263999999999998</v>
          </cell>
        </row>
        <row r="1946">
          <cell r="A1946">
            <v>39247</v>
          </cell>
          <cell r="C1946">
            <v>4.6900000000000004</v>
          </cell>
          <cell r="E1946">
            <v>4.5999999999999996</v>
          </cell>
          <cell r="G1946">
            <v>5.5343</v>
          </cell>
        </row>
        <row r="1947">
          <cell r="A1947">
            <v>39248</v>
          </cell>
          <cell r="C1947">
            <v>4.6100000000000003</v>
          </cell>
          <cell r="E1947">
            <v>4.53</v>
          </cell>
          <cell r="G1947">
            <v>5.4622999999999999</v>
          </cell>
        </row>
        <row r="1948">
          <cell r="A1948">
            <v>39251</v>
          </cell>
          <cell r="C1948">
            <v>4.6500000000000004</v>
          </cell>
          <cell r="E1948">
            <v>4.55</v>
          </cell>
          <cell r="G1948">
            <v>5.4809000000000001</v>
          </cell>
        </row>
        <row r="1949">
          <cell r="A1949">
            <v>39252</v>
          </cell>
          <cell r="C1949">
            <v>4.62</v>
          </cell>
          <cell r="E1949">
            <v>4.53</v>
          </cell>
          <cell r="G1949">
            <v>5.4664000000000001</v>
          </cell>
        </row>
        <row r="1950">
          <cell r="A1950">
            <v>39253</v>
          </cell>
          <cell r="C1950">
            <v>4.6399999999999997</v>
          </cell>
          <cell r="E1950">
            <v>4.55</v>
          </cell>
          <cell r="G1950">
            <v>5.4843999999999999</v>
          </cell>
        </row>
        <row r="1951">
          <cell r="A1951">
            <v>39254</v>
          </cell>
          <cell r="C1951">
            <v>4.67</v>
          </cell>
          <cell r="E1951">
            <v>4.5999999999999996</v>
          </cell>
          <cell r="G1951">
            <v>5.5419</v>
          </cell>
        </row>
        <row r="1952">
          <cell r="A1952">
            <v>39255</v>
          </cell>
          <cell r="C1952">
            <v>4.6500000000000004</v>
          </cell>
          <cell r="E1952">
            <v>4.58</v>
          </cell>
          <cell r="G1952">
            <v>5.5254000000000003</v>
          </cell>
        </row>
        <row r="1953">
          <cell r="A1953">
            <v>39258</v>
          </cell>
          <cell r="C1953">
            <v>4.62</v>
          </cell>
          <cell r="E1953">
            <v>4.55</v>
          </cell>
          <cell r="G1953">
            <v>5.4913999999999996</v>
          </cell>
        </row>
        <row r="1954">
          <cell r="A1954">
            <v>39259</v>
          </cell>
          <cell r="C1954">
            <v>4.6100000000000003</v>
          </cell>
          <cell r="E1954">
            <v>4.55</v>
          </cell>
          <cell r="G1954">
            <v>5.5103</v>
          </cell>
        </row>
        <row r="1955">
          <cell r="A1955">
            <v>39260</v>
          </cell>
          <cell r="C1955">
            <v>4.62</v>
          </cell>
          <cell r="E1955">
            <v>4.5599999999999996</v>
          </cell>
          <cell r="G1955">
            <v>5.5148999999999999</v>
          </cell>
        </row>
        <row r="1956">
          <cell r="A1956">
            <v>39261</v>
          </cell>
          <cell r="C1956">
            <v>4.63</v>
          </cell>
          <cell r="E1956">
            <v>4.5599999999999996</v>
          </cell>
          <cell r="G1956">
            <v>5.5270999999999999</v>
          </cell>
        </row>
        <row r="1957">
          <cell r="A1957">
            <v>39262</v>
          </cell>
          <cell r="C1957">
            <v>4.55</v>
          </cell>
          <cell r="E1957">
            <v>4.49</v>
          </cell>
          <cell r="G1957">
            <v>5.4505999999999997</v>
          </cell>
        </row>
        <row r="1958">
          <cell r="A1958">
            <v>39265</v>
          </cell>
          <cell r="C1958" t="str">
            <v>na</v>
          </cell>
          <cell r="E1958" t="str">
            <v>na</v>
          </cell>
          <cell r="G1958">
            <v>5.4546999999999999</v>
          </cell>
        </row>
        <row r="1959">
          <cell r="A1959">
            <v>39266</v>
          </cell>
          <cell r="C1959">
            <v>4.55</v>
          </cell>
          <cell r="E1959">
            <v>4.4800000000000004</v>
          </cell>
          <cell r="G1959">
            <v>5.4527000000000001</v>
          </cell>
        </row>
        <row r="1960">
          <cell r="A1960">
            <v>39267</v>
          </cell>
          <cell r="C1960">
            <v>4.58</v>
          </cell>
          <cell r="E1960">
            <v>4.51</v>
          </cell>
          <cell r="G1960">
            <v>5.4739000000000004</v>
          </cell>
        </row>
        <row r="1961">
          <cell r="A1961">
            <v>39268</v>
          </cell>
          <cell r="C1961">
            <v>4.6399999999999997</v>
          </cell>
          <cell r="E1961">
            <v>4.57</v>
          </cell>
          <cell r="G1961">
            <v>5.5297999999999998</v>
          </cell>
        </row>
        <row r="1962">
          <cell r="A1962">
            <v>39269</v>
          </cell>
          <cell r="C1962">
            <v>4.7</v>
          </cell>
          <cell r="E1962">
            <v>4.63</v>
          </cell>
          <cell r="G1962">
            <v>5.6062000000000003</v>
          </cell>
        </row>
        <row r="1963">
          <cell r="A1963">
            <v>39272</v>
          </cell>
          <cell r="C1963">
            <v>4.67</v>
          </cell>
          <cell r="E1963">
            <v>4.59</v>
          </cell>
          <cell r="G1963">
            <v>5.5792000000000002</v>
          </cell>
        </row>
        <row r="1964">
          <cell r="A1964">
            <v>39273</v>
          </cell>
          <cell r="C1964">
            <v>4.57</v>
          </cell>
          <cell r="E1964">
            <v>4.5</v>
          </cell>
          <cell r="G1964">
            <v>5.4896000000000003</v>
          </cell>
        </row>
        <row r="1965">
          <cell r="A1965">
            <v>39274</v>
          </cell>
          <cell r="C1965">
            <v>4.6100000000000003</v>
          </cell>
          <cell r="E1965">
            <v>4.55</v>
          </cell>
          <cell r="G1965">
            <v>5.5327999999999999</v>
          </cell>
        </row>
        <row r="1966">
          <cell r="A1966">
            <v>39275</v>
          </cell>
          <cell r="C1966">
            <v>4.66</v>
          </cell>
          <cell r="E1966">
            <v>4.5999999999999996</v>
          </cell>
          <cell r="G1966">
            <v>5.5910000000000002</v>
          </cell>
        </row>
        <row r="1967">
          <cell r="A1967">
            <v>39276</v>
          </cell>
          <cell r="C1967">
            <v>4.6399999999999997</v>
          </cell>
          <cell r="E1967">
            <v>4.57</v>
          </cell>
          <cell r="G1967">
            <v>5.5690999999999997</v>
          </cell>
        </row>
        <row r="1968">
          <cell r="A1968">
            <v>39279</v>
          </cell>
          <cell r="C1968">
            <v>4.59</v>
          </cell>
          <cell r="E1968">
            <v>4.53</v>
          </cell>
          <cell r="G1968">
            <v>5.5251000000000001</v>
          </cell>
        </row>
        <row r="1969">
          <cell r="A1969">
            <v>39280</v>
          </cell>
          <cell r="C1969">
            <v>4.63</v>
          </cell>
          <cell r="E1969">
            <v>4.5599999999999996</v>
          </cell>
          <cell r="G1969">
            <v>5.5501000000000005</v>
          </cell>
        </row>
        <row r="1970">
          <cell r="A1970">
            <v>39281</v>
          </cell>
          <cell r="C1970">
            <v>4.6100000000000003</v>
          </cell>
          <cell r="E1970">
            <v>4.54</v>
          </cell>
          <cell r="G1970">
            <v>5.5071000000000003</v>
          </cell>
        </row>
        <row r="1971">
          <cell r="A1971">
            <v>39282</v>
          </cell>
          <cell r="C1971">
            <v>4.6100000000000003</v>
          </cell>
          <cell r="E1971">
            <v>4.54</v>
          </cell>
          <cell r="G1971">
            <v>5.5121000000000002</v>
          </cell>
        </row>
        <row r="1972">
          <cell r="A1972">
            <v>39283</v>
          </cell>
          <cell r="C1972">
            <v>4.5599999999999996</v>
          </cell>
          <cell r="E1972">
            <v>4.5</v>
          </cell>
          <cell r="G1972">
            <v>5.4890999999999996</v>
          </cell>
        </row>
        <row r="1973">
          <cell r="A1973">
            <v>39286</v>
          </cell>
          <cell r="C1973">
            <v>4.5599999999999996</v>
          </cell>
          <cell r="E1973">
            <v>4.5</v>
          </cell>
          <cell r="G1973">
            <v>5.4996999999999998</v>
          </cell>
        </row>
        <row r="1974">
          <cell r="A1974">
            <v>39287</v>
          </cell>
          <cell r="C1974">
            <v>4.57</v>
          </cell>
          <cell r="E1974">
            <v>4.5</v>
          </cell>
          <cell r="G1974">
            <v>5.5117000000000003</v>
          </cell>
        </row>
        <row r="1975">
          <cell r="A1975">
            <v>39288</v>
          </cell>
          <cell r="C1975">
            <v>4.58</v>
          </cell>
          <cell r="E1975">
            <v>4.49</v>
          </cell>
          <cell r="G1975">
            <v>5.4827000000000004</v>
          </cell>
        </row>
        <row r="1976">
          <cell r="A1976">
            <v>39289</v>
          </cell>
          <cell r="C1976">
            <v>4.5199999999999996</v>
          </cell>
          <cell r="E1976">
            <v>4.45</v>
          </cell>
          <cell r="G1976">
            <v>5.4577</v>
          </cell>
        </row>
        <row r="1977">
          <cell r="A1977">
            <v>39290</v>
          </cell>
          <cell r="C1977">
            <v>4.4800000000000004</v>
          </cell>
          <cell r="E1977">
            <v>4.43</v>
          </cell>
          <cell r="G1977">
            <v>5.4631999999999996</v>
          </cell>
        </row>
        <row r="1978">
          <cell r="A1978">
            <v>39293</v>
          </cell>
          <cell r="C1978">
            <v>4.54</v>
          </cell>
          <cell r="E1978">
            <v>4.47</v>
          </cell>
          <cell r="G1978">
            <v>5.4897</v>
          </cell>
        </row>
        <row r="1979">
          <cell r="A1979">
            <v>39294</v>
          </cell>
          <cell r="C1979">
            <v>4.5199999999999996</v>
          </cell>
          <cell r="E1979">
            <v>4.45</v>
          </cell>
          <cell r="G1979">
            <v>5.4747000000000003</v>
          </cell>
        </row>
        <row r="1980">
          <cell r="A1980">
            <v>39295</v>
          </cell>
          <cell r="C1980">
            <v>4.5199999999999996</v>
          </cell>
          <cell r="E1980">
            <v>4.45</v>
          </cell>
          <cell r="G1980">
            <v>5.4566999999999997</v>
          </cell>
        </row>
        <row r="1981">
          <cell r="A1981">
            <v>39296</v>
          </cell>
          <cell r="C1981">
            <v>4.5</v>
          </cell>
          <cell r="E1981">
            <v>4.43</v>
          </cell>
          <cell r="G1981">
            <v>5.4539</v>
          </cell>
        </row>
        <row r="1982">
          <cell r="A1982">
            <v>39297</v>
          </cell>
          <cell r="C1982">
            <v>4.47</v>
          </cell>
          <cell r="E1982">
            <v>4.4000000000000004</v>
          </cell>
          <cell r="G1982">
            <v>5.4237000000000002</v>
          </cell>
        </row>
        <row r="1983">
          <cell r="A1983">
            <v>39300</v>
          </cell>
          <cell r="C1983" t="str">
            <v>na</v>
          </cell>
          <cell r="E1983" t="str">
            <v>na</v>
          </cell>
          <cell r="G1983">
            <v>5.4202000000000004</v>
          </cell>
        </row>
        <row r="1984">
          <cell r="A1984">
            <v>39301</v>
          </cell>
          <cell r="C1984">
            <v>4.4800000000000004</v>
          </cell>
          <cell r="E1984">
            <v>4.41</v>
          </cell>
          <cell r="G1984">
            <v>5.4386999999999999</v>
          </cell>
        </row>
        <row r="1985">
          <cell r="A1985">
            <v>39302</v>
          </cell>
          <cell r="C1985">
            <v>4.55</v>
          </cell>
          <cell r="E1985">
            <v>4.47</v>
          </cell>
          <cell r="G1985">
            <v>5.4892000000000003</v>
          </cell>
        </row>
        <row r="1986">
          <cell r="A1986">
            <v>39303</v>
          </cell>
          <cell r="C1986">
            <v>4.5199999999999996</v>
          </cell>
          <cell r="E1986">
            <v>4.46</v>
          </cell>
          <cell r="G1986">
            <v>5.4966999999999997</v>
          </cell>
        </row>
        <row r="1987">
          <cell r="A1987">
            <v>39304</v>
          </cell>
          <cell r="C1987">
            <v>4.5199999999999996</v>
          </cell>
          <cell r="E1987">
            <v>4.4800000000000004</v>
          </cell>
          <cell r="G1987">
            <v>5.5122</v>
          </cell>
        </row>
        <row r="1988">
          <cell r="A1988">
            <v>39307</v>
          </cell>
          <cell r="C1988">
            <v>4.46</v>
          </cell>
          <cell r="E1988">
            <v>4.46</v>
          </cell>
          <cell r="G1988">
            <v>5.5044000000000004</v>
          </cell>
        </row>
        <row r="1989">
          <cell r="A1989">
            <v>39308</v>
          </cell>
          <cell r="C1989">
            <v>4.42</v>
          </cell>
          <cell r="E1989">
            <v>4.43</v>
          </cell>
          <cell r="G1989">
            <v>5.4644000000000004</v>
          </cell>
        </row>
        <row r="1990">
          <cell r="A1990">
            <v>39309</v>
          </cell>
          <cell r="C1990">
            <v>4.4400000000000004</v>
          </cell>
          <cell r="E1990">
            <v>4.47</v>
          </cell>
          <cell r="G1990">
            <v>5.5239000000000003</v>
          </cell>
        </row>
        <row r="1991">
          <cell r="A1991">
            <v>39310</v>
          </cell>
          <cell r="C1991">
            <v>4.43</v>
          </cell>
          <cell r="E1991">
            <v>4.46</v>
          </cell>
          <cell r="G1991">
            <v>5.5269000000000004</v>
          </cell>
        </row>
        <row r="1992">
          <cell r="A1992">
            <v>39311</v>
          </cell>
          <cell r="C1992">
            <v>4.41</v>
          </cell>
          <cell r="E1992">
            <v>4.47</v>
          </cell>
          <cell r="G1992">
            <v>5.5449999999999999</v>
          </cell>
        </row>
        <row r="1993">
          <cell r="A1993">
            <v>39314</v>
          </cell>
          <cell r="C1993">
            <v>4.37</v>
          </cell>
          <cell r="E1993">
            <v>4.46</v>
          </cell>
          <cell r="G1993">
            <v>5.524</v>
          </cell>
        </row>
        <row r="1994">
          <cell r="A1994">
            <v>39315</v>
          </cell>
          <cell r="C1994">
            <v>4.3600000000000003</v>
          </cell>
          <cell r="E1994">
            <v>4.45</v>
          </cell>
          <cell r="G1994">
            <v>5.5309999999999997</v>
          </cell>
        </row>
        <row r="1995">
          <cell r="A1995">
            <v>39316</v>
          </cell>
          <cell r="C1995">
            <v>4.41</v>
          </cell>
          <cell r="E1995">
            <v>4.49</v>
          </cell>
          <cell r="G1995">
            <v>5.5579999999999998</v>
          </cell>
        </row>
        <row r="1996">
          <cell r="A1996">
            <v>39317</v>
          </cell>
          <cell r="C1996">
            <v>4.41</v>
          </cell>
          <cell r="E1996">
            <v>4.47</v>
          </cell>
          <cell r="G1996">
            <v>5.5359999999999996</v>
          </cell>
        </row>
        <row r="1997">
          <cell r="A1997">
            <v>39318</v>
          </cell>
          <cell r="C1997">
            <v>4.38</v>
          </cell>
          <cell r="E1997">
            <v>4.43</v>
          </cell>
          <cell r="G1997">
            <v>5.5019999999999998</v>
          </cell>
        </row>
        <row r="1998">
          <cell r="A1998">
            <v>39321</v>
          </cell>
          <cell r="C1998">
            <v>4.33</v>
          </cell>
          <cell r="E1998">
            <v>4.3899999999999997</v>
          </cell>
          <cell r="G1998">
            <v>5.4705000000000004</v>
          </cell>
        </row>
        <row r="1999">
          <cell r="A1999">
            <v>39322</v>
          </cell>
          <cell r="C1999">
            <v>4.29</v>
          </cell>
          <cell r="E1999">
            <v>4.37</v>
          </cell>
          <cell r="G1999">
            <v>5.4390999999999998</v>
          </cell>
        </row>
        <row r="2000">
          <cell r="A2000">
            <v>39323</v>
          </cell>
          <cell r="C2000">
            <v>4.38</v>
          </cell>
          <cell r="E2000">
            <v>4.4400000000000004</v>
          </cell>
          <cell r="G2000">
            <v>5.5122</v>
          </cell>
        </row>
        <row r="2001">
          <cell r="A2001">
            <v>39324</v>
          </cell>
          <cell r="C2001">
            <v>4.3600000000000003</v>
          </cell>
          <cell r="E2001">
            <v>4.42</v>
          </cell>
          <cell r="G2001">
            <v>5.5076000000000001</v>
          </cell>
        </row>
        <row r="2002">
          <cell r="A2002">
            <v>39325</v>
          </cell>
          <cell r="C2002">
            <v>4.42</v>
          </cell>
          <cell r="E2002">
            <v>4.46</v>
          </cell>
          <cell r="G2002">
            <v>5.5320999999999998</v>
          </cell>
        </row>
        <row r="2003">
          <cell r="A2003">
            <v>39328</v>
          </cell>
          <cell r="C2003" t="str">
            <v>na</v>
          </cell>
          <cell r="E2003" t="str">
            <v>na</v>
          </cell>
          <cell r="G2003">
            <v>5.5320999999999998</v>
          </cell>
        </row>
        <row r="2004">
          <cell r="A2004">
            <v>39329</v>
          </cell>
          <cell r="C2004">
            <v>4.4000000000000004</v>
          </cell>
          <cell r="E2004">
            <v>4.4400000000000004</v>
          </cell>
          <cell r="G2004">
            <v>5.5103999999999997</v>
          </cell>
        </row>
        <row r="2005">
          <cell r="A2005">
            <v>39330</v>
          </cell>
          <cell r="C2005">
            <v>4.34</v>
          </cell>
          <cell r="E2005">
            <v>4.3899999999999997</v>
          </cell>
          <cell r="G2005">
            <v>5.4634</v>
          </cell>
        </row>
        <row r="2006">
          <cell r="A2006">
            <v>39331</v>
          </cell>
          <cell r="C2006">
            <v>4.3499999999999996</v>
          </cell>
          <cell r="E2006">
            <v>4.4000000000000004</v>
          </cell>
          <cell r="G2006">
            <v>5.4710999999999999</v>
          </cell>
        </row>
        <row r="2007">
          <cell r="A2007">
            <v>39332</v>
          </cell>
          <cell r="C2007">
            <v>4.28</v>
          </cell>
          <cell r="E2007">
            <v>4.3600000000000003</v>
          </cell>
          <cell r="G2007">
            <v>5.4535999999999998</v>
          </cell>
        </row>
        <row r="2008">
          <cell r="A2008">
            <v>39335</v>
          </cell>
          <cell r="C2008">
            <v>4.2699999999999996</v>
          </cell>
          <cell r="E2008">
            <v>4.34</v>
          </cell>
          <cell r="G2008">
            <v>5.4570999999999996</v>
          </cell>
        </row>
        <row r="2009">
          <cell r="A2009">
            <v>39336</v>
          </cell>
          <cell r="C2009">
            <v>4.33</v>
          </cell>
          <cell r="E2009">
            <v>4.3899999999999997</v>
          </cell>
          <cell r="G2009">
            <v>5.5011000000000001</v>
          </cell>
        </row>
        <row r="2010">
          <cell r="A2010">
            <v>39337</v>
          </cell>
          <cell r="C2010">
            <v>4.33</v>
          </cell>
          <cell r="E2010">
            <v>4.3899999999999997</v>
          </cell>
          <cell r="G2010">
            <v>5.5021000000000004</v>
          </cell>
        </row>
        <row r="2011">
          <cell r="A2011">
            <v>39338</v>
          </cell>
          <cell r="C2011">
            <v>4.3499999999999996</v>
          </cell>
          <cell r="E2011">
            <v>4.4000000000000004</v>
          </cell>
          <cell r="G2011">
            <v>5.5141</v>
          </cell>
        </row>
        <row r="2012">
          <cell r="A2012">
            <v>39339</v>
          </cell>
          <cell r="C2012">
            <v>4.33</v>
          </cell>
          <cell r="E2012">
            <v>4.38</v>
          </cell>
          <cell r="G2012">
            <v>5.4909999999999997</v>
          </cell>
        </row>
        <row r="2013">
          <cell r="A2013">
            <v>39342</v>
          </cell>
          <cell r="C2013">
            <v>4.3099999999999996</v>
          </cell>
          <cell r="E2013">
            <v>4.3499999999999996</v>
          </cell>
          <cell r="G2013">
            <v>5.4610000000000003</v>
          </cell>
        </row>
        <row r="2014">
          <cell r="A2014">
            <v>39343</v>
          </cell>
          <cell r="C2014">
            <v>4.3099999999999996</v>
          </cell>
          <cell r="E2014">
            <v>4.37</v>
          </cell>
          <cell r="G2014">
            <v>5.4960000000000004</v>
          </cell>
        </row>
        <row r="2015">
          <cell r="A2015">
            <v>39344</v>
          </cell>
          <cell r="C2015">
            <v>4.4000000000000004</v>
          </cell>
          <cell r="E2015">
            <v>4.4800000000000004</v>
          </cell>
          <cell r="G2015">
            <v>5.5964999999999998</v>
          </cell>
        </row>
        <row r="2016">
          <cell r="A2016">
            <v>39345</v>
          </cell>
          <cell r="C2016">
            <v>4.4800000000000004</v>
          </cell>
          <cell r="E2016">
            <v>4.55</v>
          </cell>
          <cell r="G2016">
            <v>5.6835000000000004</v>
          </cell>
        </row>
        <row r="2017">
          <cell r="A2017">
            <v>39346</v>
          </cell>
          <cell r="C2017">
            <v>4.38</v>
          </cell>
          <cell r="E2017">
            <v>4.47</v>
          </cell>
          <cell r="G2017">
            <v>5.6165000000000003</v>
          </cell>
        </row>
        <row r="2018">
          <cell r="A2018">
            <v>39349</v>
          </cell>
          <cell r="C2018">
            <v>4.3899999999999997</v>
          </cell>
          <cell r="E2018">
            <v>4.4800000000000004</v>
          </cell>
          <cell r="G2018">
            <v>5.6215000000000002</v>
          </cell>
        </row>
        <row r="2019">
          <cell r="A2019">
            <v>39350</v>
          </cell>
          <cell r="C2019">
            <v>4.38</v>
          </cell>
          <cell r="E2019">
            <v>4.4800000000000004</v>
          </cell>
          <cell r="G2019">
            <v>5.6254999999999997</v>
          </cell>
        </row>
        <row r="2020">
          <cell r="A2020">
            <v>39351</v>
          </cell>
          <cell r="C2020">
            <v>4.41</v>
          </cell>
          <cell r="E2020">
            <v>4.5</v>
          </cell>
          <cell r="G2020">
            <v>5.6604999999999999</v>
          </cell>
        </row>
        <row r="2021">
          <cell r="A2021">
            <v>39352</v>
          </cell>
          <cell r="C2021">
            <v>4.3899999999999997</v>
          </cell>
          <cell r="E2021">
            <v>4.4800000000000004</v>
          </cell>
          <cell r="G2021">
            <v>5.6470000000000002</v>
          </cell>
        </row>
        <row r="2022">
          <cell r="A2022">
            <v>39353</v>
          </cell>
          <cell r="C2022">
            <v>4.34</v>
          </cell>
          <cell r="E2022">
            <v>4.4400000000000004</v>
          </cell>
          <cell r="G2022">
            <v>5.5979999999999999</v>
          </cell>
        </row>
        <row r="2023">
          <cell r="A2023">
            <v>39356</v>
          </cell>
          <cell r="C2023">
            <v>4.33</v>
          </cell>
          <cell r="E2023">
            <v>4.42</v>
          </cell>
          <cell r="G2023">
            <v>5.5735000000000001</v>
          </cell>
        </row>
        <row r="2024">
          <cell r="A2024">
            <v>39357</v>
          </cell>
          <cell r="C2024">
            <v>4.32</v>
          </cell>
          <cell r="E2024">
            <v>4.42</v>
          </cell>
          <cell r="G2024">
            <v>5.5641999999999996</v>
          </cell>
        </row>
        <row r="2025">
          <cell r="A2025">
            <v>39358</v>
          </cell>
          <cell r="C2025">
            <v>4.3600000000000003</v>
          </cell>
          <cell r="E2025">
            <v>4.45</v>
          </cell>
          <cell r="G2025">
            <v>5.5827</v>
          </cell>
        </row>
        <row r="2026">
          <cell r="A2026">
            <v>39359</v>
          </cell>
          <cell r="C2026">
            <v>4.3099999999999996</v>
          </cell>
          <cell r="E2026">
            <v>4.4000000000000004</v>
          </cell>
          <cell r="G2026">
            <v>5.5316999999999998</v>
          </cell>
        </row>
        <row r="2027">
          <cell r="A2027">
            <v>39360</v>
          </cell>
          <cell r="C2027">
            <v>4.43</v>
          </cell>
          <cell r="E2027">
            <v>4.49</v>
          </cell>
          <cell r="G2027">
            <v>5.5926999999999998</v>
          </cell>
        </row>
        <row r="2028">
          <cell r="A2028">
            <v>39363</v>
          </cell>
          <cell r="C2028" t="str">
            <v>na</v>
          </cell>
          <cell r="E2028" t="str">
            <v>na</v>
          </cell>
          <cell r="G2028">
            <v>5.5757000000000003</v>
          </cell>
        </row>
        <row r="2029">
          <cell r="A2029">
            <v>39364</v>
          </cell>
          <cell r="C2029">
            <v>4.4800000000000004</v>
          </cell>
          <cell r="E2029">
            <v>4.5</v>
          </cell>
          <cell r="G2029">
            <v>5.5946999999999996</v>
          </cell>
        </row>
        <row r="2030">
          <cell r="A2030">
            <v>39365</v>
          </cell>
          <cell r="C2030">
            <v>4.4400000000000004</v>
          </cell>
          <cell r="E2030">
            <v>4.4800000000000004</v>
          </cell>
          <cell r="G2030">
            <v>5.5722000000000005</v>
          </cell>
        </row>
        <row r="2031">
          <cell r="A2031">
            <v>39366</v>
          </cell>
          <cell r="C2031">
            <v>4.43</v>
          </cell>
          <cell r="E2031">
            <v>4.49</v>
          </cell>
          <cell r="G2031">
            <v>5.5757000000000003</v>
          </cell>
        </row>
        <row r="2032">
          <cell r="A2032">
            <v>39367</v>
          </cell>
          <cell r="C2032">
            <v>4.49</v>
          </cell>
          <cell r="E2032">
            <v>4.53</v>
          </cell>
          <cell r="G2032">
            <v>5.6131000000000002</v>
          </cell>
        </row>
        <row r="2033">
          <cell r="A2033">
            <v>39370</v>
          </cell>
          <cell r="C2033">
            <v>4.4800000000000004</v>
          </cell>
          <cell r="E2033">
            <v>4.5199999999999996</v>
          </cell>
          <cell r="G2033">
            <v>5.6075999999999997</v>
          </cell>
        </row>
        <row r="2034">
          <cell r="A2034">
            <v>39371</v>
          </cell>
          <cell r="C2034">
            <v>4.46</v>
          </cell>
          <cell r="E2034">
            <v>4.5</v>
          </cell>
          <cell r="G2034">
            <v>5.5835999999999997</v>
          </cell>
        </row>
        <row r="2035">
          <cell r="A2035">
            <v>39372</v>
          </cell>
          <cell r="C2035">
            <v>4.43</v>
          </cell>
          <cell r="E2035">
            <v>4.4800000000000004</v>
          </cell>
          <cell r="G2035">
            <v>5.5552000000000001</v>
          </cell>
        </row>
        <row r="2036">
          <cell r="A2036">
            <v>39373</v>
          </cell>
          <cell r="C2036">
            <v>4.37</v>
          </cell>
          <cell r="E2036">
            <v>4.43</v>
          </cell>
          <cell r="G2036">
            <v>5.5381999999999998</v>
          </cell>
        </row>
        <row r="2037">
          <cell r="A2037">
            <v>39374</v>
          </cell>
          <cell r="C2037">
            <v>4.3</v>
          </cell>
          <cell r="E2037">
            <v>4.38</v>
          </cell>
          <cell r="G2037">
            <v>5.4871999999999996</v>
          </cell>
        </row>
        <row r="2038">
          <cell r="A2038">
            <v>39377</v>
          </cell>
          <cell r="C2038">
            <v>4.3099999999999996</v>
          </cell>
          <cell r="E2038">
            <v>4.38</v>
          </cell>
          <cell r="G2038">
            <v>5.4631999999999996</v>
          </cell>
        </row>
        <row r="2039">
          <cell r="A2039">
            <v>39378</v>
          </cell>
          <cell r="C2039">
            <v>4.3099999999999996</v>
          </cell>
          <cell r="E2039">
            <v>4.3899999999999997</v>
          </cell>
          <cell r="G2039">
            <v>5.4611999999999998</v>
          </cell>
        </row>
        <row r="2040">
          <cell r="A2040">
            <v>39379</v>
          </cell>
          <cell r="C2040">
            <v>4.28</v>
          </cell>
          <cell r="E2040">
            <v>4.37</v>
          </cell>
          <cell r="G2040">
            <v>5.4389000000000003</v>
          </cell>
        </row>
        <row r="2041">
          <cell r="A2041">
            <v>39380</v>
          </cell>
          <cell r="C2041">
            <v>4.32</v>
          </cell>
          <cell r="E2041">
            <v>4.3899999999999997</v>
          </cell>
          <cell r="G2041">
            <v>5.4569000000000001</v>
          </cell>
        </row>
        <row r="2042">
          <cell r="A2042">
            <v>39381</v>
          </cell>
          <cell r="C2042">
            <v>4.28</v>
          </cell>
          <cell r="E2042">
            <v>4.37</v>
          </cell>
          <cell r="G2042">
            <v>5.4348999999999998</v>
          </cell>
        </row>
        <row r="2043">
          <cell r="A2043">
            <v>39384</v>
          </cell>
          <cell r="C2043">
            <v>4.2699999999999996</v>
          </cell>
          <cell r="E2043">
            <v>4.3600000000000003</v>
          </cell>
          <cell r="G2043">
            <v>5.4259000000000004</v>
          </cell>
        </row>
        <row r="2044">
          <cell r="A2044">
            <v>39385</v>
          </cell>
          <cell r="C2044">
            <v>4.2699999999999996</v>
          </cell>
          <cell r="E2044">
            <v>4.3600000000000003</v>
          </cell>
          <cell r="G2044">
            <v>5.4271000000000003</v>
          </cell>
        </row>
        <row r="2045">
          <cell r="A2045">
            <v>39386</v>
          </cell>
          <cell r="C2045">
            <v>4.3099999999999996</v>
          </cell>
          <cell r="E2045">
            <v>4.38</v>
          </cell>
          <cell r="G2045">
            <v>5.4451000000000001</v>
          </cell>
        </row>
        <row r="2046">
          <cell r="A2046">
            <v>39387</v>
          </cell>
          <cell r="C2046">
            <v>4.25</v>
          </cell>
          <cell r="E2046">
            <v>4.34</v>
          </cell>
          <cell r="G2046">
            <v>5.4226000000000001</v>
          </cell>
        </row>
        <row r="2047">
          <cell r="A2047">
            <v>39388</v>
          </cell>
          <cell r="C2047">
            <v>4.3</v>
          </cell>
          <cell r="E2047">
            <v>4.38</v>
          </cell>
          <cell r="G2047">
            <v>5.4576000000000002</v>
          </cell>
        </row>
        <row r="2048">
          <cell r="A2048">
            <v>39391</v>
          </cell>
          <cell r="C2048">
            <v>4.29</v>
          </cell>
          <cell r="E2048">
            <v>4.3600000000000003</v>
          </cell>
          <cell r="G2048">
            <v>5.4516</v>
          </cell>
        </row>
        <row r="2049">
          <cell r="A2049">
            <v>39392</v>
          </cell>
          <cell r="C2049">
            <v>4.3099999999999996</v>
          </cell>
          <cell r="E2049">
            <v>4.3899999999999997</v>
          </cell>
          <cell r="G2049">
            <v>5.4718999999999998</v>
          </cell>
        </row>
        <row r="2050">
          <cell r="A2050">
            <v>39393</v>
          </cell>
          <cell r="C2050">
            <v>4.25</v>
          </cell>
          <cell r="E2050">
            <v>4.3600000000000003</v>
          </cell>
          <cell r="G2050">
            <v>5.4580000000000002</v>
          </cell>
        </row>
        <row r="2051">
          <cell r="A2051">
            <v>39394</v>
          </cell>
          <cell r="C2051">
            <v>4.26</v>
          </cell>
          <cell r="E2051">
            <v>4.38</v>
          </cell>
          <cell r="G2051">
            <v>5.4669999999999996</v>
          </cell>
        </row>
        <row r="2052">
          <cell r="A2052">
            <v>39395</v>
          </cell>
          <cell r="C2052">
            <v>4.21</v>
          </cell>
          <cell r="E2052">
            <v>4.33</v>
          </cell>
          <cell r="G2052">
            <v>5.4414999999999996</v>
          </cell>
        </row>
        <row r="2053">
          <cell r="A2053">
            <v>39398</v>
          </cell>
          <cell r="C2053" t="str">
            <v>na</v>
          </cell>
          <cell r="E2053" t="str">
            <v>na</v>
          </cell>
          <cell r="G2053">
            <v>5.4509999999999996</v>
          </cell>
        </row>
        <row r="2054">
          <cell r="A2054">
            <v>39399</v>
          </cell>
          <cell r="C2054">
            <v>4.2300000000000004</v>
          </cell>
          <cell r="E2054">
            <v>4.3499999999999996</v>
          </cell>
          <cell r="G2054">
            <v>5.4580000000000002</v>
          </cell>
        </row>
        <row r="2055">
          <cell r="A2055">
            <v>39400</v>
          </cell>
          <cell r="C2055">
            <v>4.2</v>
          </cell>
          <cell r="E2055">
            <v>4.3099999999999996</v>
          </cell>
          <cell r="G2055">
            <v>5.4290000000000003</v>
          </cell>
        </row>
        <row r="2056">
          <cell r="A2056">
            <v>39401</v>
          </cell>
          <cell r="C2056">
            <v>4.12</v>
          </cell>
          <cell r="E2056">
            <v>4.25</v>
          </cell>
          <cell r="G2056">
            <v>5.37</v>
          </cell>
        </row>
        <row r="2057">
          <cell r="A2057">
            <v>39402</v>
          </cell>
          <cell r="C2057">
            <v>4.13</v>
          </cell>
          <cell r="E2057">
            <v>4.26</v>
          </cell>
          <cell r="G2057">
            <v>5.4032</v>
          </cell>
        </row>
        <row r="2058">
          <cell r="A2058">
            <v>39405</v>
          </cell>
          <cell r="C2058">
            <v>4.03</v>
          </cell>
          <cell r="E2058">
            <v>4.22</v>
          </cell>
          <cell r="G2058">
            <v>5.3887</v>
          </cell>
        </row>
        <row r="2059">
          <cell r="A2059">
            <v>39406</v>
          </cell>
          <cell r="C2059">
            <v>4.0599999999999996</v>
          </cell>
          <cell r="E2059">
            <v>4.26</v>
          </cell>
          <cell r="G2059">
            <v>5.4306999999999999</v>
          </cell>
        </row>
        <row r="2060">
          <cell r="A2060">
            <v>39407</v>
          </cell>
          <cell r="C2060">
            <v>4</v>
          </cell>
          <cell r="E2060">
            <v>4.2300000000000004</v>
          </cell>
          <cell r="G2060">
            <v>5.4267000000000003</v>
          </cell>
        </row>
        <row r="2061">
          <cell r="A2061">
            <v>39408</v>
          </cell>
          <cell r="C2061">
            <v>3.99</v>
          </cell>
          <cell r="E2061">
            <v>4.22</v>
          </cell>
          <cell r="G2061">
            <v>5.4322999999999997</v>
          </cell>
        </row>
        <row r="2062">
          <cell r="A2062">
            <v>39409</v>
          </cell>
          <cell r="C2062">
            <v>3.99</v>
          </cell>
          <cell r="E2062">
            <v>4.21</v>
          </cell>
          <cell r="G2062">
            <v>5.4474999999999998</v>
          </cell>
        </row>
        <row r="2063">
          <cell r="A2063">
            <v>39412</v>
          </cell>
          <cell r="C2063">
            <v>3.91</v>
          </cell>
          <cell r="E2063">
            <v>4.1399999999999997</v>
          </cell>
          <cell r="G2063">
            <v>5.3834999999999997</v>
          </cell>
        </row>
        <row r="2064">
          <cell r="A2064">
            <v>39413</v>
          </cell>
          <cell r="C2064">
            <v>4</v>
          </cell>
          <cell r="E2064">
            <v>4.21</v>
          </cell>
          <cell r="G2064">
            <v>5.4444999999999997</v>
          </cell>
        </row>
        <row r="2065">
          <cell r="A2065">
            <v>39414</v>
          </cell>
          <cell r="C2065">
            <v>4.07</v>
          </cell>
          <cell r="E2065">
            <v>4.2300000000000004</v>
          </cell>
          <cell r="G2065">
            <v>5.4829999999999997</v>
          </cell>
        </row>
        <row r="2066">
          <cell r="A2066">
            <v>39415</v>
          </cell>
          <cell r="C2066">
            <v>3.97</v>
          </cell>
          <cell r="E2066">
            <v>4.1500000000000004</v>
          </cell>
          <cell r="G2066">
            <v>5.391</v>
          </cell>
        </row>
        <row r="2067">
          <cell r="A2067">
            <v>39416</v>
          </cell>
          <cell r="C2067">
            <v>3.98</v>
          </cell>
          <cell r="E2067">
            <v>4.16</v>
          </cell>
          <cell r="G2067">
            <v>5.4038000000000004</v>
          </cell>
        </row>
        <row r="2068">
          <cell r="A2068">
            <v>39419</v>
          </cell>
          <cell r="C2068">
            <v>3.89</v>
          </cell>
          <cell r="E2068">
            <v>4.09</v>
          </cell>
          <cell r="G2068">
            <v>5.3507999999999996</v>
          </cell>
        </row>
        <row r="2069">
          <cell r="A2069">
            <v>39420</v>
          </cell>
          <cell r="C2069">
            <v>3.87</v>
          </cell>
          <cell r="E2069">
            <v>4.0999999999999996</v>
          </cell>
          <cell r="G2069">
            <v>5.3407999999999998</v>
          </cell>
        </row>
        <row r="2070">
          <cell r="A2070">
            <v>39421</v>
          </cell>
          <cell r="C2070">
            <v>3.93</v>
          </cell>
          <cell r="E2070">
            <v>4.16</v>
          </cell>
          <cell r="G2070">
            <v>5.4053000000000004</v>
          </cell>
        </row>
        <row r="2071">
          <cell r="A2071">
            <v>39422</v>
          </cell>
          <cell r="C2071">
            <v>3.96</v>
          </cell>
          <cell r="E2071">
            <v>4.16</v>
          </cell>
          <cell r="G2071">
            <v>5.4279999999999999</v>
          </cell>
        </row>
        <row r="2072">
          <cell r="A2072">
            <v>39423</v>
          </cell>
          <cell r="C2072">
            <v>4.03</v>
          </cell>
          <cell r="E2072">
            <v>4.2</v>
          </cell>
          <cell r="G2072">
            <v>5.4455</v>
          </cell>
        </row>
        <row r="2073">
          <cell r="A2073">
            <v>39426</v>
          </cell>
          <cell r="C2073">
            <v>4.0599999999999996</v>
          </cell>
          <cell r="E2073">
            <v>4.22</v>
          </cell>
          <cell r="G2073">
            <v>5.4655000000000005</v>
          </cell>
        </row>
        <row r="2074">
          <cell r="A2074">
            <v>39427</v>
          </cell>
          <cell r="C2074">
            <v>3.93</v>
          </cell>
          <cell r="E2074">
            <v>4.1100000000000003</v>
          </cell>
          <cell r="G2074">
            <v>5.3685</v>
          </cell>
        </row>
        <row r="2075">
          <cell r="A2075">
            <v>39428</v>
          </cell>
          <cell r="C2075">
            <v>4.0199999999999996</v>
          </cell>
          <cell r="E2075">
            <v>4.16</v>
          </cell>
          <cell r="G2075">
            <v>5.4124999999999996</v>
          </cell>
        </row>
        <row r="2076">
          <cell r="A2076">
            <v>39429</v>
          </cell>
          <cell r="C2076">
            <v>4.1500000000000004</v>
          </cell>
          <cell r="E2076">
            <v>4.26</v>
          </cell>
          <cell r="G2076">
            <v>5.4932999999999996</v>
          </cell>
        </row>
        <row r="2077">
          <cell r="A2077">
            <v>39430</v>
          </cell>
          <cell r="C2077">
            <v>4.1399999999999997</v>
          </cell>
          <cell r="E2077">
            <v>4.25</v>
          </cell>
          <cell r="G2077">
            <v>5.5072999999999999</v>
          </cell>
        </row>
        <row r="2078">
          <cell r="A2078">
            <v>39433</v>
          </cell>
          <cell r="C2078">
            <v>4.05</v>
          </cell>
          <cell r="E2078">
            <v>4.17</v>
          </cell>
          <cell r="G2078">
            <v>5.4058000000000002</v>
          </cell>
        </row>
        <row r="2079">
          <cell r="A2079">
            <v>39434</v>
          </cell>
          <cell r="C2079">
            <v>4.0199999999999996</v>
          </cell>
          <cell r="E2079">
            <v>4.1399999999999997</v>
          </cell>
          <cell r="G2079">
            <v>5.3650000000000002</v>
          </cell>
        </row>
        <row r="2080">
          <cell r="A2080">
            <v>39435</v>
          </cell>
          <cell r="C2080">
            <v>3.98</v>
          </cell>
          <cell r="E2080">
            <v>4.09</v>
          </cell>
          <cell r="G2080">
            <v>5.319</v>
          </cell>
        </row>
        <row r="2081">
          <cell r="A2081">
            <v>39436</v>
          </cell>
          <cell r="C2081">
            <v>4</v>
          </cell>
          <cell r="E2081">
            <v>4.1100000000000003</v>
          </cell>
          <cell r="G2081">
            <v>5.3261000000000003</v>
          </cell>
        </row>
        <row r="2082">
          <cell r="A2082">
            <v>39437</v>
          </cell>
          <cell r="C2082">
            <v>4.08</v>
          </cell>
          <cell r="E2082">
            <v>4.17</v>
          </cell>
          <cell r="G2082">
            <v>5.4006999999999996</v>
          </cell>
        </row>
        <row r="2083">
          <cell r="A2083">
            <v>39440</v>
          </cell>
          <cell r="C2083">
            <v>4.09</v>
          </cell>
          <cell r="E2083">
            <v>4.18</v>
          </cell>
          <cell r="G2083">
            <v>5.3936999999999999</v>
          </cell>
        </row>
        <row r="2084">
          <cell r="A2084">
            <v>39441</v>
          </cell>
          <cell r="C2084" t="str">
            <v>na</v>
          </cell>
          <cell r="E2084" t="str">
            <v>na</v>
          </cell>
          <cell r="G2084">
            <v>5.3947000000000003</v>
          </cell>
        </row>
        <row r="2085">
          <cell r="A2085">
            <v>39442</v>
          </cell>
          <cell r="C2085" t="str">
            <v>na</v>
          </cell>
          <cell r="E2085" t="str">
            <v>na</v>
          </cell>
          <cell r="G2085">
            <v>5.3947000000000003</v>
          </cell>
        </row>
        <row r="2086">
          <cell r="A2086">
            <v>39443</v>
          </cell>
          <cell r="C2086">
            <v>4.09</v>
          </cell>
          <cell r="E2086">
            <v>4.18</v>
          </cell>
          <cell r="G2086">
            <v>5.4047000000000001</v>
          </cell>
        </row>
        <row r="2087">
          <cell r="A2087">
            <v>39444</v>
          </cell>
          <cell r="C2087">
            <v>4.0199999999999996</v>
          </cell>
          <cell r="E2087">
            <v>4.12</v>
          </cell>
          <cell r="G2087">
            <v>5.3301999999999996</v>
          </cell>
        </row>
        <row r="2088">
          <cell r="A2088">
            <v>39447</v>
          </cell>
          <cell r="C2088">
            <v>3.99</v>
          </cell>
          <cell r="E2088">
            <v>4.0999999999999996</v>
          </cell>
          <cell r="G2088">
            <v>5.3121999999999998</v>
          </cell>
        </row>
        <row r="2089">
          <cell r="A2089">
            <v>39448</v>
          </cell>
          <cell r="C2089" t="str">
            <v>na</v>
          </cell>
          <cell r="E2089" t="str">
            <v>na</v>
          </cell>
          <cell r="G2089">
            <v>5.3132000000000001</v>
          </cell>
        </row>
        <row r="2090">
          <cell r="A2090">
            <v>39449</v>
          </cell>
          <cell r="C2090">
            <v>3.91</v>
          </cell>
          <cell r="E2090">
            <v>4.0599999999999996</v>
          </cell>
          <cell r="G2090">
            <v>5.2637</v>
          </cell>
        </row>
        <row r="2091">
          <cell r="A2091">
            <v>39450</v>
          </cell>
          <cell r="C2091">
            <v>3.93</v>
          </cell>
          <cell r="E2091">
            <v>4.08</v>
          </cell>
          <cell r="G2091">
            <v>5.2801999999999998</v>
          </cell>
        </row>
        <row r="2092">
          <cell r="A2092">
            <v>39451</v>
          </cell>
          <cell r="C2092">
            <v>3.89</v>
          </cell>
          <cell r="E2092">
            <v>4.08</v>
          </cell>
          <cell r="G2092">
            <v>5.2720000000000002</v>
          </cell>
        </row>
        <row r="2093">
          <cell r="A2093">
            <v>39454</v>
          </cell>
          <cell r="C2093">
            <v>3.87</v>
          </cell>
          <cell r="E2093">
            <v>4.0599999999999996</v>
          </cell>
          <cell r="G2093">
            <v>5.2634999999999996</v>
          </cell>
        </row>
        <row r="2094">
          <cell r="A2094">
            <v>39455</v>
          </cell>
          <cell r="C2094">
            <v>3.85</v>
          </cell>
          <cell r="E2094">
            <v>4.05</v>
          </cell>
          <cell r="G2094">
            <v>5.2545000000000002</v>
          </cell>
        </row>
        <row r="2095">
          <cell r="A2095">
            <v>39456</v>
          </cell>
          <cell r="C2095">
            <v>3.87</v>
          </cell>
          <cell r="E2095">
            <v>4.07</v>
          </cell>
          <cell r="G2095">
            <v>5.2888000000000002</v>
          </cell>
        </row>
        <row r="2096">
          <cell r="A2096">
            <v>39457</v>
          </cell>
          <cell r="C2096">
            <v>3.87</v>
          </cell>
          <cell r="E2096">
            <v>4.09</v>
          </cell>
          <cell r="G2096">
            <v>5.3357999999999999</v>
          </cell>
        </row>
        <row r="2097">
          <cell r="A2097">
            <v>39458</v>
          </cell>
          <cell r="C2097">
            <v>3.79</v>
          </cell>
          <cell r="E2097">
            <v>4.0599999999999996</v>
          </cell>
          <cell r="G2097">
            <v>5.3512000000000004</v>
          </cell>
        </row>
        <row r="2098">
          <cell r="A2098">
            <v>39461</v>
          </cell>
          <cell r="C2098">
            <v>3.81</v>
          </cell>
          <cell r="E2098">
            <v>4.07</v>
          </cell>
          <cell r="G2098">
            <v>5.3588000000000005</v>
          </cell>
        </row>
        <row r="2099">
          <cell r="A2099">
            <v>39462</v>
          </cell>
          <cell r="C2099">
            <v>3.78</v>
          </cell>
          <cell r="E2099">
            <v>4.04</v>
          </cell>
          <cell r="G2099">
            <v>5.3303000000000003</v>
          </cell>
        </row>
        <row r="2100">
          <cell r="A2100">
            <v>39463</v>
          </cell>
          <cell r="C2100">
            <v>3.82</v>
          </cell>
          <cell r="E2100">
            <v>4.09</v>
          </cell>
          <cell r="G2100">
            <v>5.3669000000000002</v>
          </cell>
        </row>
        <row r="2101">
          <cell r="A2101">
            <v>39464</v>
          </cell>
          <cell r="C2101">
            <v>3.77</v>
          </cell>
          <cell r="E2101">
            <v>4.0599999999999996</v>
          </cell>
          <cell r="G2101">
            <v>5.3468999999999998</v>
          </cell>
        </row>
        <row r="2102">
          <cell r="A2102">
            <v>39465</v>
          </cell>
          <cell r="C2102">
            <v>3.8</v>
          </cell>
          <cell r="E2102">
            <v>4.08</v>
          </cell>
          <cell r="G2102">
            <v>5.3875000000000002</v>
          </cell>
        </row>
        <row r="2103">
          <cell r="A2103">
            <v>39468</v>
          </cell>
          <cell r="C2103">
            <v>3.74</v>
          </cell>
          <cell r="E2103">
            <v>4.0599999999999996</v>
          </cell>
          <cell r="G2103">
            <v>5.3615000000000004</v>
          </cell>
        </row>
        <row r="2104">
          <cell r="A2104">
            <v>39469</v>
          </cell>
          <cell r="C2104">
            <v>3.79</v>
          </cell>
          <cell r="E2104">
            <v>4.12</v>
          </cell>
          <cell r="G2104">
            <v>5.4409999999999998</v>
          </cell>
        </row>
        <row r="2105">
          <cell r="A2105">
            <v>39470</v>
          </cell>
          <cell r="C2105">
            <v>3.88</v>
          </cell>
          <cell r="E2105">
            <v>4.18</v>
          </cell>
          <cell r="G2105">
            <v>5.4945000000000004</v>
          </cell>
        </row>
        <row r="2106">
          <cell r="A2106">
            <v>39471</v>
          </cell>
          <cell r="C2106">
            <v>3.94</v>
          </cell>
          <cell r="E2106">
            <v>4.22</v>
          </cell>
          <cell r="G2106">
            <v>5.5354999999999999</v>
          </cell>
        </row>
        <row r="2107">
          <cell r="A2107">
            <v>39472</v>
          </cell>
          <cell r="C2107">
            <v>3.85</v>
          </cell>
          <cell r="E2107">
            <v>4.1399999999999997</v>
          </cell>
          <cell r="G2107">
            <v>5.4619999999999997</v>
          </cell>
        </row>
        <row r="2108">
          <cell r="A2108">
            <v>39475</v>
          </cell>
          <cell r="C2108">
            <v>3.84</v>
          </cell>
          <cell r="E2108">
            <v>4.1399999999999997</v>
          </cell>
          <cell r="G2108">
            <v>5.4375</v>
          </cell>
        </row>
        <row r="2109">
          <cell r="A2109">
            <v>39476</v>
          </cell>
          <cell r="C2109">
            <v>3.9</v>
          </cell>
          <cell r="E2109">
            <v>4.18</v>
          </cell>
          <cell r="G2109">
            <v>5.4705000000000004</v>
          </cell>
        </row>
        <row r="2110">
          <cell r="A2110">
            <v>39477</v>
          </cell>
          <cell r="C2110">
            <v>3.88</v>
          </cell>
          <cell r="E2110">
            <v>4.1900000000000004</v>
          </cell>
          <cell r="G2110">
            <v>5.5</v>
          </cell>
        </row>
        <row r="2111">
          <cell r="A2111">
            <v>39478</v>
          </cell>
          <cell r="C2111">
            <v>3.88</v>
          </cell>
          <cell r="E2111">
            <v>4.18</v>
          </cell>
          <cell r="G2111">
            <v>5.4755000000000003</v>
          </cell>
        </row>
        <row r="2112">
          <cell r="A2112">
            <v>39479</v>
          </cell>
          <cell r="C2112">
            <v>3.81</v>
          </cell>
          <cell r="E2112">
            <v>4.13</v>
          </cell>
          <cell r="G2112">
            <v>5.4375</v>
          </cell>
        </row>
        <row r="2113">
          <cell r="A2113">
            <v>39482</v>
          </cell>
          <cell r="C2113">
            <v>3.84</v>
          </cell>
          <cell r="E2113">
            <v>4.16</v>
          </cell>
          <cell r="G2113">
            <v>5.4554999999999998</v>
          </cell>
        </row>
        <row r="2114">
          <cell r="A2114">
            <v>39483</v>
          </cell>
          <cell r="C2114">
            <v>3.74</v>
          </cell>
          <cell r="E2114">
            <v>4.1100000000000003</v>
          </cell>
          <cell r="G2114">
            <v>5.4080000000000004</v>
          </cell>
        </row>
        <row r="2115">
          <cell r="A2115">
            <v>39484</v>
          </cell>
          <cell r="C2115">
            <v>3.78</v>
          </cell>
          <cell r="E2115">
            <v>4.1500000000000004</v>
          </cell>
          <cell r="G2115">
            <v>5.4527999999999999</v>
          </cell>
        </row>
        <row r="2116">
          <cell r="A2116">
            <v>39485</v>
          </cell>
          <cell r="C2116">
            <v>3.86</v>
          </cell>
          <cell r="E2116">
            <v>4.22</v>
          </cell>
          <cell r="G2116">
            <v>5.5418000000000003</v>
          </cell>
        </row>
        <row r="2117">
          <cell r="A2117">
            <v>39486</v>
          </cell>
          <cell r="C2117">
            <v>3.82</v>
          </cell>
          <cell r="E2117">
            <v>4.1900000000000004</v>
          </cell>
          <cell r="G2117">
            <v>5.5293000000000001</v>
          </cell>
        </row>
        <row r="2118">
          <cell r="A2118">
            <v>39489</v>
          </cell>
          <cell r="C2118">
            <v>3.79</v>
          </cell>
          <cell r="E2118">
            <v>4.16</v>
          </cell>
          <cell r="G2118">
            <v>5.5029000000000003</v>
          </cell>
        </row>
        <row r="2119">
          <cell r="A2119">
            <v>39490</v>
          </cell>
          <cell r="C2119">
            <v>3.84</v>
          </cell>
          <cell r="E2119">
            <v>4.2</v>
          </cell>
          <cell r="G2119">
            <v>5.5678999999999998</v>
          </cell>
        </row>
        <row r="2120">
          <cell r="A2120">
            <v>39491</v>
          </cell>
          <cell r="C2120">
            <v>3.87</v>
          </cell>
          <cell r="E2120">
            <v>4.25</v>
          </cell>
          <cell r="G2120">
            <v>5.5778999999999996</v>
          </cell>
        </row>
        <row r="2121">
          <cell r="A2121">
            <v>39492</v>
          </cell>
          <cell r="C2121">
            <v>3.88</v>
          </cell>
          <cell r="E2121">
            <v>4.2699999999999996</v>
          </cell>
          <cell r="G2121">
            <v>5.6300999999999997</v>
          </cell>
        </row>
        <row r="2122">
          <cell r="A2122">
            <v>39493</v>
          </cell>
          <cell r="C2122">
            <v>3.82</v>
          </cell>
          <cell r="E2122">
            <v>4.2</v>
          </cell>
          <cell r="G2122">
            <v>5.5430999999999999</v>
          </cell>
        </row>
        <row r="2123">
          <cell r="A2123">
            <v>39496</v>
          </cell>
          <cell r="C2123" t="str">
            <v>na</v>
          </cell>
          <cell r="E2123" t="str">
            <v>na</v>
          </cell>
          <cell r="G2123">
            <v>5.5430999999999999</v>
          </cell>
        </row>
        <row r="2124">
          <cell r="A2124">
            <v>39497</v>
          </cell>
          <cell r="C2124">
            <v>3.93</v>
          </cell>
          <cell r="E2124">
            <v>4.28</v>
          </cell>
          <cell r="G2124">
            <v>5.6284999999999998</v>
          </cell>
        </row>
        <row r="2125">
          <cell r="A2125">
            <v>39498</v>
          </cell>
          <cell r="C2125">
            <v>3.92</v>
          </cell>
          <cell r="E2125">
            <v>4.25</v>
          </cell>
          <cell r="G2125">
            <v>5.6115000000000004</v>
          </cell>
        </row>
        <row r="2126">
          <cell r="A2126">
            <v>39499</v>
          </cell>
          <cell r="C2126">
            <v>3.86</v>
          </cell>
          <cell r="E2126">
            <v>4.22</v>
          </cell>
          <cell r="G2126">
            <v>5.5834999999999999</v>
          </cell>
        </row>
        <row r="2127">
          <cell r="A2127">
            <v>39500</v>
          </cell>
          <cell r="C2127">
            <v>3.88</v>
          </cell>
          <cell r="E2127">
            <v>4.2300000000000004</v>
          </cell>
          <cell r="G2127">
            <v>5.5953999999999997</v>
          </cell>
        </row>
        <row r="2128">
          <cell r="A2128">
            <v>39503</v>
          </cell>
          <cell r="C2128">
            <v>3.92</v>
          </cell>
          <cell r="E2128">
            <v>4.25</v>
          </cell>
          <cell r="G2128">
            <v>5.6178999999999997</v>
          </cell>
        </row>
        <row r="2129">
          <cell r="A2129">
            <v>39504</v>
          </cell>
          <cell r="C2129">
            <v>3.85</v>
          </cell>
          <cell r="E2129">
            <v>4.21</v>
          </cell>
          <cell r="G2129">
            <v>5.5609000000000002</v>
          </cell>
        </row>
        <row r="2130">
          <cell r="A2130">
            <v>39505</v>
          </cell>
          <cell r="C2130">
            <v>3.81</v>
          </cell>
          <cell r="E2130">
            <v>4.18</v>
          </cell>
          <cell r="G2130">
            <v>5.5133999999999999</v>
          </cell>
        </row>
        <row r="2131">
          <cell r="A2131">
            <v>39506</v>
          </cell>
          <cell r="C2131">
            <v>3.7</v>
          </cell>
          <cell r="E2131">
            <v>4.09</v>
          </cell>
          <cell r="G2131">
            <v>5.4420000000000002</v>
          </cell>
        </row>
        <row r="2132">
          <cell r="A2132">
            <v>39507</v>
          </cell>
          <cell r="C2132">
            <v>3.64</v>
          </cell>
          <cell r="E2132">
            <v>4.09</v>
          </cell>
          <cell r="G2132">
            <v>5.4314999999999998</v>
          </cell>
        </row>
        <row r="2133">
          <cell r="A2133">
            <v>39510</v>
          </cell>
          <cell r="C2133">
            <v>3.61</v>
          </cell>
          <cell r="E2133">
            <v>4.08</v>
          </cell>
          <cell r="G2133">
            <v>5.4436999999999998</v>
          </cell>
        </row>
        <row r="2134">
          <cell r="A2134">
            <v>39511</v>
          </cell>
          <cell r="C2134">
            <v>3.64</v>
          </cell>
          <cell r="E2134">
            <v>4.1100000000000003</v>
          </cell>
          <cell r="G2134">
            <v>5.4637000000000002</v>
          </cell>
        </row>
        <row r="2135">
          <cell r="A2135">
            <v>39512</v>
          </cell>
          <cell r="C2135">
            <v>3.64</v>
          </cell>
          <cell r="E2135">
            <v>4.13</v>
          </cell>
          <cell r="G2135">
            <v>5.4866999999999999</v>
          </cell>
        </row>
        <row r="2136">
          <cell r="A2136">
            <v>39513</v>
          </cell>
          <cell r="C2136">
            <v>3.55</v>
          </cell>
          <cell r="E2136">
            <v>4.08</v>
          </cell>
          <cell r="G2136">
            <v>5.4421999999999997</v>
          </cell>
        </row>
        <row r="2137">
          <cell r="A2137">
            <v>39514</v>
          </cell>
          <cell r="C2137">
            <v>3.56</v>
          </cell>
          <cell r="E2137">
            <v>4.07</v>
          </cell>
          <cell r="G2137">
            <v>5.4291999999999998</v>
          </cell>
        </row>
        <row r="2138">
          <cell r="A2138">
            <v>39517</v>
          </cell>
          <cell r="C2138">
            <v>3.52</v>
          </cell>
          <cell r="E2138">
            <v>4.04</v>
          </cell>
          <cell r="G2138">
            <v>5.4126000000000003</v>
          </cell>
        </row>
        <row r="2139">
          <cell r="A2139">
            <v>39518</v>
          </cell>
          <cell r="C2139">
            <v>3.58</v>
          </cell>
          <cell r="E2139">
            <v>4.0599999999999996</v>
          </cell>
          <cell r="G2139">
            <v>5.4451000000000001</v>
          </cell>
        </row>
        <row r="2140">
          <cell r="A2140">
            <v>39519</v>
          </cell>
          <cell r="C2140">
            <v>3.52</v>
          </cell>
          <cell r="E2140">
            <v>4.0199999999999996</v>
          </cell>
          <cell r="G2140">
            <v>5.3986000000000001</v>
          </cell>
        </row>
        <row r="2141">
          <cell r="A2141">
            <v>39520</v>
          </cell>
          <cell r="C2141">
            <v>3.51</v>
          </cell>
          <cell r="E2141">
            <v>4.03</v>
          </cell>
          <cell r="G2141">
            <v>5.3960999999999997</v>
          </cell>
        </row>
        <row r="2142">
          <cell r="A2142">
            <v>39521</v>
          </cell>
          <cell r="C2142">
            <v>3.48</v>
          </cell>
          <cell r="E2142">
            <v>4.0199999999999996</v>
          </cell>
          <cell r="G2142">
            <v>5.3815999999999997</v>
          </cell>
        </row>
        <row r="2143">
          <cell r="A2143">
            <v>39524</v>
          </cell>
          <cell r="C2143">
            <v>3.4</v>
          </cell>
          <cell r="E2143">
            <v>3.97</v>
          </cell>
          <cell r="G2143">
            <v>5.3466000000000005</v>
          </cell>
        </row>
        <row r="2144">
          <cell r="A2144">
            <v>39525</v>
          </cell>
          <cell r="C2144">
            <v>3.48</v>
          </cell>
          <cell r="E2144">
            <v>3.99</v>
          </cell>
          <cell r="G2144">
            <v>5.3685999999999998</v>
          </cell>
        </row>
        <row r="2145">
          <cell r="A2145">
            <v>39526</v>
          </cell>
          <cell r="C2145">
            <v>3.44</v>
          </cell>
          <cell r="E2145">
            <v>3.94</v>
          </cell>
          <cell r="G2145">
            <v>5.3261000000000003</v>
          </cell>
        </row>
        <row r="2146">
          <cell r="A2146">
            <v>39527</v>
          </cell>
          <cell r="C2146">
            <v>3.45</v>
          </cell>
          <cell r="E2146">
            <v>3.94</v>
          </cell>
          <cell r="G2146">
            <v>5.3211000000000004</v>
          </cell>
        </row>
        <row r="2147">
          <cell r="A2147">
            <v>39528</v>
          </cell>
          <cell r="C2147" t="str">
            <v>na</v>
          </cell>
          <cell r="E2147" t="str">
            <v>na</v>
          </cell>
          <cell r="G2147">
            <v>5.3231000000000002</v>
          </cell>
        </row>
        <row r="2148">
          <cell r="A2148">
            <v>39531</v>
          </cell>
          <cell r="C2148">
            <v>3.52</v>
          </cell>
          <cell r="E2148">
            <v>3.98</v>
          </cell>
          <cell r="G2148">
            <v>5.3231000000000002</v>
          </cell>
        </row>
        <row r="2149">
          <cell r="A2149">
            <v>39532</v>
          </cell>
          <cell r="C2149">
            <v>3.48</v>
          </cell>
          <cell r="E2149">
            <v>3.94</v>
          </cell>
          <cell r="G2149">
            <v>5.3250999999999999</v>
          </cell>
        </row>
        <row r="2150">
          <cell r="A2150">
            <v>39533</v>
          </cell>
          <cell r="C2150">
            <v>3.46</v>
          </cell>
          <cell r="E2150">
            <v>3.96</v>
          </cell>
          <cell r="G2150">
            <v>5.3451000000000004</v>
          </cell>
        </row>
        <row r="2151">
          <cell r="A2151">
            <v>39534</v>
          </cell>
          <cell r="C2151">
            <v>3.46</v>
          </cell>
          <cell r="E2151">
            <v>3.97</v>
          </cell>
          <cell r="G2151">
            <v>5.3765999999999998</v>
          </cell>
        </row>
        <row r="2152">
          <cell r="A2152">
            <v>39535</v>
          </cell>
          <cell r="C2152">
            <v>3.45</v>
          </cell>
          <cell r="E2152">
            <v>3.95</v>
          </cell>
          <cell r="G2152">
            <v>5.3571</v>
          </cell>
        </row>
        <row r="2153">
          <cell r="A2153">
            <v>39538</v>
          </cell>
          <cell r="C2153">
            <v>3.43</v>
          </cell>
          <cell r="E2153">
            <v>3.94</v>
          </cell>
          <cell r="G2153">
            <v>5.3426</v>
          </cell>
        </row>
        <row r="2154">
          <cell r="A2154">
            <v>39539</v>
          </cell>
          <cell r="C2154">
            <v>3.56</v>
          </cell>
          <cell r="E2154">
            <v>4.0199999999999996</v>
          </cell>
          <cell r="G2154">
            <v>5.4375999999999998</v>
          </cell>
        </row>
        <row r="2155">
          <cell r="A2155">
            <v>39540</v>
          </cell>
          <cell r="C2155">
            <v>3.62</v>
          </cell>
          <cell r="E2155">
            <v>4.05</v>
          </cell>
          <cell r="G2155">
            <v>5.4512</v>
          </cell>
        </row>
        <row r="2156">
          <cell r="A2156">
            <v>39541</v>
          </cell>
          <cell r="C2156">
            <v>3.58</v>
          </cell>
          <cell r="E2156">
            <v>4.03</v>
          </cell>
          <cell r="G2156">
            <v>5.4592000000000001</v>
          </cell>
        </row>
        <row r="2157">
          <cell r="A2157">
            <v>39542</v>
          </cell>
          <cell r="C2157">
            <v>3.52</v>
          </cell>
          <cell r="E2157">
            <v>4</v>
          </cell>
          <cell r="G2157">
            <v>5.4189999999999996</v>
          </cell>
        </row>
        <row r="2158">
          <cell r="A2158">
            <v>39545</v>
          </cell>
          <cell r="C2158">
            <v>3.59</v>
          </cell>
          <cell r="E2158">
            <v>4.05</v>
          </cell>
          <cell r="G2158">
            <v>5.4725000000000001</v>
          </cell>
        </row>
        <row r="2159">
          <cell r="A2159">
            <v>39546</v>
          </cell>
          <cell r="C2159">
            <v>3.61</v>
          </cell>
          <cell r="E2159">
            <v>4.09</v>
          </cell>
          <cell r="G2159">
            <v>5.5069999999999997</v>
          </cell>
        </row>
        <row r="2160">
          <cell r="A2160">
            <v>39547</v>
          </cell>
          <cell r="C2160">
            <v>3.55</v>
          </cell>
          <cell r="E2160">
            <v>4.05</v>
          </cell>
          <cell r="G2160">
            <v>5.4650999999999996</v>
          </cell>
        </row>
        <row r="2161">
          <cell r="A2161">
            <v>39548</v>
          </cell>
          <cell r="C2161">
            <v>3.62</v>
          </cell>
          <cell r="E2161">
            <v>4.0999999999999996</v>
          </cell>
          <cell r="G2161">
            <v>5.5305999999999997</v>
          </cell>
        </row>
        <row r="2162">
          <cell r="A2162">
            <v>39549</v>
          </cell>
          <cell r="C2162">
            <v>3.55</v>
          </cell>
          <cell r="E2162">
            <v>4.0599999999999996</v>
          </cell>
          <cell r="G2162">
            <v>5.4946000000000002</v>
          </cell>
        </row>
        <row r="2163">
          <cell r="A2163">
            <v>39552</v>
          </cell>
          <cell r="C2163">
            <v>3.56</v>
          </cell>
          <cell r="E2163">
            <v>4.08</v>
          </cell>
          <cell r="G2163">
            <v>5.5556000000000001</v>
          </cell>
        </row>
        <row r="2164">
          <cell r="A2164">
            <v>39553</v>
          </cell>
          <cell r="C2164">
            <v>3.63</v>
          </cell>
          <cell r="E2164">
            <v>4.1399999999999997</v>
          </cell>
          <cell r="G2164">
            <v>5.5986000000000002</v>
          </cell>
        </row>
        <row r="2165">
          <cell r="A2165">
            <v>39554</v>
          </cell>
          <cell r="C2165">
            <v>3.66</v>
          </cell>
          <cell r="E2165">
            <v>4.1500000000000004</v>
          </cell>
          <cell r="G2165">
            <v>5.6375000000000002</v>
          </cell>
        </row>
        <row r="2166">
          <cell r="A2166">
            <v>39555</v>
          </cell>
          <cell r="C2166">
            <v>3.68</v>
          </cell>
          <cell r="E2166">
            <v>4.1500000000000004</v>
          </cell>
          <cell r="G2166">
            <v>5.6425000000000001</v>
          </cell>
        </row>
        <row r="2167">
          <cell r="A2167">
            <v>39556</v>
          </cell>
          <cell r="C2167">
            <v>3.68</v>
          </cell>
          <cell r="E2167">
            <v>4.1399999999999997</v>
          </cell>
          <cell r="G2167">
            <v>5.6444999999999999</v>
          </cell>
        </row>
        <row r="2168">
          <cell r="A2168">
            <v>39559</v>
          </cell>
          <cell r="C2168">
            <v>3.66</v>
          </cell>
          <cell r="E2168">
            <v>4.12</v>
          </cell>
          <cell r="G2168">
            <v>5.6368999999999998</v>
          </cell>
        </row>
        <row r="2169">
          <cell r="A2169">
            <v>39560</v>
          </cell>
          <cell r="C2169">
            <v>3.64</v>
          </cell>
          <cell r="E2169">
            <v>4.12</v>
          </cell>
          <cell r="G2169">
            <v>5.6233000000000004</v>
          </cell>
        </row>
        <row r="2170">
          <cell r="A2170">
            <v>39561</v>
          </cell>
          <cell r="C2170">
            <v>3.66</v>
          </cell>
          <cell r="E2170">
            <v>4.16</v>
          </cell>
          <cell r="G2170">
            <v>5.6268000000000002</v>
          </cell>
        </row>
        <row r="2171">
          <cell r="A2171">
            <v>39562</v>
          </cell>
          <cell r="C2171">
            <v>3.72</v>
          </cell>
          <cell r="E2171">
            <v>4.1900000000000004</v>
          </cell>
          <cell r="G2171">
            <v>5.6523000000000003</v>
          </cell>
        </row>
        <row r="2172">
          <cell r="A2172">
            <v>39563</v>
          </cell>
          <cell r="C2172">
            <v>3.75</v>
          </cell>
          <cell r="E2172">
            <v>4.21</v>
          </cell>
          <cell r="G2172">
            <v>5.6779999999999999</v>
          </cell>
        </row>
        <row r="2173">
          <cell r="A2173">
            <v>39566</v>
          </cell>
          <cell r="C2173">
            <v>3.72</v>
          </cell>
          <cell r="E2173">
            <v>4.1900000000000004</v>
          </cell>
          <cell r="G2173">
            <v>5.6434999999999995</v>
          </cell>
        </row>
        <row r="2174">
          <cell r="A2174">
            <v>39567</v>
          </cell>
          <cell r="C2174">
            <v>3.69</v>
          </cell>
          <cell r="E2174">
            <v>4.17</v>
          </cell>
          <cell r="G2174">
            <v>5.5972999999999997</v>
          </cell>
        </row>
        <row r="2175">
          <cell r="A2175">
            <v>39568</v>
          </cell>
          <cell r="C2175">
            <v>3.58</v>
          </cell>
          <cell r="E2175">
            <v>4.08</v>
          </cell>
          <cell r="G2175">
            <v>5.5136000000000003</v>
          </cell>
        </row>
        <row r="2176">
          <cell r="A2176">
            <v>39569</v>
          </cell>
          <cell r="C2176">
            <v>3.56</v>
          </cell>
          <cell r="E2176">
            <v>4.0599999999999996</v>
          </cell>
          <cell r="G2176">
            <v>5.4935999999999998</v>
          </cell>
        </row>
        <row r="2177">
          <cell r="A2177">
            <v>39570</v>
          </cell>
          <cell r="C2177">
            <v>3.61</v>
          </cell>
          <cell r="E2177">
            <v>4.0999999999999996</v>
          </cell>
          <cell r="G2177">
            <v>5.5266000000000002</v>
          </cell>
        </row>
        <row r="2178">
          <cell r="A2178">
            <v>39573</v>
          </cell>
          <cell r="C2178">
            <v>3.62</v>
          </cell>
          <cell r="E2178">
            <v>4.1100000000000003</v>
          </cell>
          <cell r="G2178">
            <v>5.5160999999999998</v>
          </cell>
        </row>
        <row r="2179">
          <cell r="A2179">
            <v>39574</v>
          </cell>
          <cell r="C2179">
            <v>3.69</v>
          </cell>
          <cell r="E2179">
            <v>4.17</v>
          </cell>
          <cell r="G2179">
            <v>5.5835999999999997</v>
          </cell>
        </row>
        <row r="2180">
          <cell r="A2180">
            <v>39575</v>
          </cell>
          <cell r="C2180">
            <v>3.67</v>
          </cell>
          <cell r="E2180">
            <v>4.16</v>
          </cell>
          <cell r="G2180">
            <v>5.5646000000000004</v>
          </cell>
        </row>
        <row r="2181">
          <cell r="A2181">
            <v>39576</v>
          </cell>
          <cell r="C2181">
            <v>3.64</v>
          </cell>
          <cell r="E2181">
            <v>4.13</v>
          </cell>
          <cell r="G2181">
            <v>5.5326000000000004</v>
          </cell>
        </row>
        <row r="2182">
          <cell r="A2182">
            <v>39577</v>
          </cell>
          <cell r="C2182">
            <v>3.58</v>
          </cell>
          <cell r="E2182">
            <v>4.08</v>
          </cell>
          <cell r="G2182">
            <v>5.4855999999999998</v>
          </cell>
        </row>
        <row r="2183">
          <cell r="A2183">
            <v>39580</v>
          </cell>
          <cell r="C2183">
            <v>3.56</v>
          </cell>
          <cell r="E2183">
            <v>4.0599999999999996</v>
          </cell>
          <cell r="G2183">
            <v>5.4556000000000004</v>
          </cell>
        </row>
        <row r="2184">
          <cell r="A2184">
            <v>39581</v>
          </cell>
          <cell r="C2184">
            <v>3.6</v>
          </cell>
          <cell r="E2184">
            <v>4.07</v>
          </cell>
          <cell r="G2184">
            <v>5.4710999999999999</v>
          </cell>
        </row>
        <row r="2185">
          <cell r="A2185">
            <v>39582</v>
          </cell>
          <cell r="C2185">
            <v>3.6</v>
          </cell>
          <cell r="E2185">
            <v>4.0599999999999996</v>
          </cell>
          <cell r="G2185">
            <v>5.4576000000000002</v>
          </cell>
        </row>
        <row r="2186">
          <cell r="A2186">
            <v>39583</v>
          </cell>
          <cell r="C2186">
            <v>3.56</v>
          </cell>
          <cell r="E2186">
            <v>4.04</v>
          </cell>
          <cell r="G2186">
            <v>5.4429999999999996</v>
          </cell>
        </row>
        <row r="2187">
          <cell r="A2187">
            <v>39584</v>
          </cell>
          <cell r="C2187">
            <v>3.57</v>
          </cell>
          <cell r="E2187">
            <v>4.04</v>
          </cell>
          <cell r="G2187">
            <v>5.45</v>
          </cell>
        </row>
        <row r="2188">
          <cell r="A2188">
            <v>39587</v>
          </cell>
          <cell r="C2188" t="str">
            <v>na</v>
          </cell>
          <cell r="E2188" t="str">
            <v>na</v>
          </cell>
          <cell r="G2188">
            <v>5.4489999999999998</v>
          </cell>
        </row>
        <row r="2189">
          <cell r="A2189">
            <v>39588</v>
          </cell>
          <cell r="C2189">
            <v>3.51</v>
          </cell>
          <cell r="E2189">
            <v>4.0199999999999996</v>
          </cell>
          <cell r="G2189">
            <v>5.4314999999999998</v>
          </cell>
        </row>
        <row r="2190">
          <cell r="A2190">
            <v>39589</v>
          </cell>
          <cell r="C2190">
            <v>3.58</v>
          </cell>
          <cell r="E2190">
            <v>4.0599999999999996</v>
          </cell>
          <cell r="G2190">
            <v>5.4535</v>
          </cell>
        </row>
        <row r="2191">
          <cell r="A2191">
            <v>39590</v>
          </cell>
          <cell r="C2191">
            <v>3.66</v>
          </cell>
          <cell r="E2191">
            <v>4.12</v>
          </cell>
          <cell r="G2191">
            <v>5.5263</v>
          </cell>
        </row>
        <row r="2192">
          <cell r="A2192">
            <v>39591</v>
          </cell>
          <cell r="C2192">
            <v>3.63</v>
          </cell>
          <cell r="E2192">
            <v>4.08</v>
          </cell>
          <cell r="G2192">
            <v>5.4801000000000002</v>
          </cell>
        </row>
        <row r="2193">
          <cell r="A2193">
            <v>39594</v>
          </cell>
          <cell r="C2193">
            <v>3.65</v>
          </cell>
          <cell r="E2193">
            <v>4.09</v>
          </cell>
          <cell r="G2193">
            <v>5.4909999999999997</v>
          </cell>
        </row>
        <row r="2194">
          <cell r="A2194">
            <v>39595</v>
          </cell>
          <cell r="C2194">
            <v>3.66</v>
          </cell>
          <cell r="E2194">
            <v>4.0999999999999996</v>
          </cell>
          <cell r="G2194">
            <v>5.5109000000000004</v>
          </cell>
        </row>
        <row r="2195">
          <cell r="A2195">
            <v>39596</v>
          </cell>
          <cell r="C2195">
            <v>3.68</v>
          </cell>
          <cell r="E2195">
            <v>4.12</v>
          </cell>
          <cell r="G2195">
            <v>5.5309999999999997</v>
          </cell>
        </row>
        <row r="2196">
          <cell r="A2196">
            <v>39597</v>
          </cell>
          <cell r="C2196">
            <v>3.71</v>
          </cell>
          <cell r="E2196">
            <v>4.1399999999999997</v>
          </cell>
          <cell r="G2196">
            <v>5.5585000000000004</v>
          </cell>
        </row>
        <row r="2197">
          <cell r="A2197">
            <v>39598</v>
          </cell>
          <cell r="C2197">
            <v>3.71</v>
          </cell>
          <cell r="E2197">
            <v>4.13</v>
          </cell>
          <cell r="G2197">
            <v>5.5465</v>
          </cell>
        </row>
        <row r="2198">
          <cell r="A2198">
            <v>39601</v>
          </cell>
          <cell r="C2198">
            <v>3.64</v>
          </cell>
          <cell r="E2198">
            <v>4.08</v>
          </cell>
          <cell r="G2198">
            <v>5.5076000000000001</v>
          </cell>
        </row>
        <row r="2199">
          <cell r="A2199">
            <v>39602</v>
          </cell>
          <cell r="C2199">
            <v>3.62</v>
          </cell>
          <cell r="E2199">
            <v>4.09</v>
          </cell>
          <cell r="G2199">
            <v>5.5006000000000004</v>
          </cell>
        </row>
        <row r="2200">
          <cell r="A2200">
            <v>39603</v>
          </cell>
          <cell r="C2200">
            <v>3.63</v>
          </cell>
          <cell r="E2200">
            <v>4.0999999999999996</v>
          </cell>
          <cell r="G2200">
            <v>5.5145999999999997</v>
          </cell>
        </row>
        <row r="2201">
          <cell r="A2201">
            <v>39604</v>
          </cell>
          <cell r="C2201">
            <v>3.7</v>
          </cell>
          <cell r="E2201">
            <v>4.16</v>
          </cell>
          <cell r="G2201">
            <v>5.5792000000000002</v>
          </cell>
        </row>
        <row r="2202">
          <cell r="A2202">
            <v>39605</v>
          </cell>
          <cell r="C2202">
            <v>3.65</v>
          </cell>
          <cell r="E2202">
            <v>4.1100000000000003</v>
          </cell>
          <cell r="G2202">
            <v>5.5412999999999997</v>
          </cell>
        </row>
        <row r="2203">
          <cell r="A2203">
            <v>39608</v>
          </cell>
          <cell r="C2203">
            <v>3.71</v>
          </cell>
          <cell r="E2203">
            <v>4.12</v>
          </cell>
          <cell r="G2203">
            <v>5.5270000000000001</v>
          </cell>
        </row>
        <row r="2204">
          <cell r="A2204">
            <v>39609</v>
          </cell>
          <cell r="C2204">
            <v>3.84</v>
          </cell>
          <cell r="E2204">
            <v>4.17</v>
          </cell>
          <cell r="G2204">
            <v>5.5876000000000001</v>
          </cell>
        </row>
        <row r="2205">
          <cell r="A2205">
            <v>39610</v>
          </cell>
          <cell r="C2205">
            <v>3.8</v>
          </cell>
          <cell r="E2205">
            <v>4.16</v>
          </cell>
          <cell r="G2205">
            <v>5.6070000000000002</v>
          </cell>
        </row>
        <row r="2206">
          <cell r="A2206">
            <v>39611</v>
          </cell>
          <cell r="C2206">
            <v>3.88</v>
          </cell>
          <cell r="E2206">
            <v>4.2</v>
          </cell>
          <cell r="G2206">
            <v>5.6348000000000003</v>
          </cell>
        </row>
        <row r="2207">
          <cell r="A2207">
            <v>39612</v>
          </cell>
          <cell r="C2207">
            <v>3.89</v>
          </cell>
          <cell r="E2207">
            <v>4.22</v>
          </cell>
          <cell r="G2207">
            <v>5.6757</v>
          </cell>
        </row>
        <row r="2208">
          <cell r="A2208">
            <v>39615</v>
          </cell>
          <cell r="C2208">
            <v>3.88</v>
          </cell>
          <cell r="E2208">
            <v>4.2</v>
          </cell>
          <cell r="G2208">
            <v>5.6707000000000001</v>
          </cell>
        </row>
        <row r="2209">
          <cell r="A2209">
            <v>39616</v>
          </cell>
          <cell r="C2209">
            <v>3.84</v>
          </cell>
          <cell r="E2209">
            <v>4.18</v>
          </cell>
          <cell r="G2209">
            <v>5.6218000000000004</v>
          </cell>
        </row>
        <row r="2210">
          <cell r="A2210">
            <v>39617</v>
          </cell>
          <cell r="C2210">
            <v>3.82</v>
          </cell>
          <cell r="E2210">
            <v>4.16</v>
          </cell>
          <cell r="G2210">
            <v>5.6063000000000001</v>
          </cell>
        </row>
        <row r="2211">
          <cell r="A2211">
            <v>39618</v>
          </cell>
          <cell r="C2211">
            <v>3.87</v>
          </cell>
          <cell r="E2211">
            <v>4.1900000000000004</v>
          </cell>
          <cell r="G2211">
            <v>5.6348000000000003</v>
          </cell>
        </row>
        <row r="2212">
          <cell r="A2212">
            <v>39619</v>
          </cell>
          <cell r="C2212">
            <v>3.83</v>
          </cell>
          <cell r="E2212">
            <v>4.1500000000000004</v>
          </cell>
          <cell r="G2212">
            <v>5.6115000000000004</v>
          </cell>
        </row>
        <row r="2213">
          <cell r="A2213">
            <v>39622</v>
          </cell>
          <cell r="C2213">
            <v>3.8</v>
          </cell>
          <cell r="E2213">
            <v>4.13</v>
          </cell>
          <cell r="G2213">
            <v>5.5857999999999999</v>
          </cell>
        </row>
        <row r="2214">
          <cell r="A2214">
            <v>39623</v>
          </cell>
          <cell r="C2214">
            <v>3.71</v>
          </cell>
          <cell r="E2214">
            <v>4.05</v>
          </cell>
          <cell r="G2214">
            <v>5.5045999999999999</v>
          </cell>
        </row>
        <row r="2215">
          <cell r="A2215">
            <v>39624</v>
          </cell>
          <cell r="C2215">
            <v>3.71</v>
          </cell>
          <cell r="E2215">
            <v>4.05</v>
          </cell>
          <cell r="G2215">
            <v>5.5049000000000001</v>
          </cell>
        </row>
        <row r="2216">
          <cell r="A2216">
            <v>39625</v>
          </cell>
          <cell r="C2216">
            <v>3.7</v>
          </cell>
          <cell r="E2216">
            <v>4.08</v>
          </cell>
          <cell r="G2216">
            <v>5.5377999999999998</v>
          </cell>
        </row>
        <row r="2217">
          <cell r="A2217">
            <v>39626</v>
          </cell>
          <cell r="C2217">
            <v>3.7</v>
          </cell>
          <cell r="E2217">
            <v>4.0599999999999996</v>
          </cell>
          <cell r="G2217">
            <v>5.5412999999999997</v>
          </cell>
        </row>
        <row r="2218">
          <cell r="A2218">
            <v>39629</v>
          </cell>
          <cell r="C2218">
            <v>3.74</v>
          </cell>
          <cell r="E2218">
            <v>4.08</v>
          </cell>
          <cell r="G2218">
            <v>5.5713999999999997</v>
          </cell>
        </row>
        <row r="2219">
          <cell r="A2219">
            <v>39630</v>
          </cell>
          <cell r="C2219" t="str">
            <v>na</v>
          </cell>
          <cell r="E2219" t="str">
            <v>na</v>
          </cell>
          <cell r="G2219">
            <v>5.569</v>
          </cell>
        </row>
        <row r="2220">
          <cell r="A2220">
            <v>39631</v>
          </cell>
          <cell r="C2220">
            <v>3.75</v>
          </cell>
          <cell r="E2220">
            <v>4.07</v>
          </cell>
          <cell r="G2220">
            <v>5.5656999999999996</v>
          </cell>
        </row>
        <row r="2221">
          <cell r="A2221">
            <v>39632</v>
          </cell>
          <cell r="C2221">
            <v>3.74</v>
          </cell>
          <cell r="E2221">
            <v>4.07</v>
          </cell>
          <cell r="G2221">
            <v>5.5605000000000002</v>
          </cell>
        </row>
        <row r="2222">
          <cell r="A2222">
            <v>39633</v>
          </cell>
          <cell r="C2222">
            <v>3.71</v>
          </cell>
          <cell r="E2222">
            <v>4.05</v>
          </cell>
          <cell r="G2222">
            <v>5.5434999999999999</v>
          </cell>
        </row>
        <row r="2223">
          <cell r="A2223">
            <v>39636</v>
          </cell>
          <cell r="C2223">
            <v>3.67</v>
          </cell>
          <cell r="E2223">
            <v>4.03</v>
          </cell>
          <cell r="G2223">
            <v>5.5289999999999999</v>
          </cell>
        </row>
        <row r="2224">
          <cell r="A2224">
            <v>39637</v>
          </cell>
          <cell r="C2224">
            <v>3.7</v>
          </cell>
          <cell r="E2224">
            <v>4.04</v>
          </cell>
          <cell r="G2224">
            <v>5.5286999999999997</v>
          </cell>
        </row>
        <row r="2225">
          <cell r="A2225">
            <v>39638</v>
          </cell>
          <cell r="C2225">
            <v>3.68</v>
          </cell>
          <cell r="E2225">
            <v>4.05</v>
          </cell>
          <cell r="G2225">
            <v>5.5454999999999997</v>
          </cell>
        </row>
        <row r="2226">
          <cell r="A2226">
            <v>39639</v>
          </cell>
          <cell r="C2226">
            <v>3.67</v>
          </cell>
          <cell r="E2226">
            <v>4.05</v>
          </cell>
          <cell r="G2226">
            <v>5.5541</v>
          </cell>
        </row>
        <row r="2227">
          <cell r="A2227">
            <v>39640</v>
          </cell>
          <cell r="C2227">
            <v>3.7</v>
          </cell>
          <cell r="E2227">
            <v>4.09</v>
          </cell>
          <cell r="G2227">
            <v>5.5761000000000003</v>
          </cell>
        </row>
        <row r="2228">
          <cell r="A2228">
            <v>39643</v>
          </cell>
          <cell r="C2228">
            <v>3.71</v>
          </cell>
          <cell r="E2228">
            <v>4.05</v>
          </cell>
          <cell r="G2228">
            <v>5.5613000000000001</v>
          </cell>
        </row>
        <row r="2229">
          <cell r="A2229">
            <v>39644</v>
          </cell>
          <cell r="C2229">
            <v>3.68</v>
          </cell>
          <cell r="E2229">
            <v>4.0599999999999996</v>
          </cell>
          <cell r="G2229">
            <v>5.5472000000000001</v>
          </cell>
        </row>
        <row r="2230">
          <cell r="A2230">
            <v>39645</v>
          </cell>
          <cell r="C2230">
            <v>3.73</v>
          </cell>
          <cell r="E2230">
            <v>4.12</v>
          </cell>
          <cell r="G2230">
            <v>5.6170999999999998</v>
          </cell>
        </row>
        <row r="2231">
          <cell r="A2231">
            <v>39646</v>
          </cell>
          <cell r="C2231">
            <v>3.77</v>
          </cell>
          <cell r="E2231">
            <v>4.1399999999999997</v>
          </cell>
          <cell r="G2231">
            <v>5.6405000000000003</v>
          </cell>
        </row>
        <row r="2232">
          <cell r="A2232">
            <v>39647</v>
          </cell>
          <cell r="C2232">
            <v>3.8</v>
          </cell>
          <cell r="E2232">
            <v>4.1500000000000004</v>
          </cell>
          <cell r="G2232">
            <v>5.6495999999999995</v>
          </cell>
        </row>
        <row r="2233">
          <cell r="A2233">
            <v>39650</v>
          </cell>
          <cell r="C2233">
            <v>3.81</v>
          </cell>
          <cell r="E2233">
            <v>4.1500000000000004</v>
          </cell>
          <cell r="G2233">
            <v>5.6516999999999999</v>
          </cell>
        </row>
        <row r="2234">
          <cell r="A2234">
            <v>39651</v>
          </cell>
          <cell r="C2234">
            <v>3.85</v>
          </cell>
          <cell r="E2234">
            <v>4.17</v>
          </cell>
          <cell r="G2234">
            <v>5.6631</v>
          </cell>
        </row>
        <row r="2235">
          <cell r="A2235">
            <v>39652</v>
          </cell>
          <cell r="C2235">
            <v>3.85</v>
          </cell>
          <cell r="E2235">
            <v>4.16</v>
          </cell>
          <cell r="G2235">
            <v>5.6574</v>
          </cell>
        </row>
        <row r="2236">
          <cell r="A2236">
            <v>39653</v>
          </cell>
          <cell r="C2236">
            <v>3.79</v>
          </cell>
          <cell r="E2236">
            <v>4.13</v>
          </cell>
          <cell r="G2236">
            <v>5.6300999999999997</v>
          </cell>
        </row>
        <row r="2237">
          <cell r="A2237">
            <v>39654</v>
          </cell>
          <cell r="C2237">
            <v>3.84</v>
          </cell>
          <cell r="E2237">
            <v>4.16</v>
          </cell>
          <cell r="G2237">
            <v>5.6416000000000004</v>
          </cell>
        </row>
        <row r="2238">
          <cell r="A2238">
            <v>39657</v>
          </cell>
          <cell r="C2238">
            <v>3.77</v>
          </cell>
          <cell r="E2238">
            <v>4.12</v>
          </cell>
          <cell r="G2238">
            <v>5.6105999999999998</v>
          </cell>
        </row>
        <row r="2239">
          <cell r="A2239">
            <v>39658</v>
          </cell>
          <cell r="C2239">
            <v>3.78</v>
          </cell>
          <cell r="E2239">
            <v>4.1399999999999997</v>
          </cell>
          <cell r="G2239">
            <v>5.6109999999999998</v>
          </cell>
        </row>
        <row r="2240">
          <cell r="A2240">
            <v>39659</v>
          </cell>
          <cell r="C2240">
            <v>3.81</v>
          </cell>
          <cell r="E2240">
            <v>4.16</v>
          </cell>
          <cell r="G2240">
            <v>5.6303000000000001</v>
          </cell>
        </row>
        <row r="2241">
          <cell r="A2241">
            <v>39660</v>
          </cell>
          <cell r="C2241">
            <v>3.7</v>
          </cell>
          <cell r="E2241">
            <v>4.0999999999999996</v>
          </cell>
          <cell r="G2241">
            <v>5.5806000000000004</v>
          </cell>
        </row>
        <row r="2242">
          <cell r="A2242">
            <v>39661</v>
          </cell>
          <cell r="C2242">
            <v>3.65</v>
          </cell>
          <cell r="E2242">
            <v>4.0599999999999996</v>
          </cell>
          <cell r="G2242">
            <v>5.5674000000000001</v>
          </cell>
        </row>
        <row r="2243">
          <cell r="A2243">
            <v>39664</v>
          </cell>
          <cell r="C2243" t="str">
            <v>na</v>
          </cell>
          <cell r="E2243" t="str">
            <v>na</v>
          </cell>
          <cell r="G2243">
            <v>5.5678000000000001</v>
          </cell>
        </row>
        <row r="2244">
          <cell r="A2244">
            <v>39665</v>
          </cell>
          <cell r="C2244">
            <v>3.69</v>
          </cell>
          <cell r="E2244">
            <v>4.0999999999999996</v>
          </cell>
          <cell r="G2244">
            <v>5.5846</v>
          </cell>
        </row>
        <row r="2245">
          <cell r="A2245">
            <v>39666</v>
          </cell>
          <cell r="C2245">
            <v>3.7</v>
          </cell>
          <cell r="E2245">
            <v>4.1100000000000003</v>
          </cell>
          <cell r="G2245">
            <v>5.5980999999999996</v>
          </cell>
        </row>
        <row r="2246">
          <cell r="A2246">
            <v>39667</v>
          </cell>
          <cell r="C2246">
            <v>3.64</v>
          </cell>
          <cell r="E2246">
            <v>4.07</v>
          </cell>
          <cell r="G2246">
            <v>5.5526999999999997</v>
          </cell>
        </row>
        <row r="2247">
          <cell r="A2247">
            <v>39668</v>
          </cell>
          <cell r="C2247">
            <v>3.61</v>
          </cell>
          <cell r="E2247">
            <v>4.05</v>
          </cell>
          <cell r="G2247">
            <v>5.5420999999999996</v>
          </cell>
        </row>
        <row r="2248">
          <cell r="A2248">
            <v>39671</v>
          </cell>
          <cell r="C2248">
            <v>3.63</v>
          </cell>
          <cell r="E2248">
            <v>4.05</v>
          </cell>
          <cell r="G2248">
            <v>5.5557999999999996</v>
          </cell>
        </row>
        <row r="2249">
          <cell r="A2249">
            <v>39672</v>
          </cell>
          <cell r="C2249">
            <v>3.59</v>
          </cell>
          <cell r="E2249">
            <v>4.03</v>
          </cell>
          <cell r="G2249">
            <v>5.5404999999999998</v>
          </cell>
        </row>
        <row r="2250">
          <cell r="A2250">
            <v>39673</v>
          </cell>
          <cell r="C2250">
            <v>3.61</v>
          </cell>
          <cell r="E2250">
            <v>4.03</v>
          </cell>
          <cell r="G2250">
            <v>5.5480999999999998</v>
          </cell>
        </row>
        <row r="2251">
          <cell r="A2251">
            <v>39674</v>
          </cell>
          <cell r="C2251">
            <v>3.6</v>
          </cell>
          <cell r="E2251">
            <v>4.01</v>
          </cell>
          <cell r="G2251">
            <v>5.5357000000000003</v>
          </cell>
        </row>
        <row r="2252">
          <cell r="A2252">
            <v>39675</v>
          </cell>
          <cell r="C2252">
            <v>3.57</v>
          </cell>
          <cell r="E2252">
            <v>4</v>
          </cell>
          <cell r="G2252">
            <v>5.5312999999999999</v>
          </cell>
        </row>
        <row r="2253">
          <cell r="A2253">
            <v>39678</v>
          </cell>
          <cell r="C2253">
            <v>3.53</v>
          </cell>
          <cell r="E2253">
            <v>3.98</v>
          </cell>
          <cell r="G2253">
            <v>5.5144000000000002</v>
          </cell>
        </row>
        <row r="2254">
          <cell r="A2254">
            <v>39679</v>
          </cell>
          <cell r="C2254">
            <v>3.56</v>
          </cell>
          <cell r="E2254">
            <v>4.0199999999999996</v>
          </cell>
          <cell r="G2254">
            <v>5.5423</v>
          </cell>
        </row>
        <row r="2255">
          <cell r="A2255">
            <v>39680</v>
          </cell>
          <cell r="C2255">
            <v>3.58</v>
          </cell>
          <cell r="E2255">
            <v>4.03</v>
          </cell>
          <cell r="G2255">
            <v>5.5983000000000001</v>
          </cell>
        </row>
        <row r="2256">
          <cell r="A2256">
            <v>39681</v>
          </cell>
          <cell r="C2256">
            <v>3.59</v>
          </cell>
          <cell r="E2256">
            <v>4.04</v>
          </cell>
          <cell r="G2256">
            <v>5.6322999999999999</v>
          </cell>
        </row>
        <row r="2257">
          <cell r="A2257">
            <v>39682</v>
          </cell>
          <cell r="C2257">
            <v>3.61</v>
          </cell>
          <cell r="E2257">
            <v>4.0599999999999996</v>
          </cell>
          <cell r="G2257">
            <v>5.6554000000000002</v>
          </cell>
        </row>
        <row r="2258">
          <cell r="A2258">
            <v>39685</v>
          </cell>
          <cell r="C2258">
            <v>3.57</v>
          </cell>
          <cell r="E2258">
            <v>4.0199999999999996</v>
          </cell>
          <cell r="G2258">
            <v>5.6094999999999997</v>
          </cell>
        </row>
        <row r="2259">
          <cell r="A2259">
            <v>39686</v>
          </cell>
          <cell r="C2259">
            <v>3.54</v>
          </cell>
          <cell r="E2259">
            <v>4</v>
          </cell>
          <cell r="G2259">
            <v>5.6065000000000005</v>
          </cell>
        </row>
        <row r="2260">
          <cell r="A2260">
            <v>39687</v>
          </cell>
          <cell r="C2260">
            <v>3.52</v>
          </cell>
          <cell r="E2260">
            <v>4.01</v>
          </cell>
          <cell r="G2260">
            <v>5.6454000000000004</v>
          </cell>
        </row>
        <row r="2261">
          <cell r="A2261">
            <v>39688</v>
          </cell>
          <cell r="C2261">
            <v>3.51</v>
          </cell>
          <cell r="E2261">
            <v>4</v>
          </cell>
          <cell r="G2261">
            <v>5.6333000000000002</v>
          </cell>
        </row>
        <row r="2262">
          <cell r="A2262">
            <v>39689</v>
          </cell>
          <cell r="C2262">
            <v>3.53</v>
          </cell>
          <cell r="E2262">
            <v>4.01</v>
          </cell>
          <cell r="G2262">
            <v>5.6658999999999997</v>
          </cell>
        </row>
        <row r="2263">
          <cell r="A2263">
            <v>39692</v>
          </cell>
          <cell r="C2263" t="str">
            <v>na</v>
          </cell>
          <cell r="E2263" t="str">
            <v>na</v>
          </cell>
          <cell r="G2263">
            <v>5.6665999999999999</v>
          </cell>
        </row>
        <row r="2264">
          <cell r="A2264">
            <v>39693</v>
          </cell>
          <cell r="C2264">
            <v>3.49</v>
          </cell>
          <cell r="E2264">
            <v>4</v>
          </cell>
          <cell r="G2264">
            <v>5.6486000000000001</v>
          </cell>
        </row>
        <row r="2265">
          <cell r="A2265">
            <v>39694</v>
          </cell>
          <cell r="C2265">
            <v>3.47</v>
          </cell>
          <cell r="E2265">
            <v>3.98</v>
          </cell>
          <cell r="G2265">
            <v>5.6794000000000002</v>
          </cell>
        </row>
        <row r="2266">
          <cell r="A2266">
            <v>39695</v>
          </cell>
          <cell r="C2266">
            <v>3.44</v>
          </cell>
          <cell r="E2266">
            <v>3.95</v>
          </cell>
          <cell r="G2266">
            <v>5.6657999999999999</v>
          </cell>
        </row>
        <row r="2267">
          <cell r="A2267">
            <v>39696</v>
          </cell>
          <cell r="C2267">
            <v>3.47</v>
          </cell>
          <cell r="E2267">
            <v>3.95</v>
          </cell>
          <cell r="G2267">
            <v>5.6616</v>
          </cell>
        </row>
        <row r="2268">
          <cell r="A2268">
            <v>39699</v>
          </cell>
          <cell r="C2268">
            <v>3.47</v>
          </cell>
          <cell r="E2268">
            <v>3.94</v>
          </cell>
          <cell r="G2268">
            <v>5.6779999999999999</v>
          </cell>
        </row>
        <row r="2269">
          <cell r="A2269">
            <v>39700</v>
          </cell>
          <cell r="C2269">
            <v>3.46</v>
          </cell>
          <cell r="E2269">
            <v>3.94</v>
          </cell>
          <cell r="G2269">
            <v>5.6715999999999998</v>
          </cell>
        </row>
        <row r="2270">
          <cell r="A2270">
            <v>39701</v>
          </cell>
          <cell r="C2270">
            <v>3.45</v>
          </cell>
          <cell r="E2270">
            <v>3.94</v>
          </cell>
          <cell r="G2270">
            <v>5.6624999999999996</v>
          </cell>
        </row>
        <row r="2271">
          <cell r="A2271">
            <v>39702</v>
          </cell>
          <cell r="C2271">
            <v>3.49</v>
          </cell>
          <cell r="E2271">
            <v>3.96</v>
          </cell>
          <cell r="G2271">
            <v>5.7028999999999996</v>
          </cell>
        </row>
        <row r="2272">
          <cell r="A2272">
            <v>39703</v>
          </cell>
          <cell r="C2272">
            <v>3.59</v>
          </cell>
          <cell r="E2272">
            <v>4.05</v>
          </cell>
          <cell r="G2272">
            <v>5.7953000000000001</v>
          </cell>
        </row>
        <row r="2273">
          <cell r="A2273">
            <v>39706</v>
          </cell>
          <cell r="C2273">
            <v>3.37</v>
          </cell>
          <cell r="E2273">
            <v>3.91</v>
          </cell>
          <cell r="G2273">
            <v>5.6437999999999997</v>
          </cell>
        </row>
        <row r="2274">
          <cell r="A2274">
            <v>39707</v>
          </cell>
          <cell r="C2274">
            <v>3.44</v>
          </cell>
          <cell r="E2274">
            <v>3.95</v>
          </cell>
          <cell r="G2274">
            <v>5.7176</v>
          </cell>
        </row>
        <row r="2275">
          <cell r="A2275">
            <v>39708</v>
          </cell>
          <cell r="C2275">
            <v>3.43</v>
          </cell>
          <cell r="E2275">
            <v>3.95</v>
          </cell>
          <cell r="G2275">
            <v>5.7503000000000002</v>
          </cell>
        </row>
        <row r="2276">
          <cell r="A2276">
            <v>39709</v>
          </cell>
          <cell r="C2276">
            <v>3.51</v>
          </cell>
          <cell r="E2276">
            <v>4.03</v>
          </cell>
          <cell r="G2276">
            <v>5.8673999999999999</v>
          </cell>
        </row>
        <row r="2277">
          <cell r="A2277">
            <v>39710</v>
          </cell>
          <cell r="C2277">
            <v>3.69</v>
          </cell>
          <cell r="E2277">
            <v>4.1399999999999997</v>
          </cell>
          <cell r="G2277">
            <v>5.9603999999999999</v>
          </cell>
        </row>
        <row r="2278">
          <cell r="A2278">
            <v>39713</v>
          </cell>
          <cell r="C2278">
            <v>3.65</v>
          </cell>
          <cell r="E2278">
            <v>4.0999999999999996</v>
          </cell>
          <cell r="G2278">
            <v>5.9315999999999995</v>
          </cell>
        </row>
        <row r="2279">
          <cell r="A2279">
            <v>39714</v>
          </cell>
          <cell r="C2279">
            <v>3.65</v>
          </cell>
          <cell r="E2279">
            <v>4.0999999999999996</v>
          </cell>
          <cell r="G2279">
            <v>5.9818999999999996</v>
          </cell>
        </row>
        <row r="2280">
          <cell r="A2280">
            <v>39715</v>
          </cell>
          <cell r="C2280">
            <v>3.66</v>
          </cell>
          <cell r="E2280">
            <v>4.13</v>
          </cell>
          <cell r="G2280">
            <v>5.9912999999999998</v>
          </cell>
        </row>
        <row r="2281">
          <cell r="A2281">
            <v>39716</v>
          </cell>
          <cell r="C2281">
            <v>3.69</v>
          </cell>
          <cell r="E2281">
            <v>4.13</v>
          </cell>
          <cell r="G2281">
            <v>5.9950999999999999</v>
          </cell>
        </row>
        <row r="2282">
          <cell r="A2282">
            <v>39717</v>
          </cell>
          <cell r="C2282">
            <v>3.68</v>
          </cell>
          <cell r="E2282">
            <v>4.1399999999999997</v>
          </cell>
          <cell r="G2282">
            <v>6.0423</v>
          </cell>
        </row>
        <row r="2283">
          <cell r="A2283">
            <v>39720</v>
          </cell>
          <cell r="C2283">
            <v>3.51</v>
          </cell>
          <cell r="E2283">
            <v>4.0199999999999996</v>
          </cell>
          <cell r="G2283">
            <v>5.9291</v>
          </cell>
        </row>
        <row r="2284">
          <cell r="A2284">
            <v>39721</v>
          </cell>
          <cell r="C2284">
            <v>3.75</v>
          </cell>
          <cell r="E2284">
            <v>4.2300000000000004</v>
          </cell>
          <cell r="G2284">
            <v>6.1769999999999996</v>
          </cell>
        </row>
        <row r="2285">
          <cell r="A2285">
            <v>39722</v>
          </cell>
          <cell r="C2285">
            <v>3.71</v>
          </cell>
          <cell r="E2285">
            <v>4.18</v>
          </cell>
          <cell r="G2285">
            <v>6.1333000000000002</v>
          </cell>
        </row>
        <row r="2286">
          <cell r="A2286">
            <v>39723</v>
          </cell>
          <cell r="C2286">
            <v>3.65</v>
          </cell>
          <cell r="E2286">
            <v>4.1399999999999997</v>
          </cell>
          <cell r="G2286">
            <v>6.0926</v>
          </cell>
        </row>
        <row r="2287">
          <cell r="A2287">
            <v>39724</v>
          </cell>
          <cell r="C2287">
            <v>3.58</v>
          </cell>
          <cell r="E2287">
            <v>4.09</v>
          </cell>
          <cell r="G2287">
            <v>6.0549999999999997</v>
          </cell>
        </row>
        <row r="2288">
          <cell r="A2288">
            <v>39727</v>
          </cell>
          <cell r="C2288">
            <v>3.45</v>
          </cell>
          <cell r="E2288">
            <v>4</v>
          </cell>
          <cell r="G2288">
            <v>5.9668000000000001</v>
          </cell>
        </row>
        <row r="2289">
          <cell r="A2289">
            <v>39728</v>
          </cell>
          <cell r="C2289">
            <v>3.51</v>
          </cell>
          <cell r="E2289">
            <v>4.07</v>
          </cell>
          <cell r="G2289">
            <v>6.0601000000000003</v>
          </cell>
        </row>
        <row r="2290">
          <cell r="A2290">
            <v>39729</v>
          </cell>
          <cell r="C2290">
            <v>3.58</v>
          </cell>
          <cell r="E2290">
            <v>4.13</v>
          </cell>
          <cell r="G2290">
            <v>6.1388999999999996</v>
          </cell>
        </row>
        <row r="2291">
          <cell r="A2291">
            <v>39730</v>
          </cell>
          <cell r="C2291">
            <v>3.63</v>
          </cell>
          <cell r="E2291">
            <v>4.16</v>
          </cell>
          <cell r="G2291">
            <v>6.2241999999999997</v>
          </cell>
        </row>
        <row r="2292">
          <cell r="A2292">
            <v>39731</v>
          </cell>
          <cell r="C2292">
            <v>3.79</v>
          </cell>
          <cell r="E2292">
            <v>4.26</v>
          </cell>
          <cell r="G2292">
            <v>6.3178000000000001</v>
          </cell>
        </row>
        <row r="2293">
          <cell r="A2293">
            <v>39734</v>
          </cell>
          <cell r="C2293" t="str">
            <v>na</v>
          </cell>
          <cell r="E2293" t="str">
            <v>na</v>
          </cell>
          <cell r="G2293">
            <v>6.3174999999999999</v>
          </cell>
        </row>
        <row r="2294">
          <cell r="A2294">
            <v>39735</v>
          </cell>
          <cell r="C2294">
            <v>3.82</v>
          </cell>
          <cell r="E2294">
            <v>4.28</v>
          </cell>
          <cell r="G2294">
            <v>6.4172000000000002</v>
          </cell>
        </row>
        <row r="2295">
          <cell r="A2295">
            <v>39736</v>
          </cell>
          <cell r="C2295">
            <v>3.74</v>
          </cell>
          <cell r="E2295">
            <v>4.1900000000000004</v>
          </cell>
          <cell r="G2295">
            <v>6.3826999999999998</v>
          </cell>
        </row>
        <row r="2296">
          <cell r="A2296">
            <v>39737</v>
          </cell>
          <cell r="C2296">
            <v>3.75</v>
          </cell>
          <cell r="E2296">
            <v>4.2300000000000004</v>
          </cell>
          <cell r="G2296">
            <v>6.4231999999999996</v>
          </cell>
        </row>
        <row r="2297">
          <cell r="A2297">
            <v>39738</v>
          </cell>
          <cell r="C2297">
            <v>3.72</v>
          </cell>
          <cell r="E2297">
            <v>4.2300000000000004</v>
          </cell>
          <cell r="G2297">
            <v>6.5097000000000005</v>
          </cell>
        </row>
        <row r="2298">
          <cell r="A2298">
            <v>39741</v>
          </cell>
          <cell r="C2298">
            <v>3.72</v>
          </cell>
          <cell r="E2298">
            <v>4.22</v>
          </cell>
          <cell r="G2298">
            <v>6.5602999999999998</v>
          </cell>
        </row>
        <row r="2299">
          <cell r="A2299">
            <v>39742</v>
          </cell>
          <cell r="C2299">
            <v>3.69</v>
          </cell>
          <cell r="E2299">
            <v>4.18</v>
          </cell>
          <cell r="G2299">
            <v>6.5318000000000005</v>
          </cell>
        </row>
        <row r="2300">
          <cell r="A2300">
            <v>39743</v>
          </cell>
          <cell r="C2300">
            <v>3.6</v>
          </cell>
          <cell r="E2300">
            <v>4.09</v>
          </cell>
          <cell r="G2300">
            <v>6.4734999999999996</v>
          </cell>
        </row>
        <row r="2301">
          <cell r="A2301">
            <v>39744</v>
          </cell>
          <cell r="C2301">
            <v>3.62</v>
          </cell>
          <cell r="E2301">
            <v>4.0999999999999996</v>
          </cell>
          <cell r="G2301">
            <v>6.4627999999999997</v>
          </cell>
        </row>
        <row r="2302">
          <cell r="A2302">
            <v>39745</v>
          </cell>
          <cell r="C2302">
            <v>3.63</v>
          </cell>
          <cell r="E2302">
            <v>4.13</v>
          </cell>
          <cell r="G2302">
            <v>6.4964000000000004</v>
          </cell>
        </row>
        <row r="2303">
          <cell r="A2303">
            <v>39748</v>
          </cell>
          <cell r="C2303">
            <v>3.61</v>
          </cell>
          <cell r="E2303">
            <v>4.12</v>
          </cell>
          <cell r="G2303">
            <v>6.5269000000000004</v>
          </cell>
        </row>
        <row r="2304">
          <cell r="A2304">
            <v>39749</v>
          </cell>
          <cell r="C2304">
            <v>3.69</v>
          </cell>
          <cell r="E2304">
            <v>4.2</v>
          </cell>
          <cell r="G2304">
            <v>6.6395999999999997</v>
          </cell>
        </row>
        <row r="2305">
          <cell r="A2305">
            <v>39750</v>
          </cell>
          <cell r="C2305">
            <v>3.74</v>
          </cell>
          <cell r="E2305">
            <v>4.2699999999999996</v>
          </cell>
          <cell r="G2305">
            <v>6.7195999999999998</v>
          </cell>
        </row>
        <row r="2306">
          <cell r="A2306">
            <v>39751</v>
          </cell>
          <cell r="C2306">
            <v>3.71</v>
          </cell>
          <cell r="E2306">
            <v>4.24</v>
          </cell>
          <cell r="G2306">
            <v>6.7173999999999996</v>
          </cell>
        </row>
        <row r="2307">
          <cell r="A2307">
            <v>39752</v>
          </cell>
          <cell r="C2307">
            <v>3.76</v>
          </cell>
          <cell r="E2307">
            <v>4.28</v>
          </cell>
          <cell r="G2307">
            <v>6.7629999999999999</v>
          </cell>
        </row>
        <row r="2308">
          <cell r="A2308">
            <v>39755</v>
          </cell>
          <cell r="C2308">
            <v>3.8</v>
          </cell>
          <cell r="E2308">
            <v>4.29</v>
          </cell>
          <cell r="G2308">
            <v>6.7507999999999999</v>
          </cell>
        </row>
        <row r="2309">
          <cell r="A2309">
            <v>39756</v>
          </cell>
          <cell r="C2309">
            <v>3.75</v>
          </cell>
          <cell r="E2309">
            <v>4.25</v>
          </cell>
          <cell r="G2309">
            <v>6.7359</v>
          </cell>
        </row>
        <row r="2310">
          <cell r="A2310">
            <v>39757</v>
          </cell>
          <cell r="C2310">
            <v>3.74</v>
          </cell>
          <cell r="E2310">
            <v>4.2300000000000004</v>
          </cell>
          <cell r="G2310">
            <v>6.7584</v>
          </cell>
        </row>
        <row r="2311">
          <cell r="A2311">
            <v>39758</v>
          </cell>
          <cell r="C2311">
            <v>3.74</v>
          </cell>
          <cell r="E2311">
            <v>4.24</v>
          </cell>
          <cell r="G2311">
            <v>6.7714999999999996</v>
          </cell>
        </row>
        <row r="2312">
          <cell r="A2312">
            <v>39759</v>
          </cell>
          <cell r="C2312">
            <v>3.71</v>
          </cell>
          <cell r="E2312">
            <v>4.2300000000000004</v>
          </cell>
          <cell r="G2312">
            <v>6.7706999999999997</v>
          </cell>
        </row>
        <row r="2313">
          <cell r="A2313">
            <v>39762</v>
          </cell>
          <cell r="C2313">
            <v>3.72</v>
          </cell>
          <cell r="E2313">
            <v>4.24</v>
          </cell>
          <cell r="G2313">
            <v>6.8506999999999998</v>
          </cell>
        </row>
        <row r="2314">
          <cell r="A2314">
            <v>39763</v>
          </cell>
          <cell r="C2314" t="str">
            <v>na</v>
          </cell>
          <cell r="E2314" t="str">
            <v>na</v>
          </cell>
          <cell r="G2314">
            <v>6.8513000000000002</v>
          </cell>
        </row>
        <row r="2315">
          <cell r="A2315">
            <v>39764</v>
          </cell>
          <cell r="C2315">
            <v>3.65</v>
          </cell>
          <cell r="E2315">
            <v>4.2300000000000004</v>
          </cell>
          <cell r="G2315">
            <v>6.7892999999999999</v>
          </cell>
        </row>
        <row r="2316">
          <cell r="A2316">
            <v>39765</v>
          </cell>
          <cell r="C2316">
            <v>3.74</v>
          </cell>
          <cell r="E2316">
            <v>4.3</v>
          </cell>
          <cell r="G2316">
            <v>6.8937999999999997</v>
          </cell>
        </row>
        <row r="2317">
          <cell r="A2317">
            <v>39766</v>
          </cell>
          <cell r="C2317">
            <v>3.64</v>
          </cell>
          <cell r="E2317">
            <v>4.22</v>
          </cell>
          <cell r="G2317">
            <v>6.8230000000000004</v>
          </cell>
        </row>
        <row r="2318">
          <cell r="A2318">
            <v>39769</v>
          </cell>
          <cell r="C2318">
            <v>3.57</v>
          </cell>
          <cell r="E2318">
            <v>4.1500000000000004</v>
          </cell>
          <cell r="G2318">
            <v>6.8201999999999998</v>
          </cell>
        </row>
        <row r="2319">
          <cell r="A2319">
            <v>39770</v>
          </cell>
          <cell r="C2319">
            <v>3.55</v>
          </cell>
          <cell r="E2319">
            <v>4.13</v>
          </cell>
          <cell r="G2319">
            <v>6.8040000000000003</v>
          </cell>
        </row>
        <row r="2320">
          <cell r="A2320">
            <v>39771</v>
          </cell>
          <cell r="C2320">
            <v>3.5</v>
          </cell>
          <cell r="E2320">
            <v>4.08</v>
          </cell>
          <cell r="G2320">
            <v>6.7611999999999997</v>
          </cell>
        </row>
        <row r="2321">
          <cell r="A2321">
            <v>39772</v>
          </cell>
          <cell r="C2321">
            <v>3.35</v>
          </cell>
          <cell r="E2321">
            <v>3.95</v>
          </cell>
          <cell r="G2321">
            <v>6.6364999999999998</v>
          </cell>
        </row>
        <row r="2322">
          <cell r="A2322">
            <v>39773</v>
          </cell>
          <cell r="C2322">
            <v>3.47</v>
          </cell>
          <cell r="E2322">
            <v>4.04</v>
          </cell>
          <cell r="G2322">
            <v>6.7923</v>
          </cell>
        </row>
        <row r="2323">
          <cell r="A2323">
            <v>39776</v>
          </cell>
          <cell r="C2323">
            <v>3.5</v>
          </cell>
          <cell r="E2323">
            <v>4.0599999999999996</v>
          </cell>
          <cell r="G2323">
            <v>6.8</v>
          </cell>
        </row>
        <row r="2324">
          <cell r="A2324">
            <v>39777</v>
          </cell>
          <cell r="C2324">
            <v>3.4</v>
          </cell>
          <cell r="E2324">
            <v>3.97</v>
          </cell>
          <cell r="G2324">
            <v>6.6982999999999997</v>
          </cell>
        </row>
        <row r="2325">
          <cell r="A2325">
            <v>39778</v>
          </cell>
          <cell r="C2325">
            <v>3.36</v>
          </cell>
          <cell r="E2325">
            <v>3.94</v>
          </cell>
          <cell r="G2325">
            <v>6.7172999999999998</v>
          </cell>
        </row>
        <row r="2326">
          <cell r="A2326">
            <v>39779</v>
          </cell>
          <cell r="C2326">
            <v>3.35</v>
          </cell>
          <cell r="E2326">
            <v>3.93</v>
          </cell>
          <cell r="G2326">
            <v>6.7460000000000004</v>
          </cell>
        </row>
        <row r="2327">
          <cell r="A2327">
            <v>39780</v>
          </cell>
          <cell r="C2327">
            <v>3.32</v>
          </cell>
          <cell r="E2327">
            <v>3.9</v>
          </cell>
          <cell r="G2327">
            <v>6.7460000000000004</v>
          </cell>
        </row>
        <row r="2328">
          <cell r="A2328">
            <v>39783</v>
          </cell>
          <cell r="C2328">
            <v>3.14</v>
          </cell>
          <cell r="E2328">
            <v>3.75</v>
          </cell>
          <cell r="G2328">
            <v>6.6178999999999997</v>
          </cell>
        </row>
        <row r="2329">
          <cell r="A2329">
            <v>39784</v>
          </cell>
          <cell r="C2329">
            <v>3.16</v>
          </cell>
          <cell r="E2329">
            <v>3.77</v>
          </cell>
          <cell r="G2329">
            <v>6.6146000000000003</v>
          </cell>
        </row>
        <row r="2330">
          <cell r="A2330">
            <v>39785</v>
          </cell>
          <cell r="C2330">
            <v>3.15</v>
          </cell>
          <cell r="E2330">
            <v>3.79</v>
          </cell>
          <cell r="G2330">
            <v>6.7179000000000002</v>
          </cell>
        </row>
        <row r="2331">
          <cell r="A2331">
            <v>39786</v>
          </cell>
          <cell r="C2331">
            <v>3.05</v>
          </cell>
          <cell r="E2331">
            <v>3.74</v>
          </cell>
          <cell r="G2331">
            <v>6.7119</v>
          </cell>
        </row>
        <row r="2332">
          <cell r="A2332">
            <v>39787</v>
          </cell>
          <cell r="C2332">
            <v>3.09</v>
          </cell>
          <cell r="E2332">
            <v>3.76</v>
          </cell>
          <cell r="G2332">
            <v>6.7402999999999995</v>
          </cell>
        </row>
        <row r="2333">
          <cell r="A2333">
            <v>39790</v>
          </cell>
          <cell r="C2333">
            <v>3.1</v>
          </cell>
          <cell r="E2333">
            <v>3.77</v>
          </cell>
          <cell r="G2333">
            <v>6.7919</v>
          </cell>
        </row>
        <row r="2334">
          <cell r="A2334">
            <v>39791</v>
          </cell>
          <cell r="C2334">
            <v>3.08</v>
          </cell>
          <cell r="E2334">
            <v>3.74</v>
          </cell>
          <cell r="G2334">
            <v>6.7229999999999999</v>
          </cell>
        </row>
        <row r="2335">
          <cell r="A2335">
            <v>39792</v>
          </cell>
          <cell r="C2335">
            <v>3.09</v>
          </cell>
          <cell r="E2335">
            <v>3.75</v>
          </cell>
          <cell r="G2335">
            <v>6.6993</v>
          </cell>
        </row>
        <row r="2336">
          <cell r="A2336">
            <v>39793</v>
          </cell>
          <cell r="C2336">
            <v>3.07</v>
          </cell>
          <cell r="E2336">
            <v>3.74</v>
          </cell>
          <cell r="G2336">
            <v>6.6731999999999996</v>
          </cell>
        </row>
        <row r="2337">
          <cell r="A2337">
            <v>39794</v>
          </cell>
          <cell r="C2337">
            <v>3.09</v>
          </cell>
          <cell r="E2337">
            <v>3.76</v>
          </cell>
          <cell r="G2337">
            <v>6.6840000000000002</v>
          </cell>
        </row>
        <row r="2338">
          <cell r="A2338">
            <v>39797</v>
          </cell>
          <cell r="C2338">
            <v>3.06</v>
          </cell>
          <cell r="E2338">
            <v>3.74</v>
          </cell>
          <cell r="G2338">
            <v>6.6917999999999997</v>
          </cell>
        </row>
        <row r="2339">
          <cell r="A2339">
            <v>39798</v>
          </cell>
          <cell r="C2339">
            <v>2.94</v>
          </cell>
          <cell r="E2339">
            <v>3.65</v>
          </cell>
          <cell r="G2339">
            <v>6.6151</v>
          </cell>
        </row>
        <row r="2340">
          <cell r="A2340">
            <v>39799</v>
          </cell>
          <cell r="C2340">
            <v>2.87</v>
          </cell>
          <cell r="E2340">
            <v>3.54</v>
          </cell>
          <cell r="G2340">
            <v>6.4908999999999999</v>
          </cell>
        </row>
        <row r="2341">
          <cell r="A2341">
            <v>39800</v>
          </cell>
          <cell r="C2341">
            <v>2.78</v>
          </cell>
          <cell r="E2341">
            <v>3.45</v>
          </cell>
          <cell r="G2341">
            <v>6.4417999999999997</v>
          </cell>
        </row>
        <row r="2342">
          <cell r="A2342">
            <v>39801</v>
          </cell>
          <cell r="C2342">
            <v>2.81</v>
          </cell>
          <cell r="E2342">
            <v>3.45</v>
          </cell>
          <cell r="G2342">
            <v>6.5084999999999997</v>
          </cell>
        </row>
        <row r="2343">
          <cell r="A2343">
            <v>39804</v>
          </cell>
          <cell r="C2343">
            <v>2.82</v>
          </cell>
          <cell r="E2343">
            <v>3.47</v>
          </cell>
          <cell r="G2343">
            <v>6.4969000000000001</v>
          </cell>
        </row>
        <row r="2344">
          <cell r="A2344">
            <v>39805</v>
          </cell>
          <cell r="C2344">
            <v>2.8</v>
          </cell>
          <cell r="E2344">
            <v>3.49</v>
          </cell>
          <cell r="G2344">
            <v>6.4926000000000004</v>
          </cell>
        </row>
        <row r="2345">
          <cell r="A2345">
            <v>39806</v>
          </cell>
          <cell r="C2345">
            <v>2.8</v>
          </cell>
          <cell r="E2345">
            <v>3.49</v>
          </cell>
          <cell r="G2345">
            <v>6.4859999999999998</v>
          </cell>
        </row>
        <row r="2346">
          <cell r="A2346">
            <v>39807</v>
          </cell>
          <cell r="C2346" t="str">
            <v>na</v>
          </cell>
          <cell r="E2346" t="str">
            <v>na</v>
          </cell>
          <cell r="G2346">
            <v>6.4836</v>
          </cell>
        </row>
        <row r="2347">
          <cell r="A2347">
            <v>39808</v>
          </cell>
          <cell r="C2347" t="str">
            <v>na</v>
          </cell>
          <cell r="E2347" t="str">
            <v>na</v>
          </cell>
          <cell r="G2347">
            <v>6.4838000000000005</v>
          </cell>
        </row>
        <row r="2348">
          <cell r="A2348">
            <v>39811</v>
          </cell>
          <cell r="C2348">
            <v>2.62</v>
          </cell>
          <cell r="E2348">
            <v>3.4</v>
          </cell>
          <cell r="G2348">
            <v>6.3856000000000002</v>
          </cell>
        </row>
        <row r="2349">
          <cell r="A2349">
            <v>39812</v>
          </cell>
          <cell r="C2349">
            <v>2.65</v>
          </cell>
          <cell r="E2349">
            <v>3.42</v>
          </cell>
          <cell r="G2349">
            <v>6.4245999999999999</v>
          </cell>
        </row>
        <row r="2350">
          <cell r="A2350">
            <v>39813</v>
          </cell>
          <cell r="C2350">
            <v>2.69</v>
          </cell>
          <cell r="E2350">
            <v>3.45</v>
          </cell>
          <cell r="G2350">
            <v>6.4706999999999999</v>
          </cell>
        </row>
        <row r="2351">
          <cell r="A2351">
            <v>39814</v>
          </cell>
          <cell r="C2351" t="str">
            <v>na</v>
          </cell>
          <cell r="E2351" t="str">
            <v>na</v>
          </cell>
          <cell r="G2351">
            <v>6.4675000000000002</v>
          </cell>
        </row>
        <row r="2352">
          <cell r="A2352">
            <v>39815</v>
          </cell>
          <cell r="C2352">
            <v>2.83</v>
          </cell>
          <cell r="E2352">
            <v>3.54</v>
          </cell>
          <cell r="G2352">
            <v>6.5441000000000003</v>
          </cell>
        </row>
        <row r="2353">
          <cell r="A2353">
            <v>39818</v>
          </cell>
          <cell r="C2353">
            <v>2.9</v>
          </cell>
          <cell r="E2353">
            <v>3.64</v>
          </cell>
          <cell r="G2353">
            <v>6.6356999999999999</v>
          </cell>
        </row>
        <row r="2354">
          <cell r="A2354">
            <v>39819</v>
          </cell>
          <cell r="C2354">
            <v>2.88</v>
          </cell>
          <cell r="E2354">
            <v>3.65</v>
          </cell>
          <cell r="G2354">
            <v>6.6559999999999997</v>
          </cell>
        </row>
        <row r="2355">
          <cell r="A2355">
            <v>39820</v>
          </cell>
          <cell r="C2355">
            <v>2.93</v>
          </cell>
          <cell r="E2355">
            <v>3.7</v>
          </cell>
          <cell r="G2355">
            <v>6.7084999999999999</v>
          </cell>
        </row>
        <row r="2356">
          <cell r="A2356">
            <v>39821</v>
          </cell>
          <cell r="C2356">
            <v>2.87</v>
          </cell>
          <cell r="E2356">
            <v>3.66</v>
          </cell>
          <cell r="G2356">
            <v>6.6779000000000002</v>
          </cell>
        </row>
        <row r="2357">
          <cell r="A2357">
            <v>39822</v>
          </cell>
          <cell r="C2357">
            <v>2.81</v>
          </cell>
          <cell r="E2357">
            <v>3.63</v>
          </cell>
          <cell r="G2357">
            <v>6.6487999999999996</v>
          </cell>
        </row>
        <row r="2358">
          <cell r="A2358">
            <v>39825</v>
          </cell>
          <cell r="C2358">
            <v>2.75</v>
          </cell>
          <cell r="E2358">
            <v>3.6</v>
          </cell>
          <cell r="G2358">
            <v>6.63</v>
          </cell>
        </row>
        <row r="2359">
          <cell r="A2359">
            <v>39826</v>
          </cell>
          <cell r="C2359">
            <v>2.72</v>
          </cell>
          <cell r="E2359">
            <v>3.56</v>
          </cell>
          <cell r="G2359">
            <v>6.5803000000000003</v>
          </cell>
        </row>
        <row r="2360">
          <cell r="A2360">
            <v>39827</v>
          </cell>
          <cell r="C2360">
            <v>2.5499999999999998</v>
          </cell>
          <cell r="E2360">
            <v>3.43</v>
          </cell>
          <cell r="G2360">
            <v>6.4055</v>
          </cell>
        </row>
        <row r="2361">
          <cell r="A2361">
            <v>39828</v>
          </cell>
          <cell r="C2361">
            <v>2.59</v>
          </cell>
          <cell r="E2361">
            <v>3.48</v>
          </cell>
          <cell r="G2361">
            <v>6.444</v>
          </cell>
        </row>
        <row r="2362">
          <cell r="A2362">
            <v>39829</v>
          </cell>
          <cell r="C2362">
            <v>2.62</v>
          </cell>
          <cell r="E2362">
            <v>3.54</v>
          </cell>
          <cell r="G2362">
            <v>6.5271999999999997</v>
          </cell>
        </row>
        <row r="2363">
          <cell r="A2363">
            <v>39832</v>
          </cell>
          <cell r="C2363">
            <v>2.7</v>
          </cell>
          <cell r="E2363">
            <v>3.6</v>
          </cell>
          <cell r="G2363">
            <v>6.6077000000000004</v>
          </cell>
        </row>
        <row r="2364">
          <cell r="A2364">
            <v>39833</v>
          </cell>
          <cell r="C2364">
            <v>2.68</v>
          </cell>
          <cell r="E2364">
            <v>3.56</v>
          </cell>
          <cell r="G2364">
            <v>6.5513000000000003</v>
          </cell>
        </row>
        <row r="2365">
          <cell r="A2365">
            <v>39834</v>
          </cell>
          <cell r="C2365">
            <v>2.73</v>
          </cell>
          <cell r="E2365">
            <v>3.62</v>
          </cell>
          <cell r="G2365">
            <v>6.6315</v>
          </cell>
        </row>
        <row r="2366">
          <cell r="A2366">
            <v>39835</v>
          </cell>
          <cell r="C2366">
            <v>2.75</v>
          </cell>
          <cell r="E2366">
            <v>3.61</v>
          </cell>
          <cell r="G2366">
            <v>6.6513</v>
          </cell>
        </row>
        <row r="2367">
          <cell r="A2367">
            <v>39836</v>
          </cell>
          <cell r="C2367">
            <v>2.82</v>
          </cell>
          <cell r="E2367">
            <v>3.65</v>
          </cell>
          <cell r="G2367">
            <v>6.6684000000000001</v>
          </cell>
        </row>
        <row r="2368">
          <cell r="A2368">
            <v>39839</v>
          </cell>
          <cell r="C2368">
            <v>2.92</v>
          </cell>
          <cell r="E2368">
            <v>3.72</v>
          </cell>
          <cell r="G2368">
            <v>6.7526000000000002</v>
          </cell>
        </row>
        <row r="2369">
          <cell r="A2369">
            <v>39840</v>
          </cell>
          <cell r="C2369">
            <v>2.9</v>
          </cell>
          <cell r="E2369">
            <v>3.67</v>
          </cell>
          <cell r="G2369">
            <v>6.6982999999999997</v>
          </cell>
        </row>
        <row r="2370">
          <cell r="A2370">
            <v>39841</v>
          </cell>
          <cell r="C2370">
            <v>2.97</v>
          </cell>
          <cell r="E2370">
            <v>3.72</v>
          </cell>
          <cell r="G2370">
            <v>6.7218</v>
          </cell>
        </row>
        <row r="2371">
          <cell r="A2371">
            <v>39842</v>
          </cell>
          <cell r="C2371">
            <v>3.08</v>
          </cell>
          <cell r="E2371">
            <v>3.81</v>
          </cell>
          <cell r="G2371">
            <v>6.7910000000000004</v>
          </cell>
        </row>
        <row r="2372">
          <cell r="A2372">
            <v>39843</v>
          </cell>
          <cell r="C2372">
            <v>3.06</v>
          </cell>
          <cell r="E2372">
            <v>3.77</v>
          </cell>
          <cell r="G2372">
            <v>6.7358000000000002</v>
          </cell>
        </row>
        <row r="2373">
          <cell r="A2373">
            <v>39846</v>
          </cell>
          <cell r="C2373">
            <v>2.99</v>
          </cell>
          <cell r="E2373">
            <v>3.69</v>
          </cell>
          <cell r="G2373">
            <v>6.6535000000000002</v>
          </cell>
        </row>
        <row r="2374">
          <cell r="A2374">
            <v>39847</v>
          </cell>
          <cell r="C2374">
            <v>3.07</v>
          </cell>
          <cell r="E2374">
            <v>3.75</v>
          </cell>
          <cell r="G2374">
            <v>6.6919000000000004</v>
          </cell>
        </row>
        <row r="2375">
          <cell r="A2375">
            <v>39848</v>
          </cell>
          <cell r="C2375">
            <v>3.12</v>
          </cell>
          <cell r="E2375">
            <v>3.79</v>
          </cell>
          <cell r="G2375">
            <v>6.6917999999999997</v>
          </cell>
        </row>
        <row r="2376">
          <cell r="A2376">
            <v>39849</v>
          </cell>
          <cell r="C2376">
            <v>3.01</v>
          </cell>
          <cell r="E2376">
            <v>3.72</v>
          </cell>
          <cell r="G2376">
            <v>6.6188000000000002</v>
          </cell>
        </row>
        <row r="2377">
          <cell r="A2377">
            <v>39850</v>
          </cell>
          <cell r="C2377">
            <v>3.04</v>
          </cell>
          <cell r="E2377">
            <v>3.77</v>
          </cell>
          <cell r="G2377">
            <v>6.7054</v>
          </cell>
        </row>
        <row r="2378">
          <cell r="A2378">
            <v>39853</v>
          </cell>
          <cell r="C2378">
            <v>3.08</v>
          </cell>
          <cell r="E2378">
            <v>3.8</v>
          </cell>
          <cell r="G2378">
            <v>6.7690999999999999</v>
          </cell>
        </row>
        <row r="2379">
          <cell r="A2379">
            <v>39854</v>
          </cell>
          <cell r="C2379">
            <v>2.98</v>
          </cell>
          <cell r="E2379">
            <v>3.72</v>
          </cell>
          <cell r="G2379">
            <v>6.7131999999999996</v>
          </cell>
        </row>
        <row r="2380">
          <cell r="A2380">
            <v>39855</v>
          </cell>
          <cell r="C2380">
            <v>2.94</v>
          </cell>
          <cell r="E2380">
            <v>3.69</v>
          </cell>
          <cell r="G2380">
            <v>6.6813000000000002</v>
          </cell>
        </row>
        <row r="2381">
          <cell r="A2381">
            <v>39856</v>
          </cell>
          <cell r="C2381">
            <v>2.91</v>
          </cell>
          <cell r="E2381">
            <v>3.65</v>
          </cell>
          <cell r="G2381">
            <v>6.6226000000000003</v>
          </cell>
        </row>
        <row r="2382">
          <cell r="A2382">
            <v>39857</v>
          </cell>
          <cell r="C2382">
            <v>2.95</v>
          </cell>
          <cell r="E2382">
            <v>3.67</v>
          </cell>
          <cell r="G2382">
            <v>6.6501999999999999</v>
          </cell>
        </row>
        <row r="2383">
          <cell r="A2383">
            <v>39860</v>
          </cell>
          <cell r="C2383" t="str">
            <v>na</v>
          </cell>
          <cell r="E2383" t="str">
            <v>na</v>
          </cell>
          <cell r="G2383">
            <v>6.6510999999999996</v>
          </cell>
        </row>
        <row r="2384">
          <cell r="A2384">
            <v>39861</v>
          </cell>
          <cell r="C2384">
            <v>2.81</v>
          </cell>
          <cell r="E2384">
            <v>3.55</v>
          </cell>
          <cell r="G2384">
            <v>6.5286</v>
          </cell>
        </row>
        <row r="2385">
          <cell r="A2385">
            <v>39862</v>
          </cell>
          <cell r="C2385">
            <v>2.86</v>
          </cell>
          <cell r="E2385">
            <v>3.58</v>
          </cell>
          <cell r="G2385">
            <v>6.5743</v>
          </cell>
        </row>
        <row r="2386">
          <cell r="A2386">
            <v>39863</v>
          </cell>
          <cell r="C2386">
            <v>2.9</v>
          </cell>
          <cell r="E2386">
            <v>3.63</v>
          </cell>
          <cell r="G2386">
            <v>6.6494999999999997</v>
          </cell>
        </row>
        <row r="2387">
          <cell r="A2387">
            <v>39864</v>
          </cell>
          <cell r="C2387">
            <v>2.87</v>
          </cell>
          <cell r="E2387">
            <v>3.59</v>
          </cell>
          <cell r="G2387">
            <v>6.5736999999999997</v>
          </cell>
        </row>
        <row r="2388">
          <cell r="A2388">
            <v>39867</v>
          </cell>
          <cell r="C2388">
            <v>2.84</v>
          </cell>
          <cell r="E2388">
            <v>3.57</v>
          </cell>
          <cell r="G2388">
            <v>6.5625</v>
          </cell>
        </row>
        <row r="2389">
          <cell r="A2389">
            <v>39868</v>
          </cell>
          <cell r="C2389">
            <v>2.86</v>
          </cell>
          <cell r="E2389">
            <v>3.6</v>
          </cell>
          <cell r="G2389">
            <v>6.5754000000000001</v>
          </cell>
        </row>
        <row r="2390">
          <cell r="A2390">
            <v>39869</v>
          </cell>
          <cell r="C2390">
            <v>2.95</v>
          </cell>
          <cell r="E2390">
            <v>3.69</v>
          </cell>
          <cell r="G2390">
            <v>6.6642000000000001</v>
          </cell>
        </row>
        <row r="2391">
          <cell r="A2391">
            <v>39870</v>
          </cell>
          <cell r="C2391">
            <v>2.95</v>
          </cell>
          <cell r="E2391">
            <v>3.7</v>
          </cell>
          <cell r="G2391">
            <v>6.6817000000000002</v>
          </cell>
        </row>
        <row r="2392">
          <cell r="A2392">
            <v>39871</v>
          </cell>
          <cell r="C2392">
            <v>3.12</v>
          </cell>
          <cell r="E2392">
            <v>3.7</v>
          </cell>
          <cell r="G2392">
            <v>6.6715</v>
          </cell>
        </row>
        <row r="2393">
          <cell r="A2393">
            <v>39874</v>
          </cell>
          <cell r="C2393">
            <v>3.01</v>
          </cell>
          <cell r="E2393">
            <v>3.62</v>
          </cell>
          <cell r="G2393">
            <v>6.5724</v>
          </cell>
        </row>
        <row r="2394">
          <cell r="A2394">
            <v>39875</v>
          </cell>
          <cell r="C2394">
            <v>2.99</v>
          </cell>
          <cell r="E2394">
            <v>3.63</v>
          </cell>
          <cell r="G2394">
            <v>6.6040000000000001</v>
          </cell>
        </row>
        <row r="2395">
          <cell r="A2395">
            <v>39876</v>
          </cell>
          <cell r="C2395">
            <v>3.01</v>
          </cell>
          <cell r="E2395">
            <v>3.68</v>
          </cell>
          <cell r="G2395">
            <v>6.6361999999999997</v>
          </cell>
        </row>
        <row r="2396">
          <cell r="A2396">
            <v>39877</v>
          </cell>
          <cell r="C2396">
            <v>2.92</v>
          </cell>
          <cell r="E2396">
            <v>3.56</v>
          </cell>
          <cell r="G2396">
            <v>6.5236999999999998</v>
          </cell>
        </row>
        <row r="2397">
          <cell r="A2397">
            <v>39878</v>
          </cell>
          <cell r="C2397">
            <v>2.94</v>
          </cell>
          <cell r="E2397">
            <v>3.61</v>
          </cell>
          <cell r="G2397">
            <v>6.5820999999999996</v>
          </cell>
        </row>
        <row r="2398">
          <cell r="A2398">
            <v>39881</v>
          </cell>
          <cell r="C2398">
            <v>2.93</v>
          </cell>
          <cell r="E2398">
            <v>3.63</v>
          </cell>
          <cell r="G2398">
            <v>6.6116000000000001</v>
          </cell>
        </row>
        <row r="2399">
          <cell r="A2399">
            <v>39882</v>
          </cell>
          <cell r="C2399">
            <v>2.99</v>
          </cell>
          <cell r="E2399">
            <v>3.71</v>
          </cell>
          <cell r="G2399">
            <v>6.6817000000000002</v>
          </cell>
        </row>
        <row r="2400">
          <cell r="A2400">
            <v>39883</v>
          </cell>
          <cell r="C2400">
            <v>2.92</v>
          </cell>
          <cell r="E2400">
            <v>3.66</v>
          </cell>
          <cell r="G2400">
            <v>6.6307999999999998</v>
          </cell>
        </row>
        <row r="2401">
          <cell r="A2401">
            <v>39884</v>
          </cell>
          <cell r="C2401">
            <v>2.92</v>
          </cell>
          <cell r="E2401">
            <v>3.64</v>
          </cell>
          <cell r="G2401">
            <v>6.6215999999999999</v>
          </cell>
        </row>
        <row r="2402">
          <cell r="A2402">
            <v>39885</v>
          </cell>
          <cell r="C2402">
            <v>2.87</v>
          </cell>
          <cell r="E2402">
            <v>3.6</v>
          </cell>
          <cell r="G2402">
            <v>6.5785</v>
          </cell>
        </row>
        <row r="2403">
          <cell r="A2403">
            <v>39888</v>
          </cell>
          <cell r="C2403">
            <v>2.88</v>
          </cell>
          <cell r="E2403">
            <v>3.61</v>
          </cell>
          <cell r="G2403">
            <v>6.5953999999999997</v>
          </cell>
        </row>
        <row r="2404">
          <cell r="A2404">
            <v>39889</v>
          </cell>
          <cell r="C2404">
            <v>2.93</v>
          </cell>
          <cell r="E2404">
            <v>3.64</v>
          </cell>
          <cell r="G2404">
            <v>6.6005000000000003</v>
          </cell>
        </row>
        <row r="2405">
          <cell r="A2405">
            <v>39890</v>
          </cell>
          <cell r="C2405">
            <v>2.7</v>
          </cell>
          <cell r="E2405">
            <v>3.53</v>
          </cell>
          <cell r="G2405">
            <v>6.5140000000000002</v>
          </cell>
        </row>
        <row r="2406">
          <cell r="A2406">
            <v>39891</v>
          </cell>
          <cell r="C2406">
            <v>2.7</v>
          </cell>
          <cell r="E2406">
            <v>3.56</v>
          </cell>
          <cell r="G2406">
            <v>6.5440000000000005</v>
          </cell>
        </row>
        <row r="2407">
          <cell r="A2407">
            <v>39892</v>
          </cell>
          <cell r="C2407">
            <v>2.74</v>
          </cell>
          <cell r="E2407">
            <v>3.61</v>
          </cell>
          <cell r="G2407">
            <v>6.5613000000000001</v>
          </cell>
        </row>
        <row r="2408">
          <cell r="A2408">
            <v>39895</v>
          </cell>
          <cell r="C2408">
            <v>2.76</v>
          </cell>
          <cell r="E2408">
            <v>3.61</v>
          </cell>
          <cell r="G2408">
            <v>6.5629999999999997</v>
          </cell>
        </row>
        <row r="2409">
          <cell r="A2409">
            <v>39896</v>
          </cell>
          <cell r="C2409">
            <v>2.89</v>
          </cell>
          <cell r="E2409">
            <v>3.69</v>
          </cell>
          <cell r="G2409">
            <v>6.6223000000000001</v>
          </cell>
        </row>
        <row r="2410">
          <cell r="A2410">
            <v>39897</v>
          </cell>
          <cell r="C2410">
            <v>2.96</v>
          </cell>
          <cell r="E2410">
            <v>3.74</v>
          </cell>
          <cell r="G2410">
            <v>6.6708999999999996</v>
          </cell>
        </row>
        <row r="2411">
          <cell r="A2411">
            <v>39898</v>
          </cell>
          <cell r="C2411">
            <v>2.89</v>
          </cell>
          <cell r="E2411">
            <v>3.64</v>
          </cell>
          <cell r="G2411">
            <v>6.5065</v>
          </cell>
        </row>
        <row r="2412">
          <cell r="A2412">
            <v>39899</v>
          </cell>
          <cell r="C2412">
            <v>2.93</v>
          </cell>
          <cell r="E2412">
            <v>3.66</v>
          </cell>
          <cell r="G2412">
            <v>6.5216000000000003</v>
          </cell>
        </row>
        <row r="2413">
          <cell r="A2413">
            <v>39902</v>
          </cell>
          <cell r="C2413">
            <v>2.82</v>
          </cell>
          <cell r="E2413">
            <v>3.59</v>
          </cell>
          <cell r="G2413">
            <v>6.4698000000000002</v>
          </cell>
        </row>
        <row r="2414">
          <cell r="A2414">
            <v>39903</v>
          </cell>
          <cell r="C2414">
            <v>2.79</v>
          </cell>
          <cell r="E2414">
            <v>3.57</v>
          </cell>
          <cell r="G2414">
            <v>6.4288999999999996</v>
          </cell>
        </row>
        <row r="2415">
          <cell r="A2415">
            <v>39904</v>
          </cell>
          <cell r="C2415">
            <v>2.77</v>
          </cell>
          <cell r="E2415">
            <v>3.55</v>
          </cell>
          <cell r="G2415">
            <v>6.4385000000000003</v>
          </cell>
        </row>
        <row r="2416">
          <cell r="A2416">
            <v>39905</v>
          </cell>
          <cell r="C2416">
            <v>2.86</v>
          </cell>
          <cell r="E2416">
            <v>3.61</v>
          </cell>
          <cell r="G2416">
            <v>6.4751000000000003</v>
          </cell>
        </row>
        <row r="2417">
          <cell r="A2417">
            <v>39906</v>
          </cell>
          <cell r="C2417">
            <v>2.93</v>
          </cell>
          <cell r="E2417">
            <v>3.66</v>
          </cell>
          <cell r="G2417">
            <v>6.4980000000000002</v>
          </cell>
        </row>
        <row r="2418">
          <cell r="A2418">
            <v>39909</v>
          </cell>
          <cell r="C2418">
            <v>2.99</v>
          </cell>
          <cell r="E2418">
            <v>3.71</v>
          </cell>
          <cell r="G2418">
            <v>6.5397999999999996</v>
          </cell>
        </row>
        <row r="2419">
          <cell r="A2419">
            <v>39910</v>
          </cell>
          <cell r="C2419">
            <v>2.94</v>
          </cell>
          <cell r="E2419">
            <v>3.66</v>
          </cell>
          <cell r="G2419">
            <v>6.5041000000000002</v>
          </cell>
        </row>
        <row r="2420">
          <cell r="A2420">
            <v>39911</v>
          </cell>
          <cell r="C2420">
            <v>2.89</v>
          </cell>
          <cell r="E2420">
            <v>3.62</v>
          </cell>
          <cell r="G2420">
            <v>6.4672000000000001</v>
          </cell>
        </row>
        <row r="2421">
          <cell r="A2421">
            <v>39912</v>
          </cell>
          <cell r="C2421">
            <v>2.94</v>
          </cell>
          <cell r="E2421">
            <v>3.65</v>
          </cell>
          <cell r="G2421">
            <v>6.476</v>
          </cell>
        </row>
        <row r="2422">
          <cell r="A2422">
            <v>39913</v>
          </cell>
          <cell r="C2422" t="str">
            <v>na</v>
          </cell>
          <cell r="E2422" t="str">
            <v>na</v>
          </cell>
          <cell r="G2422">
            <v>6.4687000000000001</v>
          </cell>
        </row>
        <row r="2423">
          <cell r="A2423">
            <v>39916</v>
          </cell>
          <cell r="C2423">
            <v>2.94</v>
          </cell>
          <cell r="E2423">
            <v>3.65</v>
          </cell>
          <cell r="G2423">
            <v>6.4684999999999997</v>
          </cell>
        </row>
        <row r="2424">
          <cell r="A2424">
            <v>39917</v>
          </cell>
          <cell r="C2424">
            <v>2.91</v>
          </cell>
          <cell r="E2424">
            <v>3.63</v>
          </cell>
          <cell r="G2424">
            <v>6.4328000000000003</v>
          </cell>
        </row>
        <row r="2425">
          <cell r="A2425">
            <v>39918</v>
          </cell>
          <cell r="C2425">
            <v>2.94</v>
          </cell>
          <cell r="E2425">
            <v>3.68</v>
          </cell>
          <cell r="G2425">
            <v>6.4326999999999996</v>
          </cell>
        </row>
        <row r="2426">
          <cell r="A2426">
            <v>39919</v>
          </cell>
          <cell r="C2426">
            <v>2.96</v>
          </cell>
          <cell r="E2426">
            <v>3.7</v>
          </cell>
          <cell r="G2426">
            <v>6.4394999999999998</v>
          </cell>
        </row>
        <row r="2427">
          <cell r="A2427">
            <v>39920</v>
          </cell>
          <cell r="C2427">
            <v>3.01</v>
          </cell>
          <cell r="E2427">
            <v>3.75</v>
          </cell>
          <cell r="G2427">
            <v>6.4734999999999996</v>
          </cell>
        </row>
        <row r="2428">
          <cell r="A2428">
            <v>39923</v>
          </cell>
          <cell r="C2428">
            <v>2.88</v>
          </cell>
          <cell r="E2428">
            <v>3.65</v>
          </cell>
          <cell r="G2428">
            <v>6.3501000000000003</v>
          </cell>
        </row>
        <row r="2429">
          <cell r="A2429">
            <v>39924</v>
          </cell>
          <cell r="C2429">
            <v>2.9</v>
          </cell>
          <cell r="E2429">
            <v>3.69</v>
          </cell>
          <cell r="G2429">
            <v>6.3718000000000004</v>
          </cell>
        </row>
        <row r="2430">
          <cell r="A2430">
            <v>39925</v>
          </cell>
          <cell r="C2430">
            <v>2.93</v>
          </cell>
          <cell r="E2430">
            <v>3.72</v>
          </cell>
          <cell r="G2430">
            <v>6.4288999999999996</v>
          </cell>
        </row>
        <row r="2431">
          <cell r="A2431">
            <v>39926</v>
          </cell>
          <cell r="C2431">
            <v>3</v>
          </cell>
          <cell r="E2431">
            <v>3.76</v>
          </cell>
          <cell r="G2431">
            <v>6.4534000000000002</v>
          </cell>
        </row>
        <row r="2432">
          <cell r="A2432">
            <v>39927</v>
          </cell>
          <cell r="C2432">
            <v>3.01</v>
          </cell>
          <cell r="E2432">
            <v>3.76</v>
          </cell>
          <cell r="G2432">
            <v>6.4485999999999999</v>
          </cell>
        </row>
        <row r="2433">
          <cell r="A2433">
            <v>39930</v>
          </cell>
          <cell r="C2433">
            <v>3.01</v>
          </cell>
          <cell r="E2433">
            <v>3.76</v>
          </cell>
          <cell r="G2433">
            <v>6.4363000000000001</v>
          </cell>
        </row>
        <row r="2434">
          <cell r="A2434">
            <v>39931</v>
          </cell>
          <cell r="C2434">
            <v>3.06</v>
          </cell>
          <cell r="E2434">
            <v>3.8</v>
          </cell>
          <cell r="G2434">
            <v>6.4467999999999996</v>
          </cell>
        </row>
        <row r="2435">
          <cell r="A2435">
            <v>39932</v>
          </cell>
          <cell r="C2435">
            <v>3.08</v>
          </cell>
          <cell r="E2435">
            <v>3.82</v>
          </cell>
          <cell r="G2435">
            <v>6.4668999999999999</v>
          </cell>
        </row>
        <row r="2436">
          <cell r="A2436">
            <v>39933</v>
          </cell>
          <cell r="C2436">
            <v>3.09</v>
          </cell>
          <cell r="E2436">
            <v>3.84</v>
          </cell>
          <cell r="G2436">
            <v>6.4759000000000002</v>
          </cell>
        </row>
        <row r="2437">
          <cell r="A2437">
            <v>39934</v>
          </cell>
          <cell r="C2437">
            <v>3.09</v>
          </cell>
          <cell r="E2437">
            <v>3.83</v>
          </cell>
          <cell r="G2437">
            <v>6.4396000000000004</v>
          </cell>
        </row>
        <row r="2438">
          <cell r="A2438">
            <v>39937</v>
          </cell>
          <cell r="C2438">
            <v>3.09</v>
          </cell>
          <cell r="E2438">
            <v>3.85</v>
          </cell>
          <cell r="G2438">
            <v>6.4097999999999997</v>
          </cell>
        </row>
        <row r="2439">
          <cell r="A2439">
            <v>39938</v>
          </cell>
          <cell r="C2439">
            <v>3.05</v>
          </cell>
          <cell r="E2439">
            <v>3.84</v>
          </cell>
          <cell r="G2439">
            <v>6.3890000000000002</v>
          </cell>
        </row>
        <row r="2440">
          <cell r="A2440">
            <v>39939</v>
          </cell>
          <cell r="C2440">
            <v>3.07</v>
          </cell>
          <cell r="E2440">
            <v>3.87</v>
          </cell>
          <cell r="G2440">
            <v>6.3567</v>
          </cell>
        </row>
        <row r="2441">
          <cell r="A2441">
            <v>39940</v>
          </cell>
          <cell r="C2441">
            <v>3.14</v>
          </cell>
          <cell r="E2441">
            <v>3.93</v>
          </cell>
          <cell r="G2441">
            <v>6.3985000000000003</v>
          </cell>
        </row>
        <row r="2442">
          <cell r="A2442">
            <v>39941</v>
          </cell>
          <cell r="C2442">
            <v>3.16</v>
          </cell>
          <cell r="E2442">
            <v>3.93</v>
          </cell>
          <cell r="G2442">
            <v>6.4066999999999998</v>
          </cell>
        </row>
        <row r="2443">
          <cell r="A2443">
            <v>39944</v>
          </cell>
          <cell r="C2443">
            <v>3.1</v>
          </cell>
          <cell r="E2443">
            <v>3.88</v>
          </cell>
          <cell r="G2443">
            <v>6.3220999999999998</v>
          </cell>
        </row>
        <row r="2444">
          <cell r="A2444">
            <v>39945</v>
          </cell>
          <cell r="C2444">
            <v>3.13</v>
          </cell>
          <cell r="E2444">
            <v>3.9</v>
          </cell>
          <cell r="G2444">
            <v>6.3498000000000001</v>
          </cell>
        </row>
        <row r="2445">
          <cell r="A2445">
            <v>39946</v>
          </cell>
          <cell r="C2445">
            <v>3.1</v>
          </cell>
          <cell r="E2445">
            <v>3.86</v>
          </cell>
          <cell r="G2445">
            <v>6.2270000000000003</v>
          </cell>
        </row>
        <row r="2446">
          <cell r="A2446">
            <v>39947</v>
          </cell>
          <cell r="C2446">
            <v>3.09</v>
          </cell>
          <cell r="E2446">
            <v>3.85</v>
          </cell>
          <cell r="G2446">
            <v>6.1864999999999997</v>
          </cell>
        </row>
        <row r="2447">
          <cell r="A2447">
            <v>39948</v>
          </cell>
          <cell r="C2447">
            <v>3.1</v>
          </cell>
          <cell r="E2447">
            <v>3.86</v>
          </cell>
          <cell r="G2447">
            <v>6.1875999999999998</v>
          </cell>
        </row>
        <row r="2448">
          <cell r="A2448">
            <v>39951</v>
          </cell>
          <cell r="C2448" t="str">
            <v>na</v>
          </cell>
          <cell r="E2448" t="str">
            <v>na</v>
          </cell>
          <cell r="G2448">
            <v>6.1961000000000004</v>
          </cell>
        </row>
        <row r="2449">
          <cell r="A2449">
            <v>39952</v>
          </cell>
          <cell r="C2449">
            <v>3.14</v>
          </cell>
          <cell r="E2449">
            <v>3.9</v>
          </cell>
          <cell r="G2449">
            <v>6.2393000000000001</v>
          </cell>
        </row>
        <row r="2450">
          <cell r="A2450">
            <v>39953</v>
          </cell>
          <cell r="C2450">
            <v>3.14</v>
          </cell>
          <cell r="E2450">
            <v>3.89</v>
          </cell>
          <cell r="G2450">
            <v>6.2011000000000003</v>
          </cell>
        </row>
        <row r="2451">
          <cell r="A2451">
            <v>39954</v>
          </cell>
          <cell r="C2451">
            <v>3.27</v>
          </cell>
          <cell r="E2451">
            <v>3.98</v>
          </cell>
          <cell r="G2451">
            <v>6.2656999999999998</v>
          </cell>
        </row>
        <row r="2452">
          <cell r="A2452">
            <v>39955</v>
          </cell>
          <cell r="C2452">
            <v>3.26</v>
          </cell>
          <cell r="E2452">
            <v>3.97</v>
          </cell>
          <cell r="G2452">
            <v>6.2379999999999995</v>
          </cell>
        </row>
        <row r="2453">
          <cell r="A2453">
            <v>39958</v>
          </cell>
          <cell r="C2453">
            <v>3.27</v>
          </cell>
          <cell r="E2453">
            <v>3.98</v>
          </cell>
          <cell r="G2453">
            <v>6.2384000000000004</v>
          </cell>
        </row>
        <row r="2454">
          <cell r="A2454">
            <v>39959</v>
          </cell>
          <cell r="C2454">
            <v>3.42</v>
          </cell>
          <cell r="E2454">
            <v>4.08</v>
          </cell>
          <cell r="G2454">
            <v>6.3548</v>
          </cell>
        </row>
        <row r="2455">
          <cell r="A2455">
            <v>39960</v>
          </cell>
          <cell r="C2455">
            <v>3.57</v>
          </cell>
          <cell r="E2455">
            <v>4.1900000000000004</v>
          </cell>
          <cell r="G2455">
            <v>6.4097</v>
          </cell>
        </row>
        <row r="2456">
          <cell r="A2456">
            <v>39961</v>
          </cell>
          <cell r="C2456">
            <v>3.46</v>
          </cell>
          <cell r="E2456">
            <v>4.07</v>
          </cell>
          <cell r="G2456">
            <v>6.2560000000000002</v>
          </cell>
        </row>
        <row r="2457">
          <cell r="A2457">
            <v>39962</v>
          </cell>
          <cell r="C2457">
            <v>3.39</v>
          </cell>
          <cell r="E2457">
            <v>3.99</v>
          </cell>
          <cell r="G2457">
            <v>6.1550000000000002</v>
          </cell>
        </row>
        <row r="2458">
          <cell r="A2458">
            <v>39965</v>
          </cell>
          <cell r="C2458">
            <v>3.45</v>
          </cell>
          <cell r="E2458">
            <v>4.03</v>
          </cell>
          <cell r="G2458">
            <v>6.1843000000000004</v>
          </cell>
        </row>
        <row r="2459">
          <cell r="A2459">
            <v>39966</v>
          </cell>
          <cell r="C2459">
            <v>3.42</v>
          </cell>
          <cell r="E2459">
            <v>4.01</v>
          </cell>
          <cell r="G2459">
            <v>6.1295000000000002</v>
          </cell>
        </row>
        <row r="2460">
          <cell r="A2460">
            <v>39967</v>
          </cell>
          <cell r="C2460">
            <v>3.34</v>
          </cell>
          <cell r="E2460">
            <v>3.96</v>
          </cell>
          <cell r="G2460">
            <v>6.0292000000000003</v>
          </cell>
        </row>
        <row r="2461">
          <cell r="A2461">
            <v>39968</v>
          </cell>
          <cell r="C2461">
            <v>3.4</v>
          </cell>
          <cell r="E2461">
            <v>4</v>
          </cell>
          <cell r="G2461">
            <v>6.0542999999999996</v>
          </cell>
        </row>
        <row r="2462">
          <cell r="A2462">
            <v>39969</v>
          </cell>
          <cell r="C2462">
            <v>3.44</v>
          </cell>
          <cell r="E2462">
            <v>3.98</v>
          </cell>
          <cell r="G2462">
            <v>6.0260999999999996</v>
          </cell>
        </row>
        <row r="2463">
          <cell r="A2463">
            <v>39972</v>
          </cell>
          <cell r="C2463">
            <v>3.52</v>
          </cell>
          <cell r="E2463">
            <v>4.01</v>
          </cell>
          <cell r="G2463">
            <v>5.9965999999999999</v>
          </cell>
        </row>
        <row r="2464">
          <cell r="A2464">
            <v>39973</v>
          </cell>
          <cell r="C2464">
            <v>3.54</v>
          </cell>
          <cell r="E2464">
            <v>4.03</v>
          </cell>
          <cell r="G2464">
            <v>6.0263</v>
          </cell>
        </row>
        <row r="2465">
          <cell r="A2465">
            <v>39974</v>
          </cell>
          <cell r="C2465">
            <v>3.65</v>
          </cell>
          <cell r="E2465">
            <v>4.1100000000000003</v>
          </cell>
          <cell r="G2465">
            <v>6.0724999999999998</v>
          </cell>
        </row>
        <row r="2466">
          <cell r="A2466">
            <v>39975</v>
          </cell>
          <cell r="C2466">
            <v>3.53</v>
          </cell>
          <cell r="E2466">
            <v>4</v>
          </cell>
          <cell r="G2466">
            <v>5.9443999999999999</v>
          </cell>
        </row>
        <row r="2467">
          <cell r="A2467">
            <v>39976</v>
          </cell>
          <cell r="C2467">
            <v>3.5</v>
          </cell>
          <cell r="E2467">
            <v>3.94</v>
          </cell>
          <cell r="G2467">
            <v>5.8750999999999998</v>
          </cell>
        </row>
        <row r="2468">
          <cell r="A2468">
            <v>39979</v>
          </cell>
          <cell r="C2468">
            <v>3.51</v>
          </cell>
          <cell r="E2468">
            <v>3.94</v>
          </cell>
          <cell r="G2468">
            <v>5.8334000000000001</v>
          </cell>
        </row>
        <row r="2469">
          <cell r="A2469">
            <v>39980</v>
          </cell>
          <cell r="C2469">
            <v>3.44</v>
          </cell>
          <cell r="E2469">
            <v>3.9</v>
          </cell>
          <cell r="G2469">
            <v>5.7872000000000003</v>
          </cell>
        </row>
        <row r="2470">
          <cell r="A2470">
            <v>39981</v>
          </cell>
          <cell r="C2470">
            <v>3.44</v>
          </cell>
          <cell r="E2470">
            <v>3.9</v>
          </cell>
          <cell r="G2470">
            <v>5.7714999999999996</v>
          </cell>
        </row>
        <row r="2471">
          <cell r="A2471">
            <v>39982</v>
          </cell>
          <cell r="C2471">
            <v>3.51</v>
          </cell>
          <cell r="E2471">
            <v>3.96</v>
          </cell>
          <cell r="G2471">
            <v>5.7876000000000003</v>
          </cell>
        </row>
        <row r="2472">
          <cell r="A2472">
            <v>39983</v>
          </cell>
          <cell r="C2472">
            <v>3.52</v>
          </cell>
          <cell r="E2472">
            <v>3.97</v>
          </cell>
          <cell r="G2472">
            <v>5.7907999999999999</v>
          </cell>
        </row>
        <row r="2473">
          <cell r="A2473">
            <v>39986</v>
          </cell>
          <cell r="C2473">
            <v>3.43</v>
          </cell>
          <cell r="E2473">
            <v>3.91</v>
          </cell>
          <cell r="G2473">
            <v>5.7244999999999999</v>
          </cell>
        </row>
        <row r="2474">
          <cell r="A2474">
            <v>39987</v>
          </cell>
          <cell r="C2474">
            <v>3.43</v>
          </cell>
          <cell r="E2474">
            <v>3.88</v>
          </cell>
          <cell r="G2474">
            <v>5.6485000000000003</v>
          </cell>
        </row>
        <row r="2475">
          <cell r="A2475">
            <v>39988</v>
          </cell>
          <cell r="C2475">
            <v>3.45</v>
          </cell>
          <cell r="E2475">
            <v>3.91</v>
          </cell>
          <cell r="G2475">
            <v>5.6734999999999998</v>
          </cell>
        </row>
        <row r="2476">
          <cell r="A2476">
            <v>39989</v>
          </cell>
          <cell r="C2476">
            <v>3.42</v>
          </cell>
          <cell r="E2476">
            <v>3.91</v>
          </cell>
          <cell r="G2476">
            <v>5.6707000000000001</v>
          </cell>
        </row>
        <row r="2477">
          <cell r="A2477">
            <v>39990</v>
          </cell>
          <cell r="C2477">
            <v>3.4</v>
          </cell>
          <cell r="E2477">
            <v>3.89</v>
          </cell>
          <cell r="G2477">
            <v>5.6551</v>
          </cell>
        </row>
        <row r="2478">
          <cell r="A2478">
            <v>39993</v>
          </cell>
          <cell r="C2478">
            <v>3.4</v>
          </cell>
          <cell r="E2478">
            <v>3.9</v>
          </cell>
          <cell r="G2478">
            <v>5.6410999999999998</v>
          </cell>
        </row>
        <row r="2479">
          <cell r="A2479">
            <v>39994</v>
          </cell>
          <cell r="C2479">
            <v>3.36</v>
          </cell>
          <cell r="E2479">
            <v>3.86</v>
          </cell>
          <cell r="G2479">
            <v>5.6119000000000003</v>
          </cell>
        </row>
        <row r="2480">
          <cell r="A2480">
            <v>39995</v>
          </cell>
          <cell r="C2480" t="str">
            <v>na</v>
          </cell>
          <cell r="E2480" t="str">
            <v>na</v>
          </cell>
          <cell r="G2480">
            <v>5.6111000000000004</v>
          </cell>
        </row>
        <row r="2481">
          <cell r="A2481">
            <v>39996</v>
          </cell>
          <cell r="C2481">
            <v>3.35</v>
          </cell>
          <cell r="E2481">
            <v>3.85</v>
          </cell>
          <cell r="G2481">
            <v>5.6082000000000001</v>
          </cell>
        </row>
        <row r="2482">
          <cell r="A2482">
            <v>39997</v>
          </cell>
          <cell r="C2482">
            <v>3.35</v>
          </cell>
          <cell r="E2482">
            <v>3.85</v>
          </cell>
          <cell r="G2482">
            <v>5.6093999999999999</v>
          </cell>
        </row>
        <row r="2483">
          <cell r="A2483">
            <v>40000</v>
          </cell>
          <cell r="C2483">
            <v>3.34</v>
          </cell>
          <cell r="E2483">
            <v>3.87</v>
          </cell>
          <cell r="G2483">
            <v>5.6170999999999998</v>
          </cell>
        </row>
        <row r="2484">
          <cell r="A2484">
            <v>40001</v>
          </cell>
          <cell r="C2484">
            <v>3.33</v>
          </cell>
          <cell r="E2484">
            <v>3.85</v>
          </cell>
          <cell r="G2484">
            <v>5.6035000000000004</v>
          </cell>
        </row>
        <row r="2485">
          <cell r="A2485">
            <v>40002</v>
          </cell>
          <cell r="C2485">
            <v>3.27</v>
          </cell>
          <cell r="E2485">
            <v>3.84</v>
          </cell>
          <cell r="G2485">
            <v>5.5761000000000003</v>
          </cell>
        </row>
        <row r="2486">
          <cell r="A2486">
            <v>40003</v>
          </cell>
          <cell r="C2486">
            <v>3.31</v>
          </cell>
          <cell r="E2486">
            <v>3.87</v>
          </cell>
          <cell r="G2486">
            <v>5.62</v>
          </cell>
        </row>
        <row r="2487">
          <cell r="A2487">
            <v>40004</v>
          </cell>
          <cell r="C2487">
            <v>3.28</v>
          </cell>
          <cell r="E2487">
            <v>3.86</v>
          </cell>
          <cell r="G2487">
            <v>5.5963000000000003</v>
          </cell>
        </row>
        <row r="2488">
          <cell r="A2488">
            <v>40007</v>
          </cell>
          <cell r="C2488">
            <v>3.32</v>
          </cell>
          <cell r="E2488">
            <v>3.9</v>
          </cell>
          <cell r="G2488">
            <v>5.6420000000000003</v>
          </cell>
        </row>
        <row r="2489">
          <cell r="A2489">
            <v>40008</v>
          </cell>
          <cell r="C2489">
            <v>3.43</v>
          </cell>
          <cell r="E2489">
            <v>3.98</v>
          </cell>
          <cell r="G2489">
            <v>5.7251000000000003</v>
          </cell>
        </row>
        <row r="2490">
          <cell r="A2490">
            <v>40009</v>
          </cell>
          <cell r="C2490">
            <v>3.49</v>
          </cell>
          <cell r="E2490">
            <v>4.0199999999999996</v>
          </cell>
          <cell r="G2490">
            <v>5.7587999999999999</v>
          </cell>
        </row>
        <row r="2491">
          <cell r="A2491">
            <v>40010</v>
          </cell>
          <cell r="C2491">
            <v>3.42</v>
          </cell>
          <cell r="E2491">
            <v>3.95</v>
          </cell>
          <cell r="G2491">
            <v>5.6841999999999997</v>
          </cell>
        </row>
        <row r="2492">
          <cell r="A2492">
            <v>40011</v>
          </cell>
          <cell r="C2492">
            <v>3.49</v>
          </cell>
          <cell r="E2492">
            <v>4.01</v>
          </cell>
          <cell r="G2492">
            <v>5.7122000000000002</v>
          </cell>
        </row>
        <row r="2493">
          <cell r="A2493">
            <v>40014</v>
          </cell>
          <cell r="C2493">
            <v>3.43</v>
          </cell>
          <cell r="E2493">
            <v>3.96</v>
          </cell>
          <cell r="G2493">
            <v>5.6193</v>
          </cell>
        </row>
        <row r="2494">
          <cell r="A2494">
            <v>40015</v>
          </cell>
          <cell r="C2494">
            <v>3.41</v>
          </cell>
          <cell r="E2494">
            <v>3.97</v>
          </cell>
          <cell r="G2494">
            <v>5.6515000000000004</v>
          </cell>
        </row>
        <row r="2495">
          <cell r="A2495">
            <v>40016</v>
          </cell>
          <cell r="C2495">
            <v>3.45</v>
          </cell>
          <cell r="E2495">
            <v>4.01</v>
          </cell>
          <cell r="G2495">
            <v>5.6665999999999999</v>
          </cell>
        </row>
        <row r="2496">
          <cell r="A2496">
            <v>40017</v>
          </cell>
          <cell r="C2496">
            <v>3.53</v>
          </cell>
          <cell r="E2496">
            <v>4.05</v>
          </cell>
          <cell r="G2496">
            <v>5.7100999999999997</v>
          </cell>
        </row>
        <row r="2497">
          <cell r="A2497">
            <v>40018</v>
          </cell>
          <cell r="C2497">
            <v>3.55</v>
          </cell>
          <cell r="E2497">
            <v>4.0599999999999996</v>
          </cell>
          <cell r="G2497">
            <v>5.7096</v>
          </cell>
        </row>
        <row r="2498">
          <cell r="A2498">
            <v>40021</v>
          </cell>
          <cell r="C2498">
            <v>3.58</v>
          </cell>
          <cell r="E2498">
            <v>4.07</v>
          </cell>
          <cell r="G2498">
            <v>5.7245999999999997</v>
          </cell>
        </row>
        <row r="2499">
          <cell r="A2499">
            <v>40022</v>
          </cell>
          <cell r="C2499">
            <v>3.56</v>
          </cell>
          <cell r="E2499">
            <v>4.05</v>
          </cell>
          <cell r="G2499">
            <v>5.6814999999999998</v>
          </cell>
        </row>
        <row r="2500">
          <cell r="A2500">
            <v>40023</v>
          </cell>
          <cell r="C2500">
            <v>3.53</v>
          </cell>
          <cell r="E2500">
            <v>4.05</v>
          </cell>
          <cell r="G2500">
            <v>5.6768999999999998</v>
          </cell>
        </row>
        <row r="2501">
          <cell r="A2501">
            <v>40024</v>
          </cell>
          <cell r="C2501">
            <v>3.56</v>
          </cell>
          <cell r="E2501">
            <v>4.05</v>
          </cell>
          <cell r="G2501">
            <v>5.6731999999999996</v>
          </cell>
        </row>
        <row r="2502">
          <cell r="A2502">
            <v>40025</v>
          </cell>
          <cell r="C2502">
            <v>3.46</v>
          </cell>
          <cell r="E2502">
            <v>3.95</v>
          </cell>
          <cell r="G2502">
            <v>5.5571000000000002</v>
          </cell>
        </row>
        <row r="2503">
          <cell r="A2503">
            <v>40028</v>
          </cell>
          <cell r="C2503" t="str">
            <v>na</v>
          </cell>
          <cell r="E2503" t="str">
            <v>na</v>
          </cell>
          <cell r="G2503">
            <v>5.5587</v>
          </cell>
        </row>
        <row r="2504">
          <cell r="A2504">
            <v>40029</v>
          </cell>
          <cell r="C2504">
            <v>3.53</v>
          </cell>
          <cell r="E2504">
            <v>4.01</v>
          </cell>
          <cell r="G2504">
            <v>5.5716000000000001</v>
          </cell>
        </row>
        <row r="2505">
          <cell r="A2505">
            <v>40030</v>
          </cell>
          <cell r="C2505">
            <v>3.58</v>
          </cell>
          <cell r="E2505">
            <v>4.0599999999999996</v>
          </cell>
          <cell r="G2505">
            <v>5.6071999999999997</v>
          </cell>
        </row>
        <row r="2506">
          <cell r="A2506">
            <v>40031</v>
          </cell>
          <cell r="C2506">
            <v>3.55</v>
          </cell>
          <cell r="E2506">
            <v>4.0199999999999996</v>
          </cell>
          <cell r="G2506">
            <v>5.5434000000000001</v>
          </cell>
        </row>
        <row r="2507">
          <cell r="A2507">
            <v>40032</v>
          </cell>
          <cell r="C2507">
            <v>3.61</v>
          </cell>
          <cell r="E2507">
            <v>4.07</v>
          </cell>
          <cell r="G2507">
            <v>5.5720999999999998</v>
          </cell>
        </row>
        <row r="2508">
          <cell r="A2508">
            <v>40035</v>
          </cell>
          <cell r="C2508">
            <v>3.55</v>
          </cell>
          <cell r="E2508">
            <v>4.03</v>
          </cell>
          <cell r="G2508">
            <v>5.5416999999999996</v>
          </cell>
        </row>
        <row r="2509">
          <cell r="A2509">
            <v>40036</v>
          </cell>
          <cell r="C2509">
            <v>3.5</v>
          </cell>
          <cell r="E2509">
            <v>3.98</v>
          </cell>
          <cell r="G2509">
            <v>5.4546999999999999</v>
          </cell>
        </row>
        <row r="2510">
          <cell r="A2510">
            <v>40037</v>
          </cell>
          <cell r="C2510">
            <v>3.52</v>
          </cell>
          <cell r="E2510">
            <v>4</v>
          </cell>
          <cell r="G2510">
            <v>5.468</v>
          </cell>
        </row>
        <row r="2511">
          <cell r="A2511">
            <v>40038</v>
          </cell>
          <cell r="C2511">
            <v>3.5</v>
          </cell>
          <cell r="E2511">
            <v>3.98</v>
          </cell>
          <cell r="G2511">
            <v>5.4486999999999997</v>
          </cell>
        </row>
        <row r="2512">
          <cell r="A2512">
            <v>40039</v>
          </cell>
          <cell r="C2512">
            <v>3.47</v>
          </cell>
          <cell r="E2512">
            <v>3.95</v>
          </cell>
          <cell r="G2512">
            <v>5.4145000000000003</v>
          </cell>
        </row>
        <row r="2513">
          <cell r="A2513">
            <v>40042</v>
          </cell>
          <cell r="C2513">
            <v>3.41</v>
          </cell>
          <cell r="E2513">
            <v>3.89</v>
          </cell>
          <cell r="G2513">
            <v>5.3739999999999997</v>
          </cell>
        </row>
        <row r="2514">
          <cell r="A2514">
            <v>40043</v>
          </cell>
          <cell r="C2514">
            <v>3.42</v>
          </cell>
          <cell r="E2514">
            <v>3.9</v>
          </cell>
          <cell r="G2514">
            <v>5.3418000000000001</v>
          </cell>
        </row>
        <row r="2515">
          <cell r="A2515">
            <v>40044</v>
          </cell>
          <cell r="C2515">
            <v>3.4</v>
          </cell>
          <cell r="E2515">
            <v>3.9</v>
          </cell>
          <cell r="G2515">
            <v>5.3456999999999999</v>
          </cell>
        </row>
        <row r="2516">
          <cell r="A2516">
            <v>40045</v>
          </cell>
          <cell r="C2516">
            <v>3.39</v>
          </cell>
          <cell r="E2516">
            <v>3.89</v>
          </cell>
          <cell r="G2516">
            <v>5.3410000000000002</v>
          </cell>
        </row>
        <row r="2517">
          <cell r="A2517">
            <v>40046</v>
          </cell>
          <cell r="C2517">
            <v>3.48</v>
          </cell>
          <cell r="E2517">
            <v>3.96</v>
          </cell>
          <cell r="G2517">
            <v>5.3895</v>
          </cell>
        </row>
        <row r="2518">
          <cell r="A2518">
            <v>40049</v>
          </cell>
          <cell r="C2518">
            <v>3.43</v>
          </cell>
          <cell r="E2518">
            <v>3.91</v>
          </cell>
          <cell r="G2518">
            <v>5.3552999999999997</v>
          </cell>
        </row>
        <row r="2519">
          <cell r="A2519">
            <v>40050</v>
          </cell>
          <cell r="C2519">
            <v>3.4</v>
          </cell>
          <cell r="E2519">
            <v>3.9</v>
          </cell>
          <cell r="G2519">
            <v>5.3375000000000004</v>
          </cell>
        </row>
        <row r="2520">
          <cell r="A2520">
            <v>40051</v>
          </cell>
          <cell r="C2520">
            <v>3.39</v>
          </cell>
          <cell r="E2520">
            <v>3.9</v>
          </cell>
          <cell r="G2520">
            <v>5.3369999999999997</v>
          </cell>
        </row>
        <row r="2521">
          <cell r="A2521">
            <v>40052</v>
          </cell>
          <cell r="C2521">
            <v>3.39</v>
          </cell>
          <cell r="E2521">
            <v>3.9</v>
          </cell>
          <cell r="G2521">
            <v>5.3311999999999999</v>
          </cell>
        </row>
        <row r="2522">
          <cell r="A2522">
            <v>40053</v>
          </cell>
          <cell r="C2522">
            <v>3.4</v>
          </cell>
          <cell r="E2522">
            <v>3.91</v>
          </cell>
          <cell r="G2522">
            <v>5.3292000000000002</v>
          </cell>
        </row>
        <row r="2523">
          <cell r="A2523">
            <v>40056</v>
          </cell>
          <cell r="C2523">
            <v>3.37</v>
          </cell>
          <cell r="E2523">
            <v>3.89</v>
          </cell>
          <cell r="G2523">
            <v>5.3095999999999997</v>
          </cell>
        </row>
        <row r="2524">
          <cell r="A2524">
            <v>40057</v>
          </cell>
          <cell r="C2524">
            <v>3.35</v>
          </cell>
          <cell r="E2524">
            <v>3.88</v>
          </cell>
          <cell r="G2524">
            <v>5.2866</v>
          </cell>
        </row>
        <row r="2525">
          <cell r="A2525">
            <v>40058</v>
          </cell>
          <cell r="C2525">
            <v>3.32</v>
          </cell>
          <cell r="E2525">
            <v>3.86</v>
          </cell>
          <cell r="G2525">
            <v>5.2195</v>
          </cell>
        </row>
        <row r="2526">
          <cell r="A2526">
            <v>40059</v>
          </cell>
          <cell r="C2526">
            <v>3.34</v>
          </cell>
          <cell r="E2526">
            <v>3.87</v>
          </cell>
          <cell r="G2526">
            <v>5.2454000000000001</v>
          </cell>
        </row>
        <row r="2527">
          <cell r="A2527">
            <v>40060</v>
          </cell>
          <cell r="C2527">
            <v>3.37</v>
          </cell>
          <cell r="E2527">
            <v>3.89</v>
          </cell>
          <cell r="G2527">
            <v>5.2515000000000001</v>
          </cell>
        </row>
        <row r="2528">
          <cell r="A2528">
            <v>40063</v>
          </cell>
          <cell r="C2528" t="str">
            <v>na</v>
          </cell>
          <cell r="E2528" t="str">
            <v>na</v>
          </cell>
          <cell r="G2528">
            <v>5.2533000000000003</v>
          </cell>
        </row>
        <row r="2529">
          <cell r="A2529">
            <v>40064</v>
          </cell>
          <cell r="C2529">
            <v>3.4</v>
          </cell>
          <cell r="E2529">
            <v>3.93</v>
          </cell>
          <cell r="G2529">
            <v>5.3433999999999999</v>
          </cell>
        </row>
        <row r="2530">
          <cell r="A2530">
            <v>40065</v>
          </cell>
          <cell r="C2530">
            <v>3.41</v>
          </cell>
          <cell r="E2530">
            <v>3.94</v>
          </cell>
          <cell r="G2530">
            <v>5.3566000000000003</v>
          </cell>
        </row>
        <row r="2531">
          <cell r="A2531">
            <v>40066</v>
          </cell>
          <cell r="C2531">
            <v>3.33</v>
          </cell>
          <cell r="E2531">
            <v>3.87</v>
          </cell>
          <cell r="G2531">
            <v>5.2906000000000004</v>
          </cell>
        </row>
        <row r="2532">
          <cell r="A2532">
            <v>40067</v>
          </cell>
          <cell r="C2532">
            <v>3.32</v>
          </cell>
          <cell r="E2532">
            <v>3.86</v>
          </cell>
          <cell r="G2532">
            <v>5.2259000000000002</v>
          </cell>
        </row>
        <row r="2533">
          <cell r="A2533">
            <v>40070</v>
          </cell>
          <cell r="C2533">
            <v>3.37</v>
          </cell>
          <cell r="E2533">
            <v>3.9</v>
          </cell>
          <cell r="G2533">
            <v>5.2645</v>
          </cell>
        </row>
        <row r="2534">
          <cell r="A2534">
            <v>40071</v>
          </cell>
          <cell r="C2534">
            <v>3.37</v>
          </cell>
          <cell r="E2534">
            <v>3.89</v>
          </cell>
          <cell r="G2534">
            <v>5.2774999999999999</v>
          </cell>
        </row>
        <row r="2535">
          <cell r="A2535">
            <v>40072</v>
          </cell>
          <cell r="C2535">
            <v>3.38</v>
          </cell>
          <cell r="E2535">
            <v>3.88</v>
          </cell>
          <cell r="G2535">
            <v>5.3064</v>
          </cell>
        </row>
        <row r="2536">
          <cell r="A2536">
            <v>40073</v>
          </cell>
          <cell r="C2536">
            <v>3.36</v>
          </cell>
          <cell r="E2536">
            <v>3.87</v>
          </cell>
          <cell r="G2536">
            <v>5.3078000000000003</v>
          </cell>
        </row>
        <row r="2537">
          <cell r="A2537">
            <v>40074</v>
          </cell>
          <cell r="C2537">
            <v>3.39</v>
          </cell>
          <cell r="E2537">
            <v>3.91</v>
          </cell>
          <cell r="G2537">
            <v>5.3676000000000004</v>
          </cell>
        </row>
        <row r="2538">
          <cell r="A2538">
            <v>40077</v>
          </cell>
          <cell r="C2538">
            <v>3.41</v>
          </cell>
          <cell r="E2538">
            <v>3.93</v>
          </cell>
          <cell r="G2538">
            <v>5.3680000000000003</v>
          </cell>
        </row>
        <row r="2539">
          <cell r="A2539">
            <v>40078</v>
          </cell>
          <cell r="C2539">
            <v>3.42</v>
          </cell>
          <cell r="E2539">
            <v>3.94</v>
          </cell>
          <cell r="G2539">
            <v>5.3727999999999998</v>
          </cell>
        </row>
        <row r="2540">
          <cell r="A2540">
            <v>40079</v>
          </cell>
          <cell r="C2540">
            <v>3.41</v>
          </cell>
          <cell r="E2540">
            <v>3.93</v>
          </cell>
          <cell r="G2540">
            <v>5.3665000000000003</v>
          </cell>
        </row>
        <row r="2541">
          <cell r="A2541">
            <v>40080</v>
          </cell>
          <cell r="C2541">
            <v>3.4</v>
          </cell>
          <cell r="E2541">
            <v>3.9</v>
          </cell>
          <cell r="G2541">
            <v>5.3449999999999998</v>
          </cell>
        </row>
        <row r="2542">
          <cell r="A2542">
            <v>40081</v>
          </cell>
          <cell r="C2542">
            <v>3.36</v>
          </cell>
          <cell r="E2542">
            <v>3.88</v>
          </cell>
          <cell r="G2542">
            <v>5.3236999999999997</v>
          </cell>
        </row>
        <row r="2543">
          <cell r="A2543">
            <v>40084</v>
          </cell>
          <cell r="C2543">
            <v>3.33</v>
          </cell>
          <cell r="E2543">
            <v>3.86</v>
          </cell>
          <cell r="G2543">
            <v>5.3037000000000001</v>
          </cell>
        </row>
        <row r="2544">
          <cell r="A2544">
            <v>40085</v>
          </cell>
          <cell r="C2544">
            <v>3.33</v>
          </cell>
          <cell r="E2544">
            <v>3.86</v>
          </cell>
          <cell r="G2544">
            <v>5.2976000000000001</v>
          </cell>
        </row>
        <row r="2545">
          <cell r="A2545">
            <v>40086</v>
          </cell>
          <cell r="C2545">
            <v>3.31</v>
          </cell>
          <cell r="E2545">
            <v>3.84</v>
          </cell>
          <cell r="G2545">
            <v>5.2793000000000001</v>
          </cell>
        </row>
        <row r="2546">
          <cell r="A2546">
            <v>40087</v>
          </cell>
          <cell r="C2546">
            <v>3.25</v>
          </cell>
          <cell r="E2546">
            <v>3.81</v>
          </cell>
          <cell r="G2546">
            <v>5.2356999999999996</v>
          </cell>
        </row>
        <row r="2547">
          <cell r="A2547">
            <v>40088</v>
          </cell>
          <cell r="C2547">
            <v>3.26</v>
          </cell>
          <cell r="E2547">
            <v>3.82</v>
          </cell>
          <cell r="G2547">
            <v>5.2622999999999998</v>
          </cell>
        </row>
        <row r="2548">
          <cell r="A2548">
            <v>40091</v>
          </cell>
          <cell r="C2548">
            <v>3.24</v>
          </cell>
          <cell r="E2548">
            <v>3.8</v>
          </cell>
          <cell r="G2548">
            <v>5.2457000000000003</v>
          </cell>
        </row>
        <row r="2549">
          <cell r="A2549">
            <v>40092</v>
          </cell>
          <cell r="C2549">
            <v>3.29</v>
          </cell>
          <cell r="E2549">
            <v>3.84</v>
          </cell>
          <cell r="G2549">
            <v>5.2859999999999996</v>
          </cell>
        </row>
        <row r="2550">
          <cell r="A2550">
            <v>40093</v>
          </cell>
          <cell r="C2550">
            <v>3.28</v>
          </cell>
          <cell r="E2550">
            <v>3.84</v>
          </cell>
          <cell r="G2550">
            <v>5.2877000000000001</v>
          </cell>
        </row>
        <row r="2551">
          <cell r="A2551">
            <v>40094</v>
          </cell>
          <cell r="C2551">
            <v>3.35</v>
          </cell>
          <cell r="E2551">
            <v>3.89</v>
          </cell>
          <cell r="G2551">
            <v>5.3372999999999999</v>
          </cell>
        </row>
        <row r="2552">
          <cell r="A2552">
            <v>40095</v>
          </cell>
          <cell r="C2552">
            <v>3.51</v>
          </cell>
          <cell r="E2552">
            <v>3.96</v>
          </cell>
          <cell r="G2552">
            <v>5.4222999999999999</v>
          </cell>
        </row>
        <row r="2553">
          <cell r="A2553">
            <v>40098</v>
          </cell>
          <cell r="C2553" t="str">
            <v>na</v>
          </cell>
          <cell r="E2553" t="str">
            <v>na</v>
          </cell>
          <cell r="G2553">
            <v>5.4256000000000002</v>
          </cell>
        </row>
        <row r="2554">
          <cell r="A2554">
            <v>40099</v>
          </cell>
          <cell r="C2554">
            <v>3.49</v>
          </cell>
          <cell r="E2554">
            <v>3.94</v>
          </cell>
          <cell r="G2554">
            <v>5.4030000000000005</v>
          </cell>
        </row>
        <row r="2555">
          <cell r="A2555">
            <v>40100</v>
          </cell>
          <cell r="C2555">
            <v>3.52</v>
          </cell>
          <cell r="E2555">
            <v>3.98</v>
          </cell>
          <cell r="G2555">
            <v>5.4204999999999997</v>
          </cell>
        </row>
        <row r="2556">
          <cell r="A2556">
            <v>40101</v>
          </cell>
          <cell r="C2556">
            <v>3.55</v>
          </cell>
          <cell r="E2556">
            <v>4</v>
          </cell>
          <cell r="G2556">
            <v>5.4360999999999997</v>
          </cell>
        </row>
        <row r="2557">
          <cell r="A2557">
            <v>40102</v>
          </cell>
          <cell r="C2557">
            <v>3.48</v>
          </cell>
          <cell r="E2557">
            <v>3.95</v>
          </cell>
          <cell r="G2557">
            <v>5.3754</v>
          </cell>
        </row>
        <row r="2558">
          <cell r="A2558">
            <v>40105</v>
          </cell>
          <cell r="C2558">
            <v>3.5</v>
          </cell>
          <cell r="E2558">
            <v>3.97</v>
          </cell>
          <cell r="G2558">
            <v>5.3949999999999996</v>
          </cell>
        </row>
        <row r="2559">
          <cell r="A2559">
            <v>40106</v>
          </cell>
          <cell r="C2559">
            <v>3.42</v>
          </cell>
          <cell r="E2559">
            <v>3.93</v>
          </cell>
          <cell r="G2559">
            <v>5.3304999999999998</v>
          </cell>
        </row>
        <row r="2560">
          <cell r="A2560">
            <v>40107</v>
          </cell>
          <cell r="C2560">
            <v>3.44</v>
          </cell>
          <cell r="E2560">
            <v>3.94</v>
          </cell>
          <cell r="G2560">
            <v>5.3273999999999999</v>
          </cell>
        </row>
        <row r="2561">
          <cell r="A2561">
            <v>40108</v>
          </cell>
          <cell r="C2561">
            <v>3.46</v>
          </cell>
          <cell r="E2561">
            <v>3.94</v>
          </cell>
          <cell r="G2561">
            <v>5.3429000000000002</v>
          </cell>
        </row>
        <row r="2562">
          <cell r="A2562">
            <v>40109</v>
          </cell>
          <cell r="C2562">
            <v>3.5</v>
          </cell>
          <cell r="E2562">
            <v>3.98</v>
          </cell>
          <cell r="G2562">
            <v>5.3579999999999997</v>
          </cell>
        </row>
        <row r="2563">
          <cell r="A2563">
            <v>40112</v>
          </cell>
          <cell r="C2563">
            <v>3.54</v>
          </cell>
          <cell r="E2563">
            <v>4.0199999999999996</v>
          </cell>
          <cell r="G2563">
            <v>5.3920000000000003</v>
          </cell>
        </row>
        <row r="2564">
          <cell r="A2564">
            <v>40113</v>
          </cell>
          <cell r="C2564">
            <v>3.48</v>
          </cell>
          <cell r="E2564">
            <v>3.98</v>
          </cell>
          <cell r="G2564">
            <v>5.3780999999999999</v>
          </cell>
        </row>
        <row r="2565">
          <cell r="A2565">
            <v>40114</v>
          </cell>
          <cell r="C2565">
            <v>3.45</v>
          </cell>
          <cell r="E2565">
            <v>3.96</v>
          </cell>
          <cell r="G2565">
            <v>5.3532999999999999</v>
          </cell>
        </row>
        <row r="2566">
          <cell r="A2566">
            <v>40115</v>
          </cell>
          <cell r="C2566">
            <v>3.5</v>
          </cell>
          <cell r="E2566">
            <v>3.98</v>
          </cell>
          <cell r="G2566">
            <v>5.3943000000000003</v>
          </cell>
        </row>
        <row r="2567">
          <cell r="A2567">
            <v>40116</v>
          </cell>
          <cell r="C2567">
            <v>3.42</v>
          </cell>
          <cell r="E2567">
            <v>3.92</v>
          </cell>
          <cell r="G2567">
            <v>5.3529</v>
          </cell>
        </row>
        <row r="2568">
          <cell r="A2568">
            <v>40119</v>
          </cell>
          <cell r="C2568">
            <v>3.44</v>
          </cell>
          <cell r="E2568">
            <v>3.94</v>
          </cell>
          <cell r="G2568">
            <v>5.3715999999999999</v>
          </cell>
        </row>
        <row r="2569">
          <cell r="A2569">
            <v>40120</v>
          </cell>
          <cell r="C2569">
            <v>3.43</v>
          </cell>
          <cell r="E2569">
            <v>3.94</v>
          </cell>
          <cell r="G2569">
            <v>5.3644999999999996</v>
          </cell>
        </row>
        <row r="2570">
          <cell r="A2570">
            <v>40121</v>
          </cell>
          <cell r="C2570">
            <v>3.48</v>
          </cell>
          <cell r="E2570">
            <v>3.99</v>
          </cell>
          <cell r="G2570">
            <v>5.3857999999999997</v>
          </cell>
        </row>
        <row r="2571">
          <cell r="A2571">
            <v>40122</v>
          </cell>
          <cell r="C2571">
            <v>3.53</v>
          </cell>
          <cell r="E2571">
            <v>4.03</v>
          </cell>
          <cell r="G2571">
            <v>5.4477000000000002</v>
          </cell>
        </row>
        <row r="2572">
          <cell r="A2572">
            <v>40123</v>
          </cell>
          <cell r="C2572">
            <v>3.52</v>
          </cell>
          <cell r="E2572">
            <v>4.03</v>
          </cell>
          <cell r="G2572">
            <v>5.4424000000000001</v>
          </cell>
        </row>
        <row r="2573">
          <cell r="A2573">
            <v>40126</v>
          </cell>
          <cell r="C2573">
            <v>3.5</v>
          </cell>
          <cell r="E2573">
            <v>4.0199999999999996</v>
          </cell>
          <cell r="G2573">
            <v>5.4180000000000001</v>
          </cell>
        </row>
        <row r="2574">
          <cell r="A2574">
            <v>40127</v>
          </cell>
          <cell r="C2574">
            <v>3.5</v>
          </cell>
          <cell r="E2574">
            <v>4.0199999999999996</v>
          </cell>
          <cell r="G2574">
            <v>5.4047000000000001</v>
          </cell>
        </row>
        <row r="2575">
          <cell r="A2575">
            <v>40128</v>
          </cell>
          <cell r="C2575" t="str">
            <v>na</v>
          </cell>
          <cell r="E2575" t="str">
            <v>na</v>
          </cell>
          <cell r="G2575">
            <v>5.4032999999999998</v>
          </cell>
        </row>
        <row r="2576">
          <cell r="A2576">
            <v>40129</v>
          </cell>
          <cell r="C2576">
            <v>3.51</v>
          </cell>
          <cell r="E2576">
            <v>4.03</v>
          </cell>
          <cell r="G2576">
            <v>5.4306000000000001</v>
          </cell>
        </row>
        <row r="2577">
          <cell r="A2577">
            <v>40130</v>
          </cell>
          <cell r="C2577">
            <v>3.47</v>
          </cell>
          <cell r="E2577">
            <v>3.99</v>
          </cell>
          <cell r="G2577">
            <v>5.3936999999999999</v>
          </cell>
        </row>
        <row r="2578">
          <cell r="A2578">
            <v>40133</v>
          </cell>
          <cell r="C2578">
            <v>3.39</v>
          </cell>
          <cell r="E2578">
            <v>3.93</v>
          </cell>
          <cell r="G2578">
            <v>5.3318000000000003</v>
          </cell>
        </row>
        <row r="2579">
          <cell r="A2579">
            <v>40134</v>
          </cell>
          <cell r="C2579">
            <v>3.37</v>
          </cell>
          <cell r="E2579">
            <v>3.91</v>
          </cell>
          <cell r="G2579">
            <v>5.3239000000000001</v>
          </cell>
        </row>
        <row r="2580">
          <cell r="A2580">
            <v>40135</v>
          </cell>
          <cell r="C2580">
            <v>3.41</v>
          </cell>
          <cell r="E2580">
            <v>3.95</v>
          </cell>
          <cell r="G2580">
            <v>5.3525999999999998</v>
          </cell>
        </row>
        <row r="2581">
          <cell r="A2581">
            <v>40136</v>
          </cell>
          <cell r="C2581">
            <v>3.38</v>
          </cell>
          <cell r="E2581">
            <v>3.92</v>
          </cell>
          <cell r="G2581">
            <v>5.3399000000000001</v>
          </cell>
        </row>
        <row r="2582">
          <cell r="A2582">
            <v>40137</v>
          </cell>
          <cell r="C2582">
            <v>3.38</v>
          </cell>
          <cell r="E2582">
            <v>3.93</v>
          </cell>
          <cell r="G2582">
            <v>5.3341000000000003</v>
          </cell>
        </row>
        <row r="2583">
          <cell r="A2583">
            <v>40140</v>
          </cell>
          <cell r="C2583">
            <v>3.37</v>
          </cell>
          <cell r="E2583">
            <v>3.93</v>
          </cell>
          <cell r="G2583">
            <v>5.3647</v>
          </cell>
        </row>
        <row r="2584">
          <cell r="A2584">
            <v>40141</v>
          </cell>
          <cell r="C2584">
            <v>3.28</v>
          </cell>
          <cell r="E2584">
            <v>3.85</v>
          </cell>
          <cell r="G2584">
            <v>5.3056000000000001</v>
          </cell>
        </row>
        <row r="2585">
          <cell r="A2585">
            <v>40142</v>
          </cell>
          <cell r="C2585">
            <v>3.25</v>
          </cell>
          <cell r="E2585">
            <v>3.85</v>
          </cell>
          <cell r="G2585">
            <v>5.2971000000000004</v>
          </cell>
        </row>
        <row r="2586">
          <cell r="A2586">
            <v>40143</v>
          </cell>
          <cell r="C2586">
            <v>3.2</v>
          </cell>
          <cell r="E2586">
            <v>3.82</v>
          </cell>
          <cell r="G2586">
            <v>5.2691999999999997</v>
          </cell>
        </row>
        <row r="2587">
          <cell r="A2587">
            <v>40144</v>
          </cell>
          <cell r="C2587">
            <v>3.22</v>
          </cell>
          <cell r="E2587">
            <v>3.84</v>
          </cell>
          <cell r="G2587">
            <v>5.2994000000000003</v>
          </cell>
        </row>
        <row r="2588">
          <cell r="A2588">
            <v>40147</v>
          </cell>
          <cell r="C2588">
            <v>3.22</v>
          </cell>
          <cell r="E2588">
            <v>3.84</v>
          </cell>
          <cell r="G2588">
            <v>5.3144</v>
          </cell>
        </row>
        <row r="2589">
          <cell r="A2589">
            <v>40148</v>
          </cell>
          <cell r="C2589">
            <v>3.25</v>
          </cell>
          <cell r="E2589">
            <v>3.87</v>
          </cell>
          <cell r="G2589">
            <v>5.3388</v>
          </cell>
        </row>
        <row r="2590">
          <cell r="A2590">
            <v>40149</v>
          </cell>
          <cell r="C2590">
            <v>3.25</v>
          </cell>
          <cell r="E2590">
            <v>3.88</v>
          </cell>
          <cell r="G2590">
            <v>5.3505000000000003</v>
          </cell>
        </row>
        <row r="2591">
          <cell r="A2591">
            <v>40150</v>
          </cell>
          <cell r="C2591">
            <v>3.23</v>
          </cell>
          <cell r="E2591">
            <v>3.87</v>
          </cell>
          <cell r="G2591">
            <v>5.3375000000000004</v>
          </cell>
        </row>
        <row r="2592">
          <cell r="A2592">
            <v>40151</v>
          </cell>
          <cell r="C2592">
            <v>3.32</v>
          </cell>
          <cell r="E2592">
            <v>3.91</v>
          </cell>
          <cell r="G2592">
            <v>5.3823999999999996</v>
          </cell>
        </row>
        <row r="2593">
          <cell r="A2593">
            <v>40154</v>
          </cell>
          <cell r="C2593">
            <v>3.28</v>
          </cell>
          <cell r="E2593">
            <v>3.9</v>
          </cell>
          <cell r="G2593">
            <v>5.3726000000000003</v>
          </cell>
        </row>
        <row r="2594">
          <cell r="A2594">
            <v>40155</v>
          </cell>
          <cell r="C2594">
            <v>3.29</v>
          </cell>
          <cell r="E2594">
            <v>3.93</v>
          </cell>
          <cell r="G2594">
            <v>5.4024999999999999</v>
          </cell>
        </row>
        <row r="2595">
          <cell r="A2595">
            <v>40156</v>
          </cell>
          <cell r="C2595">
            <v>3.32</v>
          </cell>
          <cell r="E2595">
            <v>3.96</v>
          </cell>
          <cell r="G2595">
            <v>5.4573</v>
          </cell>
        </row>
        <row r="2596">
          <cell r="A2596">
            <v>40157</v>
          </cell>
          <cell r="C2596">
            <v>3.35</v>
          </cell>
          <cell r="E2596">
            <v>3.99</v>
          </cell>
          <cell r="G2596">
            <v>5.4938000000000002</v>
          </cell>
        </row>
        <row r="2597">
          <cell r="A2597">
            <v>40158</v>
          </cell>
          <cell r="C2597">
            <v>3.38</v>
          </cell>
          <cell r="E2597">
            <v>3.99</v>
          </cell>
          <cell r="G2597">
            <v>5.4927999999999999</v>
          </cell>
        </row>
        <row r="2598">
          <cell r="A2598">
            <v>40161</v>
          </cell>
          <cell r="C2598">
            <v>3.4</v>
          </cell>
          <cell r="E2598">
            <v>4.01</v>
          </cell>
          <cell r="G2598">
            <v>5.5034000000000001</v>
          </cell>
        </row>
        <row r="2599">
          <cell r="A2599">
            <v>40162</v>
          </cell>
          <cell r="C2599">
            <v>3.4</v>
          </cell>
          <cell r="E2599">
            <v>4</v>
          </cell>
          <cell r="G2599">
            <v>5.5018000000000002</v>
          </cell>
        </row>
        <row r="2600">
          <cell r="A2600">
            <v>40163</v>
          </cell>
          <cell r="C2600">
            <v>3.4</v>
          </cell>
          <cell r="E2600">
            <v>3.99</v>
          </cell>
          <cell r="G2600">
            <v>5.4729000000000001</v>
          </cell>
        </row>
        <row r="2601">
          <cell r="A2601">
            <v>40164</v>
          </cell>
          <cell r="C2601">
            <v>3.37</v>
          </cell>
          <cell r="E2601">
            <v>3.97</v>
          </cell>
          <cell r="G2601">
            <v>5.4756999999999998</v>
          </cell>
        </row>
        <row r="2602">
          <cell r="A2602">
            <v>40165</v>
          </cell>
          <cell r="C2602">
            <v>3.41</v>
          </cell>
          <cell r="E2602">
            <v>4.01</v>
          </cell>
          <cell r="G2602">
            <v>5.5069999999999997</v>
          </cell>
        </row>
        <row r="2603">
          <cell r="A2603">
            <v>40168</v>
          </cell>
          <cell r="C2603">
            <v>3.51</v>
          </cell>
          <cell r="E2603">
            <v>4.08</v>
          </cell>
          <cell r="G2603">
            <v>5.5915999999999997</v>
          </cell>
        </row>
        <row r="2604">
          <cell r="A2604">
            <v>40169</v>
          </cell>
          <cell r="C2604">
            <v>3.59</v>
          </cell>
          <cell r="E2604">
            <v>4.12</v>
          </cell>
          <cell r="G2604">
            <v>5.5979000000000001</v>
          </cell>
        </row>
        <row r="2605">
          <cell r="A2605">
            <v>40170</v>
          </cell>
          <cell r="C2605">
            <v>3.57</v>
          </cell>
          <cell r="E2605">
            <v>4.07</v>
          </cell>
          <cell r="G2605">
            <v>5.5895000000000001</v>
          </cell>
        </row>
        <row r="2606">
          <cell r="A2606">
            <v>40171</v>
          </cell>
          <cell r="C2606">
            <v>3.6</v>
          </cell>
          <cell r="E2606">
            <v>4.08</v>
          </cell>
          <cell r="G2606">
            <v>5.5903</v>
          </cell>
        </row>
        <row r="2607">
          <cell r="A2607">
            <v>40172</v>
          </cell>
          <cell r="C2607" t="str">
            <v>na</v>
          </cell>
          <cell r="E2607" t="str">
            <v>na</v>
          </cell>
          <cell r="G2607">
            <v>5.5922000000000001</v>
          </cell>
        </row>
        <row r="2608">
          <cell r="A2608">
            <v>40175</v>
          </cell>
          <cell r="C2608" t="str">
            <v>na</v>
          </cell>
          <cell r="E2608" t="str">
            <v>na</v>
          </cell>
          <cell r="G2608">
            <v>5.5914000000000001</v>
          </cell>
        </row>
        <row r="2609">
          <cell r="A2609">
            <v>40176</v>
          </cell>
          <cell r="C2609">
            <v>3.61</v>
          </cell>
          <cell r="E2609">
            <v>4.09</v>
          </cell>
          <cell r="G2609">
            <v>5.6048</v>
          </cell>
        </row>
        <row r="2610">
          <cell r="A2610">
            <v>40177</v>
          </cell>
          <cell r="C2610">
            <v>3.6</v>
          </cell>
          <cell r="E2610">
            <v>4.07</v>
          </cell>
          <cell r="G2610">
            <v>5.6189</v>
          </cell>
        </row>
        <row r="2611">
          <cell r="A2611">
            <v>40178</v>
          </cell>
          <cell r="C2611">
            <v>3.61</v>
          </cell>
          <cell r="E2611">
            <v>4.08</v>
          </cell>
          <cell r="G2611">
            <v>5.5944000000000003</v>
          </cell>
        </row>
        <row r="2612">
          <cell r="A2612">
            <v>40179</v>
          </cell>
          <cell r="C2612" t="str">
            <v>na</v>
          </cell>
          <cell r="E2612" t="str">
            <v>na</v>
          </cell>
          <cell r="G2612">
            <v>5.5941000000000001</v>
          </cell>
        </row>
        <row r="2613">
          <cell r="A2613">
            <v>40182</v>
          </cell>
          <cell r="C2613">
            <v>3.6</v>
          </cell>
          <cell r="E2613">
            <v>4.0999999999999996</v>
          </cell>
          <cell r="G2613">
            <v>5.6097000000000001</v>
          </cell>
        </row>
        <row r="2614">
          <cell r="A2614">
            <v>40183</v>
          </cell>
          <cell r="C2614">
            <v>3.56</v>
          </cell>
          <cell r="E2614">
            <v>4.08</v>
          </cell>
          <cell r="G2614">
            <v>5.5679999999999996</v>
          </cell>
        </row>
        <row r="2615">
          <cell r="A2615">
            <v>40184</v>
          </cell>
          <cell r="C2615">
            <v>3.62</v>
          </cell>
          <cell r="E2615">
            <v>4.1399999999999997</v>
          </cell>
          <cell r="G2615">
            <v>5.5968</v>
          </cell>
        </row>
        <row r="2616">
          <cell r="A2616">
            <v>40185</v>
          </cell>
          <cell r="C2616">
            <v>3.63</v>
          </cell>
          <cell r="E2616">
            <v>4.1500000000000004</v>
          </cell>
          <cell r="G2616">
            <v>5.6157000000000004</v>
          </cell>
        </row>
        <row r="2617">
          <cell r="A2617">
            <v>40186</v>
          </cell>
          <cell r="C2617">
            <v>3.59</v>
          </cell>
          <cell r="E2617">
            <v>4.1100000000000003</v>
          </cell>
          <cell r="G2617">
            <v>5.5651000000000002</v>
          </cell>
        </row>
        <row r="2618">
          <cell r="A2618">
            <v>40189</v>
          </cell>
          <cell r="C2618">
            <v>3.61</v>
          </cell>
          <cell r="E2618">
            <v>4.1399999999999997</v>
          </cell>
          <cell r="G2618">
            <v>5.5498000000000003</v>
          </cell>
        </row>
        <row r="2619">
          <cell r="A2619">
            <v>40190</v>
          </cell>
          <cell r="C2619">
            <v>3.55</v>
          </cell>
          <cell r="E2619">
            <v>4.09</v>
          </cell>
          <cell r="G2619">
            <v>5.5027999999999997</v>
          </cell>
        </row>
        <row r="2620">
          <cell r="A2620">
            <v>40191</v>
          </cell>
          <cell r="C2620">
            <v>3.61</v>
          </cell>
          <cell r="E2620">
            <v>4.1399999999999997</v>
          </cell>
          <cell r="G2620">
            <v>5.5308999999999999</v>
          </cell>
        </row>
        <row r="2621">
          <cell r="A2621">
            <v>40192</v>
          </cell>
          <cell r="C2621">
            <v>3.55</v>
          </cell>
          <cell r="E2621">
            <v>4.09</v>
          </cell>
          <cell r="G2621">
            <v>5.4741999999999997</v>
          </cell>
        </row>
        <row r="2622">
          <cell r="A2622">
            <v>40193</v>
          </cell>
          <cell r="C2622">
            <v>3.49</v>
          </cell>
          <cell r="E2622">
            <v>4.05</v>
          </cell>
          <cell r="G2622">
            <v>5.4066999999999998</v>
          </cell>
        </row>
        <row r="2623">
          <cell r="A2623">
            <v>40196</v>
          </cell>
          <cell r="C2623">
            <v>3.47</v>
          </cell>
          <cell r="E2623">
            <v>4.04</v>
          </cell>
          <cell r="G2623">
            <v>5.3895</v>
          </cell>
        </row>
        <row r="2624">
          <cell r="A2624">
            <v>40197</v>
          </cell>
          <cell r="C2624">
            <v>3.48</v>
          </cell>
          <cell r="E2624">
            <v>4.04</v>
          </cell>
          <cell r="G2624">
            <v>5.4099000000000004</v>
          </cell>
        </row>
        <row r="2625">
          <cell r="A2625">
            <v>40198</v>
          </cell>
          <cell r="C2625">
            <v>3.42</v>
          </cell>
          <cell r="E2625">
            <v>4.01</v>
          </cell>
          <cell r="G2625">
            <v>5.4055999999999997</v>
          </cell>
        </row>
        <row r="2626">
          <cell r="A2626">
            <v>40199</v>
          </cell>
          <cell r="C2626">
            <v>3.39</v>
          </cell>
          <cell r="E2626">
            <v>4</v>
          </cell>
          <cell r="G2626">
            <v>5.3723999999999998</v>
          </cell>
        </row>
        <row r="2627">
          <cell r="A2627">
            <v>40200</v>
          </cell>
          <cell r="C2627">
            <v>3.37</v>
          </cell>
          <cell r="E2627">
            <v>3.99</v>
          </cell>
          <cell r="G2627">
            <v>5.3762999999999996</v>
          </cell>
        </row>
        <row r="2628">
          <cell r="A2628">
            <v>40203</v>
          </cell>
          <cell r="C2628">
            <v>3.38</v>
          </cell>
          <cell r="E2628">
            <v>4</v>
          </cell>
          <cell r="G2628">
            <v>5.3745000000000003</v>
          </cell>
        </row>
        <row r="2629">
          <cell r="A2629">
            <v>40204</v>
          </cell>
          <cell r="C2629">
            <v>3.36</v>
          </cell>
          <cell r="E2629">
            <v>3.97</v>
          </cell>
          <cell r="G2629">
            <v>5.3506999999999998</v>
          </cell>
        </row>
        <row r="2630">
          <cell r="A2630">
            <v>40205</v>
          </cell>
          <cell r="C2630">
            <v>3.35</v>
          </cell>
          <cell r="E2630">
            <v>3.96</v>
          </cell>
          <cell r="G2630">
            <v>5.3403999999999998</v>
          </cell>
        </row>
        <row r="2631">
          <cell r="A2631">
            <v>40206</v>
          </cell>
          <cell r="C2631">
            <v>3.33</v>
          </cell>
          <cell r="E2631">
            <v>3.93</v>
          </cell>
          <cell r="G2631">
            <v>5.3167</v>
          </cell>
        </row>
        <row r="2632">
          <cell r="A2632">
            <v>40207</v>
          </cell>
          <cell r="C2632">
            <v>3.34</v>
          </cell>
          <cell r="E2632">
            <v>3.94</v>
          </cell>
          <cell r="G2632">
            <v>5.3372000000000002</v>
          </cell>
        </row>
        <row r="2633">
          <cell r="A2633">
            <v>40210</v>
          </cell>
          <cell r="C2633">
            <v>3.38</v>
          </cell>
          <cell r="E2633">
            <v>3.98</v>
          </cell>
          <cell r="G2633">
            <v>5.3712</v>
          </cell>
        </row>
        <row r="2634">
          <cell r="A2634">
            <v>40211</v>
          </cell>
          <cell r="C2634">
            <v>3.37</v>
          </cell>
          <cell r="E2634">
            <v>3.99</v>
          </cell>
          <cell r="G2634">
            <v>5.3799000000000001</v>
          </cell>
        </row>
        <row r="2635">
          <cell r="A2635">
            <v>40212</v>
          </cell>
          <cell r="C2635">
            <v>3.42</v>
          </cell>
          <cell r="E2635">
            <v>4.04</v>
          </cell>
          <cell r="G2635">
            <v>5.4189999999999996</v>
          </cell>
        </row>
        <row r="2636">
          <cell r="A2636">
            <v>40213</v>
          </cell>
          <cell r="C2636">
            <v>3.36</v>
          </cell>
          <cell r="E2636">
            <v>3.99</v>
          </cell>
          <cell r="G2636">
            <v>5.3661000000000003</v>
          </cell>
        </row>
        <row r="2637">
          <cell r="A2637">
            <v>40214</v>
          </cell>
          <cell r="C2637">
            <v>3.36</v>
          </cell>
          <cell r="E2637">
            <v>4</v>
          </cell>
          <cell r="G2637">
            <v>5.3667999999999996</v>
          </cell>
        </row>
        <row r="2638">
          <cell r="A2638">
            <v>40217</v>
          </cell>
          <cell r="C2638">
            <v>3.35</v>
          </cell>
          <cell r="E2638">
            <v>3.99</v>
          </cell>
          <cell r="G2638">
            <v>5.3937999999999997</v>
          </cell>
        </row>
        <row r="2639">
          <cell r="A2639">
            <v>40218</v>
          </cell>
          <cell r="C2639">
            <v>3.38</v>
          </cell>
          <cell r="E2639">
            <v>4.01</v>
          </cell>
          <cell r="G2639">
            <v>5.4215999999999998</v>
          </cell>
        </row>
        <row r="2640">
          <cell r="A2640">
            <v>40219</v>
          </cell>
          <cell r="C2640">
            <v>3.43</v>
          </cell>
          <cell r="E2640">
            <v>4.04</v>
          </cell>
          <cell r="G2640">
            <v>5.4298000000000002</v>
          </cell>
        </row>
        <row r="2641">
          <cell r="A2641">
            <v>40220</v>
          </cell>
          <cell r="C2641">
            <v>3.47</v>
          </cell>
          <cell r="E2641">
            <v>4.0599999999999996</v>
          </cell>
          <cell r="G2641">
            <v>5.4645000000000001</v>
          </cell>
        </row>
        <row r="2642">
          <cell r="A2642">
            <v>40221</v>
          </cell>
          <cell r="C2642">
            <v>3.46</v>
          </cell>
          <cell r="E2642">
            <v>4.0599999999999996</v>
          </cell>
          <cell r="G2642">
            <v>5.4721000000000002</v>
          </cell>
        </row>
        <row r="2643">
          <cell r="A2643">
            <v>40224</v>
          </cell>
          <cell r="C2643" t="str">
            <v>na</v>
          </cell>
          <cell r="E2643" t="str">
            <v>na</v>
          </cell>
          <cell r="G2643">
            <v>5.4725000000000001</v>
          </cell>
        </row>
        <row r="2644">
          <cell r="A2644">
            <v>40225</v>
          </cell>
          <cell r="C2644">
            <v>3.44</v>
          </cell>
          <cell r="E2644">
            <v>4.0599999999999996</v>
          </cell>
          <cell r="G2644">
            <v>5.4729999999999999</v>
          </cell>
        </row>
        <row r="2645">
          <cell r="A2645">
            <v>40226</v>
          </cell>
          <cell r="C2645">
            <v>3.47</v>
          </cell>
          <cell r="E2645">
            <v>4.08</v>
          </cell>
          <cell r="G2645">
            <v>5.4781000000000004</v>
          </cell>
        </row>
        <row r="2646">
          <cell r="A2646">
            <v>40227</v>
          </cell>
          <cell r="C2646">
            <v>3.49</v>
          </cell>
          <cell r="E2646">
            <v>4.08</v>
          </cell>
          <cell r="G2646">
            <v>5.4644000000000004</v>
          </cell>
        </row>
        <row r="2647">
          <cell r="A2647">
            <v>40228</v>
          </cell>
          <cell r="C2647">
            <v>3.5</v>
          </cell>
          <cell r="E2647">
            <v>4.07</v>
          </cell>
          <cell r="G2647">
            <v>5.4695999999999998</v>
          </cell>
        </row>
        <row r="2648">
          <cell r="A2648">
            <v>40231</v>
          </cell>
          <cell r="C2648">
            <v>3.5</v>
          </cell>
          <cell r="E2648">
            <v>4.09</v>
          </cell>
          <cell r="G2648">
            <v>5.4828999999999999</v>
          </cell>
        </row>
        <row r="2649">
          <cell r="A2649">
            <v>40232</v>
          </cell>
          <cell r="C2649">
            <v>3.43</v>
          </cell>
          <cell r="E2649">
            <v>4.03</v>
          </cell>
          <cell r="G2649">
            <v>5.4291999999999998</v>
          </cell>
        </row>
        <row r="2650">
          <cell r="A2650">
            <v>40233</v>
          </cell>
          <cell r="C2650">
            <v>3.45</v>
          </cell>
          <cell r="E2650">
            <v>4.05</v>
          </cell>
          <cell r="G2650">
            <v>5.4211999999999998</v>
          </cell>
        </row>
        <row r="2651">
          <cell r="A2651">
            <v>40234</v>
          </cell>
          <cell r="C2651">
            <v>3.4</v>
          </cell>
          <cell r="E2651">
            <v>4.0199999999999996</v>
          </cell>
          <cell r="G2651">
            <v>5.4135</v>
          </cell>
        </row>
        <row r="2652">
          <cell r="A2652">
            <v>40235</v>
          </cell>
          <cell r="C2652">
            <v>3.39</v>
          </cell>
          <cell r="E2652">
            <v>4.0199999999999996</v>
          </cell>
          <cell r="G2652">
            <v>5.3914</v>
          </cell>
        </row>
        <row r="2653">
          <cell r="A2653">
            <v>40238</v>
          </cell>
          <cell r="C2653">
            <v>3.4</v>
          </cell>
          <cell r="E2653">
            <v>4.0199999999999996</v>
          </cell>
          <cell r="G2653">
            <v>5.3933999999999997</v>
          </cell>
        </row>
        <row r="2654">
          <cell r="A2654">
            <v>40239</v>
          </cell>
          <cell r="C2654">
            <v>3.39</v>
          </cell>
          <cell r="E2654">
            <v>4</v>
          </cell>
          <cell r="G2654">
            <v>5.3776000000000002</v>
          </cell>
        </row>
        <row r="2655">
          <cell r="A2655">
            <v>40240</v>
          </cell>
          <cell r="C2655">
            <v>3.42</v>
          </cell>
          <cell r="E2655">
            <v>4.01</v>
          </cell>
          <cell r="G2655">
            <v>5.3868</v>
          </cell>
        </row>
        <row r="2656">
          <cell r="A2656">
            <v>40241</v>
          </cell>
          <cell r="C2656">
            <v>3.42</v>
          </cell>
          <cell r="E2656">
            <v>4.01</v>
          </cell>
          <cell r="G2656">
            <v>5.3920000000000003</v>
          </cell>
        </row>
        <row r="2657">
          <cell r="A2657">
            <v>40242</v>
          </cell>
          <cell r="C2657">
            <v>3.47</v>
          </cell>
          <cell r="E2657">
            <v>4.0599999999999996</v>
          </cell>
          <cell r="G2657">
            <v>5.4425999999999997</v>
          </cell>
        </row>
        <row r="2658">
          <cell r="A2658">
            <v>40245</v>
          </cell>
          <cell r="C2658">
            <v>3.51</v>
          </cell>
          <cell r="E2658">
            <v>4.0999999999999996</v>
          </cell>
          <cell r="G2658">
            <v>5.4694000000000003</v>
          </cell>
        </row>
        <row r="2659">
          <cell r="A2659">
            <v>40246</v>
          </cell>
          <cell r="C2659">
            <v>3.51</v>
          </cell>
          <cell r="E2659">
            <v>4.1100000000000003</v>
          </cell>
          <cell r="G2659">
            <v>5.4795999999999996</v>
          </cell>
        </row>
        <row r="2660">
          <cell r="A2660">
            <v>40247</v>
          </cell>
          <cell r="C2660">
            <v>3.53</v>
          </cell>
          <cell r="E2660">
            <v>4.12</v>
          </cell>
          <cell r="G2660">
            <v>5.4908999999999999</v>
          </cell>
        </row>
        <row r="2661">
          <cell r="A2661">
            <v>40248</v>
          </cell>
          <cell r="C2661">
            <v>3.5</v>
          </cell>
          <cell r="E2661">
            <v>4.08</v>
          </cell>
          <cell r="G2661">
            <v>5.4185999999999996</v>
          </cell>
        </row>
        <row r="2662">
          <cell r="A2662">
            <v>40249</v>
          </cell>
          <cell r="C2662">
            <v>3.53</v>
          </cell>
          <cell r="E2662">
            <v>4.09</v>
          </cell>
          <cell r="G2662">
            <v>5.4603999999999999</v>
          </cell>
        </row>
        <row r="2663">
          <cell r="A2663">
            <v>40252</v>
          </cell>
          <cell r="C2663">
            <v>3.49</v>
          </cell>
          <cell r="E2663">
            <v>4.0599999999999996</v>
          </cell>
          <cell r="G2663">
            <v>5.4012000000000002</v>
          </cell>
        </row>
        <row r="2664">
          <cell r="A2664">
            <v>40253</v>
          </cell>
          <cell r="C2664">
            <v>3.44</v>
          </cell>
          <cell r="E2664">
            <v>4.0199999999999996</v>
          </cell>
          <cell r="G2664">
            <v>5.3331</v>
          </cell>
        </row>
        <row r="2665">
          <cell r="A2665">
            <v>40254</v>
          </cell>
          <cell r="C2665">
            <v>3.47</v>
          </cell>
          <cell r="E2665">
            <v>4.04</v>
          </cell>
          <cell r="G2665">
            <v>5.3545999999999996</v>
          </cell>
        </row>
        <row r="2666">
          <cell r="A2666">
            <v>40255</v>
          </cell>
          <cell r="C2666">
            <v>3.45</v>
          </cell>
          <cell r="E2666">
            <v>4.0199999999999996</v>
          </cell>
          <cell r="G2666">
            <v>5.3300999999999998</v>
          </cell>
        </row>
        <row r="2667">
          <cell r="A2667">
            <v>40256</v>
          </cell>
          <cell r="C2667">
            <v>3.49</v>
          </cell>
          <cell r="E2667">
            <v>4.05</v>
          </cell>
          <cell r="G2667">
            <v>5.3693999999999997</v>
          </cell>
        </row>
        <row r="2668">
          <cell r="A2668">
            <v>40259</v>
          </cell>
          <cell r="C2668">
            <v>3.45</v>
          </cell>
          <cell r="E2668">
            <v>4.03</v>
          </cell>
          <cell r="G2668">
            <v>5.3190999999999997</v>
          </cell>
        </row>
        <row r="2669">
          <cell r="A2669">
            <v>40260</v>
          </cell>
          <cell r="C2669">
            <v>3.47</v>
          </cell>
          <cell r="E2669">
            <v>4.03</v>
          </cell>
          <cell r="G2669">
            <v>5.3318000000000003</v>
          </cell>
        </row>
        <row r="2670">
          <cell r="A2670">
            <v>40261</v>
          </cell>
          <cell r="C2670">
            <v>3.54</v>
          </cell>
          <cell r="E2670">
            <v>4.09</v>
          </cell>
          <cell r="G2670">
            <v>5.3925000000000001</v>
          </cell>
        </row>
        <row r="2671">
          <cell r="A2671">
            <v>40262</v>
          </cell>
          <cell r="C2671">
            <v>3.54</v>
          </cell>
          <cell r="E2671">
            <v>4.08</v>
          </cell>
          <cell r="G2671">
            <v>5.3689</v>
          </cell>
        </row>
        <row r="2672">
          <cell r="A2672">
            <v>40263</v>
          </cell>
          <cell r="C2672">
            <v>3.55</v>
          </cell>
          <cell r="E2672">
            <v>4.08</v>
          </cell>
          <cell r="G2672">
            <v>5.3592000000000004</v>
          </cell>
        </row>
        <row r="2673">
          <cell r="A2673">
            <v>40266</v>
          </cell>
          <cell r="C2673">
            <v>3.57</v>
          </cell>
          <cell r="E2673">
            <v>4.0999999999999996</v>
          </cell>
          <cell r="G2673">
            <v>5.3931000000000004</v>
          </cell>
        </row>
        <row r="2674">
          <cell r="A2674">
            <v>40267</v>
          </cell>
          <cell r="C2674">
            <v>3.58</v>
          </cell>
          <cell r="E2674">
            <v>4.0999999999999996</v>
          </cell>
          <cell r="G2674">
            <v>5.3879999999999999</v>
          </cell>
        </row>
        <row r="2675">
          <cell r="A2675">
            <v>40268</v>
          </cell>
          <cell r="C2675">
            <v>3.56</v>
          </cell>
          <cell r="E2675">
            <v>4.07</v>
          </cell>
          <cell r="G2675">
            <v>5.3666</v>
          </cell>
        </row>
        <row r="2676">
          <cell r="A2676">
            <v>40269</v>
          </cell>
          <cell r="C2676">
            <v>3.55</v>
          </cell>
          <cell r="E2676">
            <v>4.05</v>
          </cell>
          <cell r="G2676">
            <v>5.3063000000000002</v>
          </cell>
        </row>
        <row r="2677">
          <cell r="A2677">
            <v>40270</v>
          </cell>
          <cell r="C2677" t="str">
            <v>na</v>
          </cell>
          <cell r="E2677" t="str">
            <v>na</v>
          </cell>
          <cell r="G2677">
            <v>5.3101000000000003</v>
          </cell>
        </row>
        <row r="2678">
          <cell r="A2678">
            <v>40273</v>
          </cell>
          <cell r="C2678">
            <v>3.66</v>
          </cell>
          <cell r="E2678">
            <v>4.12</v>
          </cell>
          <cell r="G2678">
            <v>5.4135999999999997</v>
          </cell>
        </row>
        <row r="2679">
          <cell r="A2679">
            <v>40274</v>
          </cell>
          <cell r="C2679">
            <v>3.68</v>
          </cell>
          <cell r="E2679">
            <v>4.1100000000000003</v>
          </cell>
          <cell r="G2679">
            <v>5.4036999999999997</v>
          </cell>
        </row>
        <row r="2680">
          <cell r="A2680">
            <v>40275</v>
          </cell>
          <cell r="C2680">
            <v>3.62</v>
          </cell>
          <cell r="E2680">
            <v>4.07</v>
          </cell>
          <cell r="G2680">
            <v>5.3490000000000002</v>
          </cell>
        </row>
        <row r="2681">
          <cell r="A2681">
            <v>40276</v>
          </cell>
          <cell r="C2681">
            <v>3.67</v>
          </cell>
          <cell r="E2681">
            <v>4.0999999999999996</v>
          </cell>
          <cell r="G2681">
            <v>5.3911999999999995</v>
          </cell>
        </row>
        <row r="2682">
          <cell r="A2682">
            <v>40277</v>
          </cell>
          <cell r="C2682">
            <v>3.65</v>
          </cell>
          <cell r="E2682">
            <v>4.0599999999999996</v>
          </cell>
          <cell r="G2682">
            <v>5.3428000000000004</v>
          </cell>
        </row>
        <row r="2683">
          <cell r="A2683">
            <v>40280</v>
          </cell>
          <cell r="C2683">
            <v>3.66</v>
          </cell>
          <cell r="E2683">
            <v>4.0599999999999996</v>
          </cell>
          <cell r="G2683">
            <v>5.3350999999999997</v>
          </cell>
        </row>
        <row r="2684">
          <cell r="A2684">
            <v>40281</v>
          </cell>
          <cell r="C2684">
            <v>3.68</v>
          </cell>
          <cell r="E2684">
            <v>4.08</v>
          </cell>
          <cell r="G2684">
            <v>5.3594999999999997</v>
          </cell>
        </row>
        <row r="2685">
          <cell r="A2685">
            <v>40282</v>
          </cell>
          <cell r="C2685">
            <v>3.71</v>
          </cell>
          <cell r="E2685">
            <v>4.1100000000000003</v>
          </cell>
          <cell r="G2685">
            <v>5.3602999999999996</v>
          </cell>
        </row>
        <row r="2686">
          <cell r="A2686">
            <v>40283</v>
          </cell>
          <cell r="C2686">
            <v>3.72</v>
          </cell>
          <cell r="E2686">
            <v>4.0999999999999996</v>
          </cell>
          <cell r="G2686">
            <v>5.3723000000000001</v>
          </cell>
        </row>
        <row r="2687">
          <cell r="A2687">
            <v>40284</v>
          </cell>
          <cell r="C2687">
            <v>3.68</v>
          </cell>
          <cell r="E2687">
            <v>4.08</v>
          </cell>
          <cell r="G2687">
            <v>5.3326000000000002</v>
          </cell>
        </row>
        <row r="2688">
          <cell r="A2688">
            <v>40287</v>
          </cell>
          <cell r="C2688">
            <v>3.65</v>
          </cell>
          <cell r="E2688">
            <v>4.0599999999999996</v>
          </cell>
          <cell r="G2688">
            <v>5.3605999999999998</v>
          </cell>
        </row>
        <row r="2689">
          <cell r="A2689">
            <v>40288</v>
          </cell>
          <cell r="C2689">
            <v>3.7</v>
          </cell>
          <cell r="E2689">
            <v>4.07</v>
          </cell>
          <cell r="G2689">
            <v>5.3922999999999996</v>
          </cell>
        </row>
        <row r="2690">
          <cell r="A2690">
            <v>40289</v>
          </cell>
          <cell r="C2690">
            <v>3.72</v>
          </cell>
          <cell r="E2690">
            <v>4.0599999999999996</v>
          </cell>
          <cell r="G2690">
            <v>5.3446999999999996</v>
          </cell>
        </row>
        <row r="2691">
          <cell r="A2691">
            <v>40290</v>
          </cell>
          <cell r="C2691">
            <v>3.72</v>
          </cell>
          <cell r="E2691">
            <v>4.09</v>
          </cell>
          <cell r="G2691">
            <v>5.3441000000000001</v>
          </cell>
        </row>
        <row r="2692">
          <cell r="A2692">
            <v>40291</v>
          </cell>
          <cell r="C2692">
            <v>3.69</v>
          </cell>
          <cell r="E2692">
            <v>4.07</v>
          </cell>
          <cell r="G2692">
            <v>5.3391999999999999</v>
          </cell>
        </row>
        <row r="2693">
          <cell r="A2693">
            <v>40294</v>
          </cell>
          <cell r="C2693">
            <v>3.68</v>
          </cell>
          <cell r="E2693">
            <v>4.0599999999999996</v>
          </cell>
          <cell r="G2693">
            <v>5.3487</v>
          </cell>
        </row>
        <row r="2694">
          <cell r="A2694">
            <v>40295</v>
          </cell>
          <cell r="C2694">
            <v>3.6</v>
          </cell>
          <cell r="E2694">
            <v>4.01</v>
          </cell>
          <cell r="G2694">
            <v>5.3171999999999997</v>
          </cell>
        </row>
        <row r="2695">
          <cell r="A2695">
            <v>40296</v>
          </cell>
          <cell r="C2695">
            <v>3.66</v>
          </cell>
          <cell r="E2695">
            <v>4.04</v>
          </cell>
          <cell r="G2695">
            <v>5.3936999999999999</v>
          </cell>
        </row>
        <row r="2696">
          <cell r="A2696">
            <v>40297</v>
          </cell>
          <cell r="C2696">
            <v>3.72</v>
          </cell>
          <cell r="E2696">
            <v>4.05</v>
          </cell>
          <cell r="G2696">
            <v>5.3620000000000001</v>
          </cell>
        </row>
        <row r="2697">
          <cell r="A2697">
            <v>40298</v>
          </cell>
          <cell r="C2697">
            <v>3.65</v>
          </cell>
          <cell r="E2697">
            <v>4.01</v>
          </cell>
          <cell r="G2697">
            <v>5.2854000000000001</v>
          </cell>
        </row>
        <row r="2698">
          <cell r="A2698">
            <v>40301</v>
          </cell>
          <cell r="C2698">
            <v>3.64</v>
          </cell>
          <cell r="E2698">
            <v>4</v>
          </cell>
          <cell r="G2698">
            <v>5.2946</v>
          </cell>
        </row>
        <row r="2699">
          <cell r="A2699">
            <v>40302</v>
          </cell>
          <cell r="C2699">
            <v>3.55</v>
          </cell>
          <cell r="E2699">
            <v>3.95</v>
          </cell>
          <cell r="G2699">
            <v>5.2735000000000003</v>
          </cell>
        </row>
        <row r="2700">
          <cell r="A2700">
            <v>40303</v>
          </cell>
          <cell r="C2700">
            <v>3.54</v>
          </cell>
          <cell r="E2700">
            <v>3.93</v>
          </cell>
          <cell r="G2700">
            <v>5.2542</v>
          </cell>
        </row>
        <row r="2701">
          <cell r="A2701">
            <v>40304</v>
          </cell>
          <cell r="C2701">
            <v>3.47</v>
          </cell>
          <cell r="E2701">
            <v>3.87</v>
          </cell>
          <cell r="G2701">
            <v>5.2218999999999998</v>
          </cell>
        </row>
        <row r="2702">
          <cell r="A2702">
            <v>40305</v>
          </cell>
          <cell r="C2702">
            <v>3.5</v>
          </cell>
          <cell r="E2702">
            <v>3.88</v>
          </cell>
          <cell r="G2702">
            <v>5.2679</v>
          </cell>
        </row>
        <row r="2703">
          <cell r="A2703">
            <v>40308</v>
          </cell>
          <cell r="C2703">
            <v>3.58</v>
          </cell>
          <cell r="E2703">
            <v>3.93</v>
          </cell>
          <cell r="G2703">
            <v>5.3540000000000001</v>
          </cell>
        </row>
        <row r="2704">
          <cell r="A2704">
            <v>40309</v>
          </cell>
          <cell r="C2704">
            <v>3.58</v>
          </cell>
          <cell r="E2704">
            <v>3.93</v>
          </cell>
          <cell r="G2704">
            <v>5.3629999999999995</v>
          </cell>
        </row>
        <row r="2705">
          <cell r="A2705">
            <v>40310</v>
          </cell>
          <cell r="C2705">
            <v>3.59</v>
          </cell>
          <cell r="E2705">
            <v>3.94</v>
          </cell>
          <cell r="G2705">
            <v>5.3642000000000003</v>
          </cell>
        </row>
        <row r="2706">
          <cell r="A2706">
            <v>40311</v>
          </cell>
          <cell r="C2706">
            <v>3.51</v>
          </cell>
          <cell r="E2706">
            <v>3.87</v>
          </cell>
          <cell r="G2706">
            <v>5.3</v>
          </cell>
        </row>
        <row r="2707">
          <cell r="A2707">
            <v>40312</v>
          </cell>
          <cell r="C2707">
            <v>3.43</v>
          </cell>
          <cell r="E2707">
            <v>3.82</v>
          </cell>
          <cell r="G2707">
            <v>5.2907999999999999</v>
          </cell>
        </row>
        <row r="2708">
          <cell r="A2708">
            <v>40315</v>
          </cell>
          <cell r="C2708">
            <v>3.5</v>
          </cell>
          <cell r="E2708">
            <v>3.88</v>
          </cell>
          <cell r="G2708">
            <v>5.3243</v>
          </cell>
        </row>
        <row r="2709">
          <cell r="A2709">
            <v>40316</v>
          </cell>
          <cell r="C2709">
            <v>3.4</v>
          </cell>
          <cell r="E2709">
            <v>3.82</v>
          </cell>
          <cell r="G2709">
            <v>5.2347000000000001</v>
          </cell>
        </row>
        <row r="2710">
          <cell r="A2710">
            <v>40317</v>
          </cell>
          <cell r="C2710">
            <v>3.4</v>
          </cell>
          <cell r="E2710">
            <v>3.81</v>
          </cell>
          <cell r="G2710">
            <v>5.3047000000000004</v>
          </cell>
        </row>
        <row r="2711">
          <cell r="A2711">
            <v>40318</v>
          </cell>
          <cell r="C2711">
            <v>3.32</v>
          </cell>
          <cell r="E2711">
            <v>3.75</v>
          </cell>
          <cell r="G2711">
            <v>5.2370000000000001</v>
          </cell>
        </row>
        <row r="2712">
          <cell r="A2712">
            <v>40319</v>
          </cell>
          <cell r="C2712">
            <v>3.36</v>
          </cell>
          <cell r="E2712">
            <v>3.77</v>
          </cell>
          <cell r="G2712">
            <v>5.2884000000000002</v>
          </cell>
        </row>
        <row r="2713">
          <cell r="A2713">
            <v>40322</v>
          </cell>
          <cell r="C2713" t="str">
            <v>na</v>
          </cell>
          <cell r="E2713" t="str">
            <v>na</v>
          </cell>
          <cell r="G2713">
            <v>5.2873999999999999</v>
          </cell>
        </row>
        <row r="2714">
          <cell r="A2714">
            <v>40323</v>
          </cell>
          <cell r="C2714">
            <v>3.26</v>
          </cell>
          <cell r="E2714">
            <v>3.7</v>
          </cell>
          <cell r="G2714">
            <v>5.2188999999999997</v>
          </cell>
        </row>
        <row r="2715">
          <cell r="A2715">
            <v>40324</v>
          </cell>
          <cell r="C2715">
            <v>3.25</v>
          </cell>
          <cell r="E2715">
            <v>3.68</v>
          </cell>
          <cell r="G2715">
            <v>5.2775999999999996</v>
          </cell>
        </row>
        <row r="2716">
          <cell r="A2716">
            <v>40325</v>
          </cell>
          <cell r="C2716">
            <v>3.37</v>
          </cell>
          <cell r="E2716">
            <v>3.75</v>
          </cell>
          <cell r="G2716">
            <v>5.3739999999999997</v>
          </cell>
        </row>
        <row r="2717">
          <cell r="A2717">
            <v>40326</v>
          </cell>
          <cell r="C2717">
            <v>3.3</v>
          </cell>
          <cell r="E2717">
            <v>3.71</v>
          </cell>
          <cell r="G2717">
            <v>5.2963000000000005</v>
          </cell>
        </row>
        <row r="2718">
          <cell r="A2718">
            <v>40329</v>
          </cell>
          <cell r="C2718">
            <v>3.36</v>
          </cell>
          <cell r="E2718">
            <v>3.73</v>
          </cell>
          <cell r="G2718">
            <v>5.3581000000000003</v>
          </cell>
        </row>
        <row r="2719">
          <cell r="A2719">
            <v>40330</v>
          </cell>
          <cell r="C2719">
            <v>3.29</v>
          </cell>
          <cell r="E2719">
            <v>3.71</v>
          </cell>
          <cell r="G2719">
            <v>5.3136999999999999</v>
          </cell>
        </row>
        <row r="2720">
          <cell r="A2720">
            <v>40331</v>
          </cell>
          <cell r="C2720">
            <v>3.38</v>
          </cell>
          <cell r="E2720">
            <v>3.77</v>
          </cell>
          <cell r="G2720">
            <v>5.3697999999999997</v>
          </cell>
        </row>
        <row r="2721">
          <cell r="A2721">
            <v>40332</v>
          </cell>
          <cell r="C2721">
            <v>3.39</v>
          </cell>
          <cell r="E2721">
            <v>3.78</v>
          </cell>
          <cell r="G2721">
            <v>5.3743999999999996</v>
          </cell>
        </row>
        <row r="2722">
          <cell r="A2722">
            <v>40333</v>
          </cell>
          <cell r="C2722">
            <v>3.28</v>
          </cell>
          <cell r="E2722">
            <v>3.71</v>
          </cell>
          <cell r="G2722">
            <v>5.3002000000000002</v>
          </cell>
        </row>
        <row r="2723">
          <cell r="A2723">
            <v>40336</v>
          </cell>
          <cell r="C2723">
            <v>3.3</v>
          </cell>
          <cell r="E2723">
            <v>3.71</v>
          </cell>
          <cell r="G2723">
            <v>5.3041</v>
          </cell>
        </row>
        <row r="2724">
          <cell r="A2724">
            <v>40337</v>
          </cell>
          <cell r="C2724">
            <v>3.32</v>
          </cell>
          <cell r="E2724">
            <v>3.73</v>
          </cell>
          <cell r="G2724">
            <v>5.3121</v>
          </cell>
        </row>
        <row r="2725">
          <cell r="A2725">
            <v>40338</v>
          </cell>
          <cell r="C2725">
            <v>3.35</v>
          </cell>
          <cell r="E2725">
            <v>3.76</v>
          </cell>
          <cell r="G2725">
            <v>5.3479000000000001</v>
          </cell>
        </row>
        <row r="2726">
          <cell r="A2726">
            <v>40339</v>
          </cell>
          <cell r="C2726">
            <v>3.43</v>
          </cell>
          <cell r="E2726">
            <v>3.83</v>
          </cell>
          <cell r="G2726">
            <v>5.3978999999999999</v>
          </cell>
        </row>
        <row r="2727">
          <cell r="A2727">
            <v>40340</v>
          </cell>
          <cell r="C2727">
            <v>3.41</v>
          </cell>
          <cell r="E2727">
            <v>3.81</v>
          </cell>
          <cell r="G2727">
            <v>5.3855000000000004</v>
          </cell>
        </row>
        <row r="2728">
          <cell r="A2728">
            <v>40343</v>
          </cell>
          <cell r="C2728">
            <v>3.44</v>
          </cell>
          <cell r="E2728">
            <v>3.84</v>
          </cell>
          <cell r="G2728">
            <v>5.4241999999999999</v>
          </cell>
        </row>
        <row r="2729">
          <cell r="A2729">
            <v>40344</v>
          </cell>
          <cell r="C2729">
            <v>3.42</v>
          </cell>
          <cell r="E2729">
            <v>3.83</v>
          </cell>
          <cell r="G2729">
            <v>5.4040999999999997</v>
          </cell>
        </row>
        <row r="2730">
          <cell r="A2730">
            <v>40345</v>
          </cell>
          <cell r="C2730">
            <v>3.36</v>
          </cell>
          <cell r="E2730">
            <v>3.78</v>
          </cell>
          <cell r="G2730">
            <v>5.3524000000000003</v>
          </cell>
        </row>
        <row r="2731">
          <cell r="A2731">
            <v>40346</v>
          </cell>
          <cell r="C2731">
            <v>3.31</v>
          </cell>
          <cell r="E2731">
            <v>3.75</v>
          </cell>
          <cell r="G2731">
            <v>5.3216000000000001</v>
          </cell>
        </row>
        <row r="2732">
          <cell r="A2732">
            <v>40347</v>
          </cell>
          <cell r="C2732">
            <v>3.32</v>
          </cell>
          <cell r="E2732">
            <v>3.76</v>
          </cell>
          <cell r="G2732">
            <v>5.3262999999999998</v>
          </cell>
        </row>
        <row r="2733">
          <cell r="A2733">
            <v>40350</v>
          </cell>
          <cell r="C2733">
            <v>3.32</v>
          </cell>
          <cell r="E2733">
            <v>3.76</v>
          </cell>
          <cell r="G2733">
            <v>5.3331999999999997</v>
          </cell>
        </row>
        <row r="2734">
          <cell r="A2734">
            <v>40351</v>
          </cell>
          <cell r="C2734">
            <v>3.25</v>
          </cell>
          <cell r="E2734">
            <v>3.71</v>
          </cell>
          <cell r="G2734">
            <v>5.2786</v>
          </cell>
        </row>
        <row r="2735">
          <cell r="A2735">
            <v>40352</v>
          </cell>
          <cell r="C2735">
            <v>3.23</v>
          </cell>
          <cell r="E2735">
            <v>3.69</v>
          </cell>
          <cell r="G2735">
            <v>5.2671000000000001</v>
          </cell>
        </row>
        <row r="2736">
          <cell r="A2736">
            <v>40353</v>
          </cell>
          <cell r="C2736">
            <v>3.23</v>
          </cell>
          <cell r="E2736">
            <v>3.7</v>
          </cell>
          <cell r="G2736">
            <v>5.2359999999999998</v>
          </cell>
        </row>
        <row r="2737">
          <cell r="A2737">
            <v>40354</v>
          </cell>
          <cell r="C2737">
            <v>3.19</v>
          </cell>
          <cell r="E2737">
            <v>3.68</v>
          </cell>
          <cell r="G2737">
            <v>5.1975999999999996</v>
          </cell>
        </row>
        <row r="2738">
          <cell r="A2738">
            <v>40357</v>
          </cell>
          <cell r="C2738">
            <v>3.16</v>
          </cell>
          <cell r="E2738">
            <v>3.68</v>
          </cell>
          <cell r="G2738">
            <v>5.2119</v>
          </cell>
        </row>
        <row r="2739">
          <cell r="A2739">
            <v>40358</v>
          </cell>
          <cell r="C2739">
            <v>3.09</v>
          </cell>
          <cell r="E2739">
            <v>3.65</v>
          </cell>
          <cell r="G2739">
            <v>5.1924000000000001</v>
          </cell>
        </row>
        <row r="2740">
          <cell r="A2740">
            <v>40359</v>
          </cell>
          <cell r="C2740">
            <v>3.08</v>
          </cell>
          <cell r="E2740">
            <v>3.65</v>
          </cell>
          <cell r="G2740">
            <v>5.1841999999999997</v>
          </cell>
        </row>
        <row r="2741">
          <cell r="A2741">
            <v>40360</v>
          </cell>
          <cell r="C2741" t="str">
            <v>na</v>
          </cell>
          <cell r="E2741" t="str">
            <v>na</v>
          </cell>
          <cell r="G2741">
            <v>5.1791</v>
          </cell>
        </row>
        <row r="2742">
          <cell r="A2742">
            <v>40361</v>
          </cell>
          <cell r="C2742">
            <v>3.1</v>
          </cell>
          <cell r="E2742">
            <v>3.65</v>
          </cell>
          <cell r="G2742">
            <v>5.1898</v>
          </cell>
        </row>
        <row r="2743">
          <cell r="A2743">
            <v>40364</v>
          </cell>
          <cell r="C2743">
            <v>3.07</v>
          </cell>
          <cell r="E2743">
            <v>3.63</v>
          </cell>
          <cell r="G2743">
            <v>5.1688000000000001</v>
          </cell>
        </row>
        <row r="2744">
          <cell r="A2744">
            <v>40365</v>
          </cell>
          <cell r="C2744">
            <v>3.07</v>
          </cell>
          <cell r="E2744">
            <v>3.64</v>
          </cell>
          <cell r="G2744">
            <v>5.1814999999999998</v>
          </cell>
        </row>
        <row r="2745">
          <cell r="A2745">
            <v>40366</v>
          </cell>
          <cell r="C2745">
            <v>3.16</v>
          </cell>
          <cell r="E2745">
            <v>3.69</v>
          </cell>
          <cell r="G2745">
            <v>5.2568000000000001</v>
          </cell>
        </row>
        <row r="2746">
          <cell r="A2746">
            <v>40367</v>
          </cell>
          <cell r="C2746">
            <v>3.19</v>
          </cell>
          <cell r="E2746">
            <v>3.72</v>
          </cell>
          <cell r="G2746">
            <v>5.2149999999999999</v>
          </cell>
        </row>
        <row r="2747">
          <cell r="A2747">
            <v>40368</v>
          </cell>
          <cell r="C2747">
            <v>3.23</v>
          </cell>
          <cell r="E2747">
            <v>3.75</v>
          </cell>
          <cell r="G2747">
            <v>5.2439999999999998</v>
          </cell>
        </row>
        <row r="2748">
          <cell r="A2748">
            <v>40371</v>
          </cell>
          <cell r="C2748">
            <v>3.21</v>
          </cell>
          <cell r="E2748">
            <v>3.75</v>
          </cell>
          <cell r="G2748">
            <v>5.2184999999999997</v>
          </cell>
        </row>
        <row r="2749">
          <cell r="A2749">
            <v>40372</v>
          </cell>
          <cell r="C2749">
            <v>3.27</v>
          </cell>
          <cell r="E2749">
            <v>3.78</v>
          </cell>
          <cell r="G2749">
            <v>5.2539999999999996</v>
          </cell>
        </row>
        <row r="2750">
          <cell r="A2750">
            <v>40373</v>
          </cell>
          <cell r="C2750">
            <v>3.26</v>
          </cell>
          <cell r="E2750">
            <v>3.78</v>
          </cell>
          <cell r="G2750">
            <v>5.2534999999999998</v>
          </cell>
        </row>
        <row r="2751">
          <cell r="A2751">
            <v>40374</v>
          </cell>
          <cell r="C2751">
            <v>3.23</v>
          </cell>
          <cell r="E2751">
            <v>3.77</v>
          </cell>
          <cell r="G2751">
            <v>5.2577999999999996</v>
          </cell>
        </row>
        <row r="2752">
          <cell r="A2752">
            <v>40375</v>
          </cell>
          <cell r="C2752">
            <v>3.16</v>
          </cell>
          <cell r="E2752">
            <v>3.72</v>
          </cell>
          <cell r="G2752">
            <v>5.1848000000000001</v>
          </cell>
        </row>
        <row r="2753">
          <cell r="A2753">
            <v>40378</v>
          </cell>
          <cell r="C2753">
            <v>3.16</v>
          </cell>
          <cell r="E2753">
            <v>3.74</v>
          </cell>
          <cell r="G2753">
            <v>5.2015000000000002</v>
          </cell>
        </row>
        <row r="2754">
          <cell r="A2754">
            <v>40379</v>
          </cell>
          <cell r="C2754">
            <v>3.2</v>
          </cell>
          <cell r="E2754">
            <v>3.76</v>
          </cell>
          <cell r="G2754">
            <v>5.2408000000000001</v>
          </cell>
        </row>
        <row r="2755">
          <cell r="A2755">
            <v>40380</v>
          </cell>
          <cell r="C2755">
            <v>3.15</v>
          </cell>
          <cell r="E2755">
            <v>3.73</v>
          </cell>
          <cell r="G2755">
            <v>5.1928000000000001</v>
          </cell>
        </row>
        <row r="2756">
          <cell r="A2756">
            <v>40381</v>
          </cell>
          <cell r="C2756">
            <v>3.21</v>
          </cell>
          <cell r="E2756">
            <v>3.77</v>
          </cell>
          <cell r="G2756">
            <v>5.2775999999999996</v>
          </cell>
        </row>
        <row r="2757">
          <cell r="A2757">
            <v>40382</v>
          </cell>
          <cell r="C2757">
            <v>3.23</v>
          </cell>
          <cell r="E2757">
            <v>3.78</v>
          </cell>
          <cell r="G2757">
            <v>5.2728000000000002</v>
          </cell>
        </row>
        <row r="2758">
          <cell r="A2758">
            <v>40385</v>
          </cell>
          <cell r="C2758">
            <v>3.23</v>
          </cell>
          <cell r="E2758">
            <v>3.77</v>
          </cell>
          <cell r="G2758">
            <v>5.2645</v>
          </cell>
        </row>
        <row r="2759">
          <cell r="A2759">
            <v>40386</v>
          </cell>
          <cell r="C2759">
            <v>3.26</v>
          </cell>
          <cell r="E2759">
            <v>3.8</v>
          </cell>
          <cell r="G2759">
            <v>5.2976999999999999</v>
          </cell>
        </row>
        <row r="2760">
          <cell r="A2760">
            <v>40387</v>
          </cell>
          <cell r="C2760">
            <v>3.22</v>
          </cell>
          <cell r="E2760">
            <v>3.77</v>
          </cell>
          <cell r="G2760">
            <v>5.2572000000000001</v>
          </cell>
        </row>
        <row r="2761">
          <cell r="A2761">
            <v>40388</v>
          </cell>
          <cell r="C2761">
            <v>3.17</v>
          </cell>
          <cell r="E2761">
            <v>3.75</v>
          </cell>
          <cell r="G2761">
            <v>5.258</v>
          </cell>
        </row>
        <row r="2762">
          <cell r="A2762">
            <v>40389</v>
          </cell>
          <cell r="C2762">
            <v>3.11</v>
          </cell>
          <cell r="E2762">
            <v>3.69</v>
          </cell>
          <cell r="G2762">
            <v>5.19</v>
          </cell>
        </row>
        <row r="2763">
          <cell r="A2763">
            <v>40392</v>
          </cell>
          <cell r="C2763" t="str">
            <v>na</v>
          </cell>
          <cell r="E2763" t="str">
            <v>na</v>
          </cell>
          <cell r="G2763">
            <v>5.1896000000000004</v>
          </cell>
        </row>
        <row r="2764">
          <cell r="A2764">
            <v>40393</v>
          </cell>
          <cell r="C2764">
            <v>3.1</v>
          </cell>
          <cell r="E2764">
            <v>3.69</v>
          </cell>
          <cell r="G2764">
            <v>5.1908000000000003</v>
          </cell>
        </row>
        <row r="2765">
          <cell r="A2765">
            <v>40394</v>
          </cell>
          <cell r="C2765">
            <v>3.17</v>
          </cell>
          <cell r="E2765">
            <v>3.72</v>
          </cell>
          <cell r="G2765">
            <v>5.1882999999999999</v>
          </cell>
        </row>
        <row r="2766">
          <cell r="A2766">
            <v>40395</v>
          </cell>
          <cell r="C2766">
            <v>3.11</v>
          </cell>
          <cell r="E2766">
            <v>3.67</v>
          </cell>
          <cell r="G2766">
            <v>5.1292</v>
          </cell>
        </row>
        <row r="2767">
          <cell r="A2767">
            <v>40396</v>
          </cell>
          <cell r="C2767">
            <v>3.07</v>
          </cell>
          <cell r="E2767">
            <v>3.65</v>
          </cell>
          <cell r="G2767">
            <v>5.1361999999999997</v>
          </cell>
        </row>
        <row r="2768">
          <cell r="A2768">
            <v>40399</v>
          </cell>
          <cell r="C2768">
            <v>3.07</v>
          </cell>
          <cell r="E2768">
            <v>3.65</v>
          </cell>
          <cell r="G2768">
            <v>5.1227999999999998</v>
          </cell>
        </row>
        <row r="2769">
          <cell r="A2769">
            <v>40400</v>
          </cell>
          <cell r="C2769">
            <v>3.03</v>
          </cell>
          <cell r="E2769">
            <v>3.63</v>
          </cell>
          <cell r="G2769">
            <v>5.1094999999999997</v>
          </cell>
        </row>
        <row r="2770">
          <cell r="A2770">
            <v>40401</v>
          </cell>
          <cell r="C2770">
            <v>2.97</v>
          </cell>
          <cell r="E2770">
            <v>3.6</v>
          </cell>
          <cell r="G2770">
            <v>5.0915999999999997</v>
          </cell>
        </row>
        <row r="2771">
          <cell r="A2771">
            <v>40402</v>
          </cell>
          <cell r="C2771">
            <v>3.01</v>
          </cell>
          <cell r="E2771">
            <v>3.63</v>
          </cell>
          <cell r="G2771">
            <v>5.1181000000000001</v>
          </cell>
        </row>
        <row r="2772">
          <cell r="A2772">
            <v>40403</v>
          </cell>
          <cell r="C2772">
            <v>2.98</v>
          </cell>
          <cell r="E2772">
            <v>3.6</v>
          </cell>
          <cell r="G2772">
            <v>5.0740999999999996</v>
          </cell>
        </row>
        <row r="2773">
          <cell r="A2773">
            <v>40406</v>
          </cell>
          <cell r="C2773">
            <v>2.93</v>
          </cell>
          <cell r="E2773">
            <v>3.55</v>
          </cell>
          <cell r="G2773">
            <v>5.0347999999999997</v>
          </cell>
        </row>
        <row r="2774">
          <cell r="A2774">
            <v>40407</v>
          </cell>
          <cell r="C2774">
            <v>2.96</v>
          </cell>
          <cell r="E2774">
            <v>3.57</v>
          </cell>
          <cell r="G2774">
            <v>5.0628000000000002</v>
          </cell>
        </row>
        <row r="2775">
          <cell r="A2775">
            <v>40408</v>
          </cell>
          <cell r="C2775">
            <v>2.94</v>
          </cell>
          <cell r="E2775">
            <v>3.55</v>
          </cell>
          <cell r="G2775">
            <v>5.0401999999999996</v>
          </cell>
        </row>
        <row r="2776">
          <cell r="A2776">
            <v>40409</v>
          </cell>
          <cell r="C2776">
            <v>2.92</v>
          </cell>
          <cell r="E2776">
            <v>3.52</v>
          </cell>
          <cell r="G2776">
            <v>5.0133999999999999</v>
          </cell>
        </row>
        <row r="2777">
          <cell r="A2777">
            <v>40410</v>
          </cell>
          <cell r="C2777">
            <v>2.92</v>
          </cell>
          <cell r="E2777">
            <v>3.53</v>
          </cell>
          <cell r="G2777">
            <v>5.0107999999999997</v>
          </cell>
        </row>
        <row r="2778">
          <cell r="A2778">
            <v>40413</v>
          </cell>
          <cell r="C2778">
            <v>2.88</v>
          </cell>
          <cell r="E2778">
            <v>3.53</v>
          </cell>
          <cell r="G2778">
            <v>5.0090000000000003</v>
          </cell>
        </row>
        <row r="2779">
          <cell r="A2779">
            <v>40414</v>
          </cell>
          <cell r="C2779">
            <v>2.82</v>
          </cell>
          <cell r="E2779">
            <v>3.5</v>
          </cell>
          <cell r="G2779">
            <v>5.0122</v>
          </cell>
        </row>
        <row r="2780">
          <cell r="A2780">
            <v>40415</v>
          </cell>
          <cell r="C2780">
            <v>2.83</v>
          </cell>
          <cell r="E2780">
            <v>3.47</v>
          </cell>
          <cell r="G2780">
            <v>4.9798</v>
          </cell>
        </row>
        <row r="2781">
          <cell r="A2781">
            <v>40416</v>
          </cell>
          <cell r="C2781">
            <v>2.8</v>
          </cell>
          <cell r="E2781">
            <v>3.43</v>
          </cell>
          <cell r="G2781">
            <v>4.9310999999999998</v>
          </cell>
        </row>
        <row r="2782">
          <cell r="A2782">
            <v>40417</v>
          </cell>
          <cell r="C2782">
            <v>2.87</v>
          </cell>
          <cell r="E2782">
            <v>3.49</v>
          </cell>
          <cell r="G2782">
            <v>5.0227000000000004</v>
          </cell>
        </row>
        <row r="2783">
          <cell r="A2783">
            <v>40420</v>
          </cell>
          <cell r="C2783">
            <v>2.78</v>
          </cell>
          <cell r="E2783">
            <v>3.43</v>
          </cell>
          <cell r="G2783">
            <v>4.9451000000000001</v>
          </cell>
        </row>
        <row r="2784">
          <cell r="A2784">
            <v>40421</v>
          </cell>
          <cell r="C2784">
            <v>2.78</v>
          </cell>
          <cell r="E2784">
            <v>3.44</v>
          </cell>
          <cell r="G2784">
            <v>4.9825999999999997</v>
          </cell>
        </row>
        <row r="2785">
          <cell r="A2785">
            <v>40422</v>
          </cell>
          <cell r="C2785">
            <v>2.85</v>
          </cell>
          <cell r="E2785">
            <v>3.5</v>
          </cell>
          <cell r="G2785">
            <v>5.0585000000000004</v>
          </cell>
        </row>
        <row r="2786">
          <cell r="A2786">
            <v>40423</v>
          </cell>
          <cell r="C2786">
            <v>2.87</v>
          </cell>
          <cell r="E2786">
            <v>3.52</v>
          </cell>
          <cell r="G2786">
            <v>5.0930999999999997</v>
          </cell>
        </row>
        <row r="2787">
          <cell r="A2787">
            <v>40424</v>
          </cell>
          <cell r="C2787">
            <v>2.95</v>
          </cell>
          <cell r="E2787">
            <v>3.57</v>
          </cell>
          <cell r="G2787">
            <v>5.1131000000000002</v>
          </cell>
        </row>
        <row r="2788">
          <cell r="A2788">
            <v>40427</v>
          </cell>
          <cell r="C2788" t="str">
            <v>na</v>
          </cell>
          <cell r="E2788" t="str">
            <v>na</v>
          </cell>
          <cell r="G2788">
            <v>5.1142000000000003</v>
          </cell>
        </row>
        <row r="2789">
          <cell r="A2789">
            <v>40428</v>
          </cell>
          <cell r="C2789">
            <v>2.81</v>
          </cell>
          <cell r="E2789">
            <v>3.47</v>
          </cell>
          <cell r="G2789">
            <v>4.9987000000000004</v>
          </cell>
        </row>
        <row r="2790">
          <cell r="A2790">
            <v>40429</v>
          </cell>
          <cell r="C2790">
            <v>2.92</v>
          </cell>
          <cell r="E2790">
            <v>3.53</v>
          </cell>
          <cell r="G2790">
            <v>5.1071999999999997</v>
          </cell>
        </row>
        <row r="2791">
          <cell r="A2791">
            <v>40430</v>
          </cell>
          <cell r="C2791">
            <v>2.97</v>
          </cell>
          <cell r="E2791">
            <v>3.56</v>
          </cell>
          <cell r="G2791">
            <v>5.0747</v>
          </cell>
        </row>
        <row r="2792">
          <cell r="A2792">
            <v>40431</v>
          </cell>
          <cell r="C2792">
            <v>2.97</v>
          </cell>
          <cell r="E2792">
            <v>3.55</v>
          </cell>
          <cell r="G2792">
            <v>5.0804999999999998</v>
          </cell>
        </row>
        <row r="2793">
          <cell r="A2793">
            <v>40434</v>
          </cell>
          <cell r="C2793">
            <v>2.95</v>
          </cell>
          <cell r="E2793">
            <v>3.54</v>
          </cell>
          <cell r="G2793">
            <v>5.0717999999999996</v>
          </cell>
        </row>
        <row r="2794">
          <cell r="A2794">
            <v>40435</v>
          </cell>
          <cell r="C2794">
            <v>2.94</v>
          </cell>
          <cell r="E2794">
            <v>3.52</v>
          </cell>
          <cell r="G2794">
            <v>5.0903999999999998</v>
          </cell>
        </row>
        <row r="2795">
          <cell r="A2795">
            <v>40436</v>
          </cell>
          <cell r="C2795">
            <v>2.96</v>
          </cell>
          <cell r="E2795">
            <v>3.54</v>
          </cell>
          <cell r="G2795">
            <v>5.0727000000000002</v>
          </cell>
        </row>
        <row r="2796">
          <cell r="A2796">
            <v>40437</v>
          </cell>
          <cell r="C2796">
            <v>2.97</v>
          </cell>
          <cell r="E2796">
            <v>3.55</v>
          </cell>
          <cell r="G2796">
            <v>5.0719000000000003</v>
          </cell>
        </row>
        <row r="2797">
          <cell r="A2797">
            <v>40438</v>
          </cell>
          <cell r="C2797">
            <v>2.93</v>
          </cell>
          <cell r="E2797">
            <v>3.5</v>
          </cell>
          <cell r="G2797">
            <v>5.0388999999999999</v>
          </cell>
        </row>
        <row r="2798">
          <cell r="A2798">
            <v>40441</v>
          </cell>
          <cell r="C2798">
            <v>2.94</v>
          </cell>
          <cell r="E2798">
            <v>3.5</v>
          </cell>
          <cell r="G2798">
            <v>5.0532000000000004</v>
          </cell>
        </row>
        <row r="2799">
          <cell r="A2799">
            <v>40442</v>
          </cell>
          <cell r="C2799">
            <v>2.89</v>
          </cell>
          <cell r="E2799">
            <v>3.48</v>
          </cell>
          <cell r="G2799">
            <v>5.0286999999999997</v>
          </cell>
        </row>
        <row r="2800">
          <cell r="A2800">
            <v>40443</v>
          </cell>
          <cell r="C2800">
            <v>2.87</v>
          </cell>
          <cell r="E2800">
            <v>3.43</v>
          </cell>
          <cell r="G2800">
            <v>4.9618000000000002</v>
          </cell>
        </row>
        <row r="2801">
          <cell r="A2801">
            <v>40444</v>
          </cell>
          <cell r="C2801">
            <v>2.83</v>
          </cell>
          <cell r="E2801">
            <v>3.41</v>
          </cell>
          <cell r="G2801">
            <v>4.9524999999999997</v>
          </cell>
        </row>
        <row r="2802">
          <cell r="A2802">
            <v>40445</v>
          </cell>
          <cell r="C2802">
            <v>2.86</v>
          </cell>
          <cell r="E2802">
            <v>3.42</v>
          </cell>
          <cell r="G2802">
            <v>4.9478</v>
          </cell>
        </row>
        <row r="2803">
          <cell r="A2803">
            <v>40448</v>
          </cell>
          <cell r="C2803">
            <v>2.8</v>
          </cell>
          <cell r="E2803">
            <v>3.38</v>
          </cell>
          <cell r="G2803">
            <v>4.8776999999999999</v>
          </cell>
        </row>
        <row r="2804">
          <cell r="A2804">
            <v>40449</v>
          </cell>
          <cell r="C2804">
            <v>2.74</v>
          </cell>
          <cell r="E2804">
            <v>3.33</v>
          </cell>
          <cell r="G2804">
            <v>4.8826999999999998</v>
          </cell>
        </row>
        <row r="2805">
          <cell r="A2805">
            <v>40450</v>
          </cell>
          <cell r="C2805">
            <v>2.74</v>
          </cell>
          <cell r="E2805">
            <v>3.33</v>
          </cell>
          <cell r="G2805">
            <v>4.8705999999999996</v>
          </cell>
        </row>
        <row r="2806">
          <cell r="A2806">
            <v>40451</v>
          </cell>
          <cell r="C2806">
            <v>2.75</v>
          </cell>
          <cell r="E2806">
            <v>3.35</v>
          </cell>
          <cell r="G2806">
            <v>4.8609999999999998</v>
          </cell>
        </row>
        <row r="2807">
          <cell r="A2807">
            <v>40452</v>
          </cell>
          <cell r="C2807">
            <v>2.79</v>
          </cell>
          <cell r="E2807">
            <v>3.39</v>
          </cell>
          <cell r="G2807">
            <v>4.8639000000000001</v>
          </cell>
        </row>
        <row r="2808">
          <cell r="A2808">
            <v>40455</v>
          </cell>
          <cell r="C2808">
            <v>2.75</v>
          </cell>
          <cell r="E2808">
            <v>3.37</v>
          </cell>
          <cell r="G2808">
            <v>4.8452999999999999</v>
          </cell>
        </row>
        <row r="2809">
          <cell r="A2809">
            <v>40456</v>
          </cell>
          <cell r="C2809">
            <v>2.77</v>
          </cell>
          <cell r="E2809">
            <v>3.39</v>
          </cell>
          <cell r="G2809">
            <v>4.9058000000000002</v>
          </cell>
        </row>
        <row r="2810">
          <cell r="A2810">
            <v>40457</v>
          </cell>
          <cell r="C2810">
            <v>2.74</v>
          </cell>
          <cell r="E2810">
            <v>3.38</v>
          </cell>
          <cell r="G2810">
            <v>4.8547000000000002</v>
          </cell>
        </row>
        <row r="2811">
          <cell r="A2811">
            <v>40458</v>
          </cell>
          <cell r="C2811">
            <v>2.75</v>
          </cell>
          <cell r="E2811">
            <v>3.42</v>
          </cell>
          <cell r="G2811">
            <v>4.9222000000000001</v>
          </cell>
        </row>
        <row r="2812">
          <cell r="A2812">
            <v>40459</v>
          </cell>
          <cell r="C2812">
            <v>2.68</v>
          </cell>
          <cell r="E2812">
            <v>3.4</v>
          </cell>
          <cell r="G2812">
            <v>4.8868999999999998</v>
          </cell>
        </row>
        <row r="2813">
          <cell r="A2813">
            <v>40462</v>
          </cell>
          <cell r="C2813" t="str">
            <v>na</v>
          </cell>
          <cell r="E2813" t="str">
            <v>na</v>
          </cell>
          <cell r="G2813">
            <v>4.8875000000000002</v>
          </cell>
        </row>
        <row r="2814">
          <cell r="A2814">
            <v>40463</v>
          </cell>
          <cell r="C2814">
            <v>2.72</v>
          </cell>
          <cell r="E2814">
            <v>3.43</v>
          </cell>
          <cell r="G2814">
            <v>4.9719999999999995</v>
          </cell>
        </row>
        <row r="2815">
          <cell r="A2815">
            <v>40464</v>
          </cell>
          <cell r="C2815">
            <v>2.73</v>
          </cell>
          <cell r="E2815">
            <v>3.44</v>
          </cell>
          <cell r="G2815">
            <v>4.9626999999999999</v>
          </cell>
        </row>
        <row r="2816">
          <cell r="A2816">
            <v>40465</v>
          </cell>
          <cell r="C2816">
            <v>2.76</v>
          </cell>
          <cell r="E2816">
            <v>3.45</v>
          </cell>
          <cell r="G2816">
            <v>4.9820000000000002</v>
          </cell>
        </row>
        <row r="2817">
          <cell r="A2817">
            <v>40466</v>
          </cell>
          <cell r="C2817">
            <v>2.79</v>
          </cell>
          <cell r="E2817">
            <v>3.49</v>
          </cell>
          <cell r="G2817">
            <v>5.0008999999999997</v>
          </cell>
        </row>
        <row r="2818">
          <cell r="A2818">
            <v>40469</v>
          </cell>
          <cell r="C2818">
            <v>2.76</v>
          </cell>
          <cell r="E2818">
            <v>3.48</v>
          </cell>
          <cell r="G2818">
            <v>4.9668999999999999</v>
          </cell>
        </row>
        <row r="2819">
          <cell r="A2819">
            <v>40470</v>
          </cell>
          <cell r="C2819">
            <v>2.71</v>
          </cell>
          <cell r="E2819">
            <v>3.45</v>
          </cell>
          <cell r="G2819">
            <v>4.9619</v>
          </cell>
        </row>
        <row r="2820">
          <cell r="A2820">
            <v>40471</v>
          </cell>
          <cell r="C2820">
            <v>2.75</v>
          </cell>
          <cell r="E2820">
            <v>3.46</v>
          </cell>
          <cell r="G2820">
            <v>4.9756</v>
          </cell>
        </row>
        <row r="2821">
          <cell r="A2821">
            <v>40472</v>
          </cell>
          <cell r="C2821">
            <v>2.76</v>
          </cell>
          <cell r="E2821">
            <v>3.44</v>
          </cell>
          <cell r="G2821">
            <v>4.9211999999999998</v>
          </cell>
        </row>
        <row r="2822">
          <cell r="A2822">
            <v>40473</v>
          </cell>
          <cell r="C2822">
            <v>2.74</v>
          </cell>
          <cell r="E2822">
            <v>3.44</v>
          </cell>
          <cell r="G2822">
            <v>4.9298000000000002</v>
          </cell>
        </row>
        <row r="2823">
          <cell r="A2823">
            <v>40476</v>
          </cell>
          <cell r="C2823">
            <v>2.74</v>
          </cell>
          <cell r="E2823">
            <v>3.43</v>
          </cell>
          <cell r="G2823">
            <v>4.9223999999999997</v>
          </cell>
        </row>
        <row r="2824">
          <cell r="A2824">
            <v>40477</v>
          </cell>
          <cell r="C2824">
            <v>2.82</v>
          </cell>
          <cell r="E2824">
            <v>3.46</v>
          </cell>
          <cell r="G2824">
            <v>4.9447000000000001</v>
          </cell>
        </row>
        <row r="2825">
          <cell r="A2825">
            <v>40478</v>
          </cell>
          <cell r="C2825">
            <v>2.89</v>
          </cell>
          <cell r="E2825">
            <v>3.5</v>
          </cell>
          <cell r="G2825">
            <v>4.9752999999999998</v>
          </cell>
        </row>
        <row r="2826">
          <cell r="A2826">
            <v>40479</v>
          </cell>
          <cell r="C2826">
            <v>2.87</v>
          </cell>
          <cell r="E2826">
            <v>3.48</v>
          </cell>
          <cell r="G2826">
            <v>4.9504999999999999</v>
          </cell>
        </row>
        <row r="2827">
          <cell r="A2827">
            <v>40480</v>
          </cell>
          <cell r="C2827">
            <v>2.8</v>
          </cell>
          <cell r="E2827">
            <v>3.44</v>
          </cell>
          <cell r="G2827">
            <v>4.9329999999999998</v>
          </cell>
        </row>
        <row r="2828">
          <cell r="A2828">
            <v>40483</v>
          </cell>
          <cell r="C2828">
            <v>2.83</v>
          </cell>
          <cell r="E2828">
            <v>3.47</v>
          </cell>
          <cell r="G2828">
            <v>4.9702999999999999</v>
          </cell>
        </row>
        <row r="2829">
          <cell r="A2829">
            <v>40484</v>
          </cell>
          <cell r="C2829">
            <v>2.88</v>
          </cell>
          <cell r="E2829">
            <v>3.48</v>
          </cell>
          <cell r="G2829">
            <v>4.9160000000000004</v>
          </cell>
        </row>
        <row r="2830">
          <cell r="A2830">
            <v>40485</v>
          </cell>
          <cell r="C2830">
            <v>2.87</v>
          </cell>
          <cell r="E2830">
            <v>3.49</v>
          </cell>
          <cell r="G2830">
            <v>4.9409999999999998</v>
          </cell>
        </row>
        <row r="2831">
          <cell r="A2831">
            <v>40486</v>
          </cell>
          <cell r="C2831">
            <v>2.81</v>
          </cell>
          <cell r="E2831">
            <v>3.47</v>
          </cell>
          <cell r="G2831">
            <v>4.9161000000000001</v>
          </cell>
        </row>
        <row r="2832">
          <cell r="A2832">
            <v>40487</v>
          </cell>
          <cell r="C2832">
            <v>2.85</v>
          </cell>
          <cell r="E2832">
            <v>3.49</v>
          </cell>
          <cell r="G2832">
            <v>4.9534000000000002</v>
          </cell>
        </row>
        <row r="2833">
          <cell r="A2833">
            <v>40490</v>
          </cell>
          <cell r="C2833">
            <v>2.89</v>
          </cell>
          <cell r="E2833">
            <v>3.5</v>
          </cell>
          <cell r="G2833">
            <v>4.9359000000000002</v>
          </cell>
        </row>
        <row r="2834">
          <cell r="A2834">
            <v>40491</v>
          </cell>
          <cell r="C2834">
            <v>2.97</v>
          </cell>
          <cell r="E2834">
            <v>3.57</v>
          </cell>
          <cell r="G2834">
            <v>4.9701000000000004</v>
          </cell>
        </row>
        <row r="2835">
          <cell r="A2835">
            <v>40492</v>
          </cell>
          <cell r="C2835">
            <v>2.98</v>
          </cell>
          <cell r="E2835">
            <v>3.59</v>
          </cell>
          <cell r="G2835">
            <v>4.9390000000000001</v>
          </cell>
        </row>
        <row r="2836">
          <cell r="A2836">
            <v>40493</v>
          </cell>
          <cell r="C2836" t="str">
            <v>na</v>
          </cell>
          <cell r="E2836" t="str">
            <v>na</v>
          </cell>
          <cell r="G2836">
            <v>4.9366000000000003</v>
          </cell>
        </row>
        <row r="2837">
          <cell r="A2837">
            <v>40494</v>
          </cell>
          <cell r="C2837">
            <v>3.02</v>
          </cell>
          <cell r="E2837">
            <v>3.63</v>
          </cell>
          <cell r="G2837">
            <v>4.9707999999999997</v>
          </cell>
        </row>
        <row r="2838">
          <cell r="A2838">
            <v>40497</v>
          </cell>
          <cell r="C2838">
            <v>3.14</v>
          </cell>
          <cell r="E2838">
            <v>3.71</v>
          </cell>
          <cell r="G2838">
            <v>5.0822000000000003</v>
          </cell>
        </row>
        <row r="2839">
          <cell r="A2839">
            <v>40498</v>
          </cell>
          <cell r="C2839">
            <v>3.07</v>
          </cell>
          <cell r="E2839">
            <v>3.68</v>
          </cell>
          <cell r="G2839">
            <v>5.0204000000000004</v>
          </cell>
        </row>
        <row r="2840">
          <cell r="A2840">
            <v>40499</v>
          </cell>
          <cell r="C2840">
            <v>3.1</v>
          </cell>
          <cell r="E2840">
            <v>3.67</v>
          </cell>
          <cell r="G2840">
            <v>5.0243000000000002</v>
          </cell>
        </row>
        <row r="2841">
          <cell r="A2841">
            <v>40500</v>
          </cell>
          <cell r="C2841">
            <v>3.12</v>
          </cell>
          <cell r="E2841">
            <v>3.66</v>
          </cell>
          <cell r="G2841">
            <v>5.0419</v>
          </cell>
        </row>
        <row r="2842">
          <cell r="A2842">
            <v>40501</v>
          </cell>
          <cell r="C2842">
            <v>3.14</v>
          </cell>
          <cell r="E2842">
            <v>3.62</v>
          </cell>
          <cell r="G2842">
            <v>5.0316999999999998</v>
          </cell>
        </row>
        <row r="2843">
          <cell r="A2843">
            <v>40504</v>
          </cell>
          <cell r="C2843">
            <v>3.08</v>
          </cell>
          <cell r="E2843">
            <v>3.58</v>
          </cell>
          <cell r="G2843">
            <v>5.0010000000000003</v>
          </cell>
        </row>
        <row r="2844">
          <cell r="A2844">
            <v>40505</v>
          </cell>
          <cell r="C2844">
            <v>3.11</v>
          </cell>
          <cell r="E2844">
            <v>3.6</v>
          </cell>
          <cell r="G2844">
            <v>5.0435999999999996</v>
          </cell>
        </row>
        <row r="2845">
          <cell r="A2845">
            <v>40506</v>
          </cell>
          <cell r="C2845">
            <v>3.19</v>
          </cell>
          <cell r="E2845">
            <v>3.65</v>
          </cell>
          <cell r="G2845">
            <v>5.0476000000000001</v>
          </cell>
        </row>
        <row r="2846">
          <cell r="A2846">
            <v>40507</v>
          </cell>
          <cell r="C2846">
            <v>3.16</v>
          </cell>
          <cell r="E2846">
            <v>3.63</v>
          </cell>
          <cell r="G2846">
            <v>5.0354000000000001</v>
          </cell>
        </row>
        <row r="2847">
          <cell r="A2847">
            <v>40508</v>
          </cell>
          <cell r="C2847">
            <v>3.11</v>
          </cell>
          <cell r="E2847">
            <v>3.57</v>
          </cell>
          <cell r="G2847">
            <v>5.0193000000000003</v>
          </cell>
        </row>
        <row r="2848">
          <cell r="A2848">
            <v>40511</v>
          </cell>
          <cell r="C2848">
            <v>3.08</v>
          </cell>
          <cell r="E2848">
            <v>3.52</v>
          </cell>
          <cell r="G2848">
            <v>4.9801000000000002</v>
          </cell>
        </row>
        <row r="2849">
          <cell r="A2849">
            <v>40512</v>
          </cell>
          <cell r="C2849">
            <v>3.07</v>
          </cell>
          <cell r="E2849">
            <v>3.48</v>
          </cell>
          <cell r="G2849">
            <v>4.9516</v>
          </cell>
        </row>
        <row r="2850">
          <cell r="A2850">
            <v>40513</v>
          </cell>
          <cell r="C2850">
            <v>3.17</v>
          </cell>
          <cell r="E2850">
            <v>3.58</v>
          </cell>
          <cell r="G2850">
            <v>5.0289999999999999</v>
          </cell>
        </row>
        <row r="2851">
          <cell r="A2851">
            <v>40514</v>
          </cell>
          <cell r="C2851">
            <v>3.2</v>
          </cell>
          <cell r="E2851">
            <v>3.6</v>
          </cell>
          <cell r="G2851">
            <v>5.0256999999999996</v>
          </cell>
        </row>
        <row r="2852">
          <cell r="A2852">
            <v>40515</v>
          </cell>
          <cell r="C2852">
            <v>3.19</v>
          </cell>
          <cell r="E2852">
            <v>3.64</v>
          </cell>
          <cell r="G2852">
            <v>5.0488</v>
          </cell>
        </row>
        <row r="2853">
          <cell r="A2853">
            <v>40518</v>
          </cell>
          <cell r="C2853">
            <v>3.12</v>
          </cell>
          <cell r="E2853">
            <v>3.6</v>
          </cell>
          <cell r="G2853">
            <v>5.0160999999999998</v>
          </cell>
        </row>
        <row r="2854">
          <cell r="A2854">
            <v>40519</v>
          </cell>
          <cell r="C2854">
            <v>3.23</v>
          </cell>
          <cell r="E2854">
            <v>3.68</v>
          </cell>
          <cell r="G2854">
            <v>5.0814000000000004</v>
          </cell>
        </row>
        <row r="2855">
          <cell r="A2855">
            <v>40520</v>
          </cell>
          <cell r="C2855">
            <v>3.25</v>
          </cell>
          <cell r="E2855">
            <v>3.68</v>
          </cell>
          <cell r="G2855">
            <v>5.0829000000000004</v>
          </cell>
        </row>
        <row r="2856">
          <cell r="A2856">
            <v>40521</v>
          </cell>
          <cell r="C2856">
            <v>3.25</v>
          </cell>
          <cell r="E2856">
            <v>3.69</v>
          </cell>
          <cell r="G2856">
            <v>5.1013999999999999</v>
          </cell>
        </row>
        <row r="2857">
          <cell r="A2857">
            <v>40522</v>
          </cell>
          <cell r="C2857">
            <v>3.31</v>
          </cell>
          <cell r="E2857">
            <v>3.71</v>
          </cell>
          <cell r="G2857">
            <v>5.1277999999999997</v>
          </cell>
        </row>
        <row r="2858">
          <cell r="A2858">
            <v>40525</v>
          </cell>
          <cell r="C2858">
            <v>3.24</v>
          </cell>
          <cell r="E2858">
            <v>3.66</v>
          </cell>
          <cell r="G2858">
            <v>5.0750999999999999</v>
          </cell>
        </row>
        <row r="2859">
          <cell r="A2859">
            <v>40526</v>
          </cell>
          <cell r="C2859">
            <v>3.34</v>
          </cell>
          <cell r="E2859">
            <v>3.75</v>
          </cell>
          <cell r="G2859">
            <v>5.1824000000000003</v>
          </cell>
        </row>
        <row r="2860">
          <cell r="A2860">
            <v>40527</v>
          </cell>
          <cell r="C2860">
            <v>3.3</v>
          </cell>
          <cell r="E2860">
            <v>3.74</v>
          </cell>
          <cell r="G2860">
            <v>5.1458000000000004</v>
          </cell>
        </row>
        <row r="2861">
          <cell r="A2861">
            <v>40528</v>
          </cell>
          <cell r="C2861">
            <v>3.26</v>
          </cell>
          <cell r="E2861">
            <v>3.68</v>
          </cell>
          <cell r="G2861">
            <v>5.1078000000000001</v>
          </cell>
        </row>
        <row r="2862">
          <cell r="A2862">
            <v>40529</v>
          </cell>
          <cell r="C2862">
            <v>3.18</v>
          </cell>
          <cell r="E2862">
            <v>3.6</v>
          </cell>
          <cell r="G2862">
            <v>5.0376000000000003</v>
          </cell>
        </row>
        <row r="2863">
          <cell r="A2863">
            <v>40532</v>
          </cell>
          <cell r="C2863">
            <v>3.17</v>
          </cell>
          <cell r="E2863">
            <v>3.58</v>
          </cell>
          <cell r="G2863">
            <v>5.0162000000000004</v>
          </cell>
        </row>
        <row r="2864">
          <cell r="A2864">
            <v>40533</v>
          </cell>
          <cell r="C2864">
            <v>3.14</v>
          </cell>
          <cell r="E2864">
            <v>3.55</v>
          </cell>
          <cell r="G2864">
            <v>4.9790999999999999</v>
          </cell>
        </row>
        <row r="2865">
          <cell r="A2865">
            <v>40534</v>
          </cell>
          <cell r="C2865">
            <v>3.17</v>
          </cell>
          <cell r="E2865">
            <v>3.56</v>
          </cell>
          <cell r="G2865">
            <v>4.9917999999999996</v>
          </cell>
        </row>
        <row r="2866">
          <cell r="A2866">
            <v>40535</v>
          </cell>
          <cell r="C2866">
            <v>3.18</v>
          </cell>
          <cell r="E2866">
            <v>3.56</v>
          </cell>
          <cell r="G2866">
            <v>4.9850000000000003</v>
          </cell>
        </row>
        <row r="2867">
          <cell r="A2867">
            <v>40536</v>
          </cell>
          <cell r="C2867">
            <v>3.17</v>
          </cell>
          <cell r="E2867">
            <v>3.56</v>
          </cell>
          <cell r="G2867">
            <v>4.9762000000000004</v>
          </cell>
        </row>
        <row r="2868">
          <cell r="A2868">
            <v>40541</v>
          </cell>
          <cell r="C2868">
            <v>3.16</v>
          </cell>
          <cell r="E2868">
            <v>3.54</v>
          </cell>
          <cell r="G2868">
            <v>4.9612999999999996</v>
          </cell>
        </row>
        <row r="2869">
          <cell r="A2869">
            <v>40542</v>
          </cell>
          <cell r="C2869">
            <v>3.16</v>
          </cell>
          <cell r="E2869">
            <v>3.55</v>
          </cell>
          <cell r="G2869">
            <v>4.9695999999999998</v>
          </cell>
        </row>
        <row r="2870">
          <cell r="A2870">
            <v>40543</v>
          </cell>
          <cell r="C2870">
            <v>3.11</v>
          </cell>
          <cell r="E2870">
            <v>3.52</v>
          </cell>
          <cell r="G2870">
            <v>4.9607999999999999</v>
          </cell>
        </row>
      </sheetData>
      <sheetData sheetId="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nputRateForecast"/>
      <sheetName val="RateofReturn"/>
      <sheetName val="InputEscalationForecast"/>
      <sheetName val="EscalationIndices"/>
      <sheetName val="WeightedIndices"/>
      <sheetName val="InputCostWeightings"/>
      <sheetName val="InputOpeningBalances"/>
      <sheetName val="BalanceAllocation"/>
      <sheetName val="InputReferenceDatesDCM"/>
      <sheetName val="InputBaseCostsDCM"/>
      <sheetName val="ConstantCostsDCM"/>
      <sheetName val="ShiftedCostsDCM"/>
      <sheetName val="EscalationDCM"/>
      <sheetName val="AllocationDCM"/>
      <sheetName val="FixProvisionDCM"/>
      <sheetName val="InputBaseCostsUFS"/>
      <sheetName val="ConstantCostsUFS"/>
      <sheetName val="EscalationUFS"/>
      <sheetName val="AllocationUFS"/>
      <sheetName val="FixUFS PSL"/>
      <sheetName val="FixUFS Post Dism"/>
      <sheetName val="VarUFS PSL"/>
      <sheetName val="VarUFS Post Dism"/>
      <sheetName val="InputBaseCostsUFD"/>
      <sheetName val="FormattedCostsUFD"/>
      <sheetName val="ShiftedCostsUFD"/>
      <sheetName val="ConstantCostsUFD"/>
      <sheetName val="EscalationUFD"/>
      <sheetName val="AllocationUFD"/>
      <sheetName val="FixProvisionUFD"/>
      <sheetName val="VarProvisionUFD"/>
      <sheetName val="InputBaseCostsILW"/>
      <sheetName val="ShiftedCostsILW"/>
      <sheetName val="ConstantCostsOpsILW"/>
      <sheetName val="ConstantCostsDisposalILW"/>
      <sheetName val="EscalationILW"/>
      <sheetName val="AllocationILW"/>
      <sheetName val="FixProvisionOpsILW"/>
      <sheetName val="FixProvisionDisposalILW"/>
      <sheetName val="VarProvisionOpsILW"/>
      <sheetName val="VarProvisionDisposalILW"/>
      <sheetName val="InputBaseCostsLLW"/>
      <sheetName val="ConstantCostsOPSLLW"/>
      <sheetName val="ConstantCostsDisposalLLW"/>
      <sheetName val="ShiftedCostsLLW"/>
      <sheetName val="EscalationLLW"/>
      <sheetName val="AllocationLLW"/>
      <sheetName val="FixProvisionOpsLLW"/>
      <sheetName val="FixProvisionDisposalLLW"/>
      <sheetName val="VarProvisionOpsLLW"/>
      <sheetName val="VarProvisionDisposalLLW"/>
      <sheetName val="InputBundleForecast"/>
      <sheetName val="InputAccumBundles"/>
      <sheetName val="DetailedBundleSchedule"/>
      <sheetName val="Bundles"/>
      <sheetName val="InputAccumWaste"/>
      <sheetName val="InputWasteForecast"/>
      <sheetName val="ILWWaste"/>
      <sheetName val="DetailedILWSchedule"/>
      <sheetName val="LLWWaste"/>
      <sheetName val="DetailedLLWSchedule"/>
      <sheetName val="Checksheet"/>
      <sheetName val="Methods"/>
      <sheetName val="Results"/>
      <sheetName val="Ext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G2" t="str">
            <v>PA</v>
          </cell>
        </row>
        <row r="3">
          <cell r="G3" t="str">
            <v>PB</v>
          </cell>
        </row>
        <row r="4">
          <cell r="G4" t="str">
            <v>BA</v>
          </cell>
        </row>
        <row r="5">
          <cell r="G5" t="str">
            <v>BB</v>
          </cell>
        </row>
        <row r="6">
          <cell r="G6" t="str">
            <v>DA</v>
          </cell>
        </row>
        <row r="7">
          <cell r="G7" t="str">
            <v>NB</v>
          </cell>
        </row>
        <row r="8">
          <cell r="G8" t="str">
            <v>HQ</v>
          </cell>
        </row>
        <row r="9">
          <cell r="G9" t="str">
            <v>All</v>
          </cell>
        </row>
      </sheetData>
      <sheetData sheetId="64"/>
      <sheetData sheetId="6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DialogOrgSetup"/>
      <sheetName val="DialogAbout"/>
      <sheetName val="DialogBreakLinks"/>
      <sheetName val="PrintDialog"/>
      <sheetName val="Instructions Dialog"/>
      <sheetName val="EP Support"/>
      <sheetName val="Admin"/>
      <sheetName val="EP Data Input"/>
      <sheetName val="BI"/>
      <sheetName val="BE"/>
      <sheetName val="Technology"/>
      <sheetName val="Energy"/>
      <sheetName val="Milestones"/>
      <sheetName val="EP Budget Guideline"/>
    </sheetNames>
    <sheetDataSet>
      <sheetData sheetId="0" refreshError="1">
        <row r="12">
          <cell r="B12" t="str">
            <v>EP Support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REC_Check"/>
      <sheetName val="REC"/>
      <sheetName val="ZN_PBC"/>
      <sheetName val="IMO_Prelim_Invoice"/>
      <sheetName val="IMO_Final_Invoic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-24</v>
          </cell>
          <cell r="C3">
            <v>-15636876.841086589</v>
          </cell>
        </row>
        <row r="4">
          <cell r="B4">
            <v>-21</v>
          </cell>
          <cell r="C4">
            <v>-6021514.8689285712</v>
          </cell>
        </row>
        <row r="5">
          <cell r="B5">
            <v>-20</v>
          </cell>
          <cell r="C5">
            <v>1106357.1828571428</v>
          </cell>
        </row>
        <row r="6">
          <cell r="B6">
            <v>-14</v>
          </cell>
          <cell r="C6">
            <v>-1723661.4050307437</v>
          </cell>
        </row>
        <row r="7">
          <cell r="B7">
            <v>-13</v>
          </cell>
          <cell r="C7">
            <v>-17937010.782524139</v>
          </cell>
        </row>
        <row r="8">
          <cell r="B8">
            <v>-12</v>
          </cell>
          <cell r="C8">
            <v>4945233.7208574759</v>
          </cell>
        </row>
        <row r="9">
          <cell r="B9">
            <v>-11</v>
          </cell>
          <cell r="C9">
            <v>-3510559.9321481911</v>
          </cell>
        </row>
        <row r="10">
          <cell r="B10">
            <v>-10</v>
          </cell>
          <cell r="C10">
            <v>617264042.18287778</v>
          </cell>
        </row>
        <row r="11">
          <cell r="B11">
            <v>104</v>
          </cell>
          <cell r="C11">
            <v>364237.52250000002</v>
          </cell>
        </row>
        <row r="12">
          <cell r="B12">
            <v>105</v>
          </cell>
          <cell r="C12">
            <v>3300234.8318749997</v>
          </cell>
        </row>
        <row r="13">
          <cell r="B13">
            <v>106</v>
          </cell>
          <cell r="C13">
            <v>6600.2487499999979</v>
          </cell>
        </row>
        <row r="14">
          <cell r="B14">
            <v>107</v>
          </cell>
          <cell r="C14">
            <v>113132.03937500001</v>
          </cell>
        </row>
        <row r="15">
          <cell r="B15">
            <v>108</v>
          </cell>
          <cell r="C15">
            <v>15059.509375</v>
          </cell>
        </row>
        <row r="16">
          <cell r="B16">
            <v>113</v>
          </cell>
          <cell r="C16">
            <v>0</v>
          </cell>
        </row>
        <row r="17">
          <cell r="B17">
            <v>114</v>
          </cell>
          <cell r="C17">
            <v>0</v>
          </cell>
        </row>
        <row r="18">
          <cell r="B18">
            <v>118</v>
          </cell>
          <cell r="C18">
            <v>0</v>
          </cell>
        </row>
        <row r="19">
          <cell r="B19">
            <v>119</v>
          </cell>
          <cell r="C19">
            <v>371802.31</v>
          </cell>
        </row>
        <row r="20">
          <cell r="B20">
            <v>120</v>
          </cell>
          <cell r="C20">
            <v>-27955.17</v>
          </cell>
        </row>
        <row r="21">
          <cell r="B21">
            <v>133</v>
          </cell>
          <cell r="C21">
            <v>1008267.36</v>
          </cell>
        </row>
        <row r="22">
          <cell r="B22">
            <v>140</v>
          </cell>
          <cell r="C22">
            <v>0</v>
          </cell>
        </row>
        <row r="23">
          <cell r="B23">
            <v>146</v>
          </cell>
          <cell r="C23">
            <v>-217879.53082666462</v>
          </cell>
        </row>
        <row r="24">
          <cell r="B24">
            <v>150</v>
          </cell>
          <cell r="C24">
            <v>-574999.760625</v>
          </cell>
        </row>
        <row r="25">
          <cell r="B25">
            <v>155</v>
          </cell>
          <cell r="C25">
            <v>-250475.17562500003</v>
          </cell>
        </row>
        <row r="26">
          <cell r="B26">
            <v>163</v>
          </cell>
          <cell r="C26">
            <v>0</v>
          </cell>
        </row>
        <row r="27">
          <cell r="B27">
            <v>164</v>
          </cell>
          <cell r="C27">
            <v>0</v>
          </cell>
        </row>
        <row r="28">
          <cell r="B28">
            <v>167</v>
          </cell>
          <cell r="C28">
            <v>0</v>
          </cell>
        </row>
        <row r="29">
          <cell r="B29">
            <v>169</v>
          </cell>
          <cell r="C29">
            <v>-11261.087098377877</v>
          </cell>
        </row>
        <row r="30">
          <cell r="B30">
            <v>170</v>
          </cell>
          <cell r="C30">
            <v>846.70158240802834</v>
          </cell>
        </row>
      </sheetData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OntLoad"/>
      <sheetName val="Sheet1"/>
      <sheetName val="Govt Impact"/>
      <sheetName val="Revised Margins"/>
      <sheetName val="Gen and Rev Apr8"/>
      <sheetName val="Gen Summary"/>
      <sheetName val="Apr8"/>
      <sheetName val="Apr 8 Base"/>
      <sheetName val="Base No CO2"/>
      <sheetName val="Base No Emissions IMA Only"/>
      <sheetName val="Base No Variable Adders"/>
      <sheetName val="Higher NO"/>
      <sheetName val="Higher NO plus10"/>
      <sheetName val="Gen and Rev P2"/>
      <sheetName val="Gen and Rev Apr8 old"/>
      <sheetName val="PC1 Quarterly RPT"/>
      <sheetName val="PC14 Quarterly RPT"/>
      <sheetName val="PC2 Quarterly RPT"/>
      <sheetName val="TRIP FREQUEN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OPG"/>
      <sheetName val="III.A2(PoolRev)"/>
      <sheetName val="Rev_Pool_qtr_analysis"/>
      <sheetName val="Weather2000"/>
    </sheetNames>
    <sheetDataSet>
      <sheetData sheetId="0" refreshError="1"/>
      <sheetData sheetId="1" refreshError="1"/>
      <sheetData sheetId="2">
        <row r="32">
          <cell r="D32">
            <v>4033</v>
          </cell>
        </row>
      </sheetData>
      <sheetData sheetId="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NYPA_WT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Forward Sales</v>
          </cell>
          <cell r="C4">
            <v>-1908060</v>
          </cell>
          <cell r="D4">
            <v>-1908060</v>
          </cell>
          <cell r="F4">
            <v>0</v>
          </cell>
          <cell r="H4">
            <v>-1002600.75</v>
          </cell>
          <cell r="I4">
            <v>-1002600.75</v>
          </cell>
          <cell r="J4">
            <v>-2910660.75</v>
          </cell>
        </row>
        <row r="5"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2272556.3800000004</v>
          </cell>
        </row>
        <row r="8">
          <cell r="B8" t="str">
            <v>MtM of Forward Sales (Excluding Rebate)</v>
          </cell>
          <cell r="C8">
            <v>751476.9</v>
          </cell>
          <cell r="D8">
            <v>2147437</v>
          </cell>
          <cell r="H8" t="str">
            <v>Not used</v>
          </cell>
          <cell r="I8">
            <v>-1212706.9400000002</v>
          </cell>
          <cell r="J8">
            <v>934730.05999999982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B13" t="str">
            <v>Swaps - sales</v>
          </cell>
          <cell r="C13">
            <v>-13386678.470000001</v>
          </cell>
          <cell r="D13">
            <v>-14780317.08</v>
          </cell>
          <cell r="F13">
            <v>0.31999999936670065</v>
          </cell>
          <cell r="H13">
            <v>-143322.77999999747</v>
          </cell>
          <cell r="I13">
            <v>-143322.77999999747</v>
          </cell>
          <cell r="J13">
            <v>-6500683.4899999984</v>
          </cell>
        </row>
        <row r="14">
          <cell r="B14" t="str">
            <v>Swaps - purchases</v>
          </cell>
          <cell r="C14">
            <v>7029317.4400000004</v>
          </cell>
          <cell r="D14">
            <v>8422956.3699999992</v>
          </cell>
        </row>
        <row r="15"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B16" t="str">
            <v>OPA  Auction Levy</v>
          </cell>
          <cell r="C16">
            <v>0</v>
          </cell>
          <cell r="D16">
            <v>-6048</v>
          </cell>
          <cell r="I16">
            <v>6048</v>
          </cell>
        </row>
        <row r="17">
          <cell r="B17" t="str">
            <v>MtM of Swaps (Excluding Rebate)</v>
          </cell>
          <cell r="C17">
            <v>285075.96999999997</v>
          </cell>
          <cell r="D17">
            <v>350911.29</v>
          </cell>
          <cell r="F17">
            <v>65835.320000000007</v>
          </cell>
          <cell r="H17" t="str">
            <v>Not used</v>
          </cell>
          <cell r="I17">
            <v>559013.40000000084</v>
          </cell>
          <cell r="J17">
            <v>909924.69000000088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-7228868.1600000001</v>
          </cell>
          <cell r="D19">
            <v>-5773120.4200000009</v>
          </cell>
          <cell r="J19">
            <v>-5294133.1099999975</v>
          </cell>
        </row>
        <row r="22">
          <cell r="B22" t="str">
            <v>Retail</v>
          </cell>
        </row>
        <row r="23">
          <cell r="B23" t="str">
            <v>Forwards - Retail</v>
          </cell>
          <cell r="C23">
            <v>-963314.49</v>
          </cell>
          <cell r="D23">
            <v>-963595.27</v>
          </cell>
          <cell r="E23">
            <v>-817159.87</v>
          </cell>
          <cell r="F23">
            <v>-280.78000000002794</v>
          </cell>
          <cell r="H23">
            <v>-422611.87</v>
          </cell>
          <cell r="I23">
            <v>-422611.87</v>
          </cell>
          <cell r="J23">
            <v>-1386160.7000000002</v>
          </cell>
        </row>
        <row r="24">
          <cell r="B24" t="str">
            <v>Retail Fwds 4.3 Reduction</v>
          </cell>
          <cell r="C24">
            <v>46.44</v>
          </cell>
          <cell r="D24">
            <v>46.44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B26" t="str">
            <v>CEC charge</v>
          </cell>
          <cell r="C26">
            <v>871754.07</v>
          </cell>
          <cell r="D26">
            <v>411885.38</v>
          </cell>
          <cell r="E26">
            <v>845065.40000000014</v>
          </cell>
          <cell r="F26">
            <v>-459868.68999999994</v>
          </cell>
          <cell r="H26">
            <v>474514.95999999996</v>
          </cell>
          <cell r="I26">
            <v>474514.95999999996</v>
          </cell>
          <cell r="J26">
            <v>1346400.3399999999</v>
          </cell>
        </row>
        <row r="27">
          <cell r="B27" t="str">
            <v>REC Deficient Costs</v>
          </cell>
          <cell r="C27">
            <v>50584.1</v>
          </cell>
          <cell r="D27">
            <v>50349.98</v>
          </cell>
          <cell r="E27">
            <v>51172</v>
          </cell>
          <cell r="F27">
            <v>-234.11999999999534</v>
          </cell>
          <cell r="H27">
            <v>25053.33</v>
          </cell>
          <cell r="I27">
            <v>25053.33</v>
          </cell>
          <cell r="J27">
            <v>75403.31</v>
          </cell>
        </row>
        <row r="28">
          <cell r="B28" t="str">
            <v>Retail NCEC Customer</v>
          </cell>
          <cell r="C28">
            <v>-403743.86</v>
          </cell>
          <cell r="D28">
            <v>-383782.61</v>
          </cell>
          <cell r="E28">
            <v>-481486.44999999995</v>
          </cell>
          <cell r="F28">
            <v>19961.25</v>
          </cell>
          <cell r="H28">
            <v>-241381.64</v>
          </cell>
          <cell r="I28">
            <v>-241381.64</v>
          </cell>
          <cell r="J28">
            <v>-625164.25</v>
          </cell>
        </row>
        <row r="29">
          <cell r="B29" t="str">
            <v>NCEC Expense</v>
          </cell>
          <cell r="C29">
            <v>403743.86</v>
          </cell>
          <cell r="D29">
            <v>514869.06</v>
          </cell>
          <cell r="E29">
            <v>481486.44999999995</v>
          </cell>
          <cell r="F29">
            <v>-33382.610000000044</v>
          </cell>
          <cell r="G29">
            <v>-131086.45000000001</v>
          </cell>
          <cell r="H29">
            <v>241381.64</v>
          </cell>
          <cell r="I29">
            <v>110295.19</v>
          </cell>
          <cell r="J29">
            <v>625164.25</v>
          </cell>
        </row>
        <row r="30"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Net other Retail components</v>
          </cell>
          <cell r="C38">
            <v>185.6</v>
          </cell>
          <cell r="D38">
            <v>473.65</v>
          </cell>
          <cell r="F38">
            <v>288.04999999999995</v>
          </cell>
          <cell r="I38">
            <v>0</v>
          </cell>
          <cell r="J38">
            <v>132771.94999999995</v>
          </cell>
        </row>
        <row r="39"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B42" t="str">
            <v>Green Power Energy Sales</v>
          </cell>
          <cell r="C42">
            <v>-4515</v>
          </cell>
          <cell r="D42">
            <v>-6020</v>
          </cell>
          <cell r="F42">
            <v>-1505</v>
          </cell>
          <cell r="I42">
            <v>0</v>
          </cell>
        </row>
        <row r="43">
          <cell r="B43" t="str">
            <v>Green Power Energy Purchase</v>
          </cell>
          <cell r="C43">
            <v>166977.1</v>
          </cell>
          <cell r="D43">
            <v>119192.51</v>
          </cell>
          <cell r="F43">
            <v>-47784.590000000011</v>
          </cell>
          <cell r="H43">
            <v>19125.789999999979</v>
          </cell>
          <cell r="I43">
            <v>19125.789999999979</v>
          </cell>
        </row>
        <row r="44">
          <cell r="B44" t="str">
            <v>Net Retail</v>
          </cell>
          <cell r="C44">
            <v>121717.81999999989</v>
          </cell>
          <cell r="D44">
            <v>-256580.86000000004</v>
          </cell>
          <cell r="J44">
            <v>168414.89999999967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B49" t="str">
            <v>TRs</v>
          </cell>
          <cell r="C49">
            <v>886106.36</v>
          </cell>
          <cell r="D49">
            <v>887418.02</v>
          </cell>
          <cell r="F49">
            <v>1311.6600000000326</v>
          </cell>
          <cell r="H49">
            <v>-169009.20000000007</v>
          </cell>
          <cell r="I49">
            <v>-169009.20000000007</v>
          </cell>
          <cell r="J49">
            <v>1363044.8199999961</v>
          </cell>
        </row>
        <row r="50">
          <cell r="B50" t="str">
            <v>Expired premium cost</v>
          </cell>
          <cell r="I50">
            <v>644635.99999999627</v>
          </cell>
        </row>
        <row r="51">
          <cell r="B51" t="str">
            <v>T/R Auction Settlement Acc</v>
          </cell>
          <cell r="C51">
            <v>0</v>
          </cell>
          <cell r="D51">
            <v>318083.40999999997</v>
          </cell>
          <cell r="I51">
            <v>-318083.40999999997</v>
          </cell>
          <cell r="J51">
            <v>0</v>
          </cell>
        </row>
        <row r="52">
          <cell r="B52" t="str">
            <v>MtM of TRs</v>
          </cell>
          <cell r="C52">
            <v>-83969.1</v>
          </cell>
          <cell r="D52">
            <v>-1262367.6299999999</v>
          </cell>
          <cell r="F52">
            <v>-1178398.5299999998</v>
          </cell>
          <cell r="H52">
            <v>703876.08</v>
          </cell>
          <cell r="I52">
            <v>703876.08</v>
          </cell>
          <cell r="J52">
            <v>-558491.54999999993</v>
          </cell>
        </row>
        <row r="53"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B56" t="str">
            <v>Liquidity Reserve Charge - Ontario</v>
          </cell>
          <cell r="C56">
            <v>1221152.94</v>
          </cell>
          <cell r="D56">
            <v>-1732047.57</v>
          </cell>
          <cell r="F56">
            <v>266181.27</v>
          </cell>
          <cell r="H56">
            <v>2020426.9900000002</v>
          </cell>
          <cell r="I56">
            <v>2020426.9900000002</v>
          </cell>
          <cell r="J56">
            <v>554560.69000000018</v>
          </cell>
        </row>
        <row r="57"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-13292.82</v>
          </cell>
        </row>
        <row r="58"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B60" t="str">
            <v>Billing Services Expenses</v>
          </cell>
          <cell r="C60">
            <v>19894.88</v>
          </cell>
          <cell r="D60">
            <v>13263.25</v>
          </cell>
          <cell r="F60">
            <v>-6631.630000000001</v>
          </cell>
          <cell r="I60">
            <v>0</v>
          </cell>
        </row>
        <row r="61">
          <cell r="B61" t="str">
            <v>Misc. Charges</v>
          </cell>
          <cell r="C61">
            <v>8942.5</v>
          </cell>
          <cell r="D61">
            <v>11988.93</v>
          </cell>
          <cell r="F61">
            <v>3046.4300000000003</v>
          </cell>
          <cell r="I61">
            <v>0</v>
          </cell>
        </row>
        <row r="62">
          <cell r="B62" t="str">
            <v>Credit Reserve Charge - Sales/Trading</v>
          </cell>
          <cell r="C62">
            <v>0</v>
          </cell>
          <cell r="D62">
            <v>0</v>
          </cell>
          <cell r="I62">
            <v>-38545</v>
          </cell>
        </row>
        <row r="63">
          <cell r="B63" t="str">
            <v>Net Other</v>
          </cell>
          <cell r="C63">
            <v>2052127.5799999998</v>
          </cell>
          <cell r="D63">
            <v>-1763661.59</v>
          </cell>
          <cell r="J63">
            <v>1345821.1399999962</v>
          </cell>
        </row>
        <row r="66">
          <cell r="B66" t="str">
            <v>TRO</v>
          </cell>
        </row>
        <row r="67"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B75" t="str">
            <v>Energy Intertie Scheduled Injections</v>
          </cell>
          <cell r="C75">
            <v>-4235489.54</v>
          </cell>
          <cell r="D75">
            <v>-4204577.8600000003</v>
          </cell>
          <cell r="F75">
            <v>30911.679999999702</v>
          </cell>
          <cell r="H75">
            <v>-3742561.2</v>
          </cell>
          <cell r="I75">
            <v>-3742561.2</v>
          </cell>
          <cell r="J75">
            <v>-7947139.0600000005</v>
          </cell>
        </row>
        <row r="76">
          <cell r="B76" t="str">
            <v>Interconnect Forward Sales</v>
          </cell>
          <cell r="C76">
            <v>-7844122.2800000003</v>
          </cell>
          <cell r="D76">
            <v>-9956260.4299999997</v>
          </cell>
          <cell r="F76">
            <v>-2112138.1499999994</v>
          </cell>
          <cell r="G76">
            <v>2125405</v>
          </cell>
          <cell r="H76">
            <v>-2761025.149999998</v>
          </cell>
          <cell r="I76">
            <v>-635620.14999999804</v>
          </cell>
          <cell r="J76">
            <v>-37132913.822239995</v>
          </cell>
        </row>
        <row r="77">
          <cell r="B77" t="str">
            <v>ISO Market Outside Ontario</v>
          </cell>
          <cell r="C77">
            <v>-17321820.989999998</v>
          </cell>
          <cell r="D77">
            <v>-17393790.59</v>
          </cell>
          <cell r="F77">
            <v>-71969.60000000149</v>
          </cell>
          <cell r="G77">
            <v>114585.57826000001</v>
          </cell>
          <cell r="H77">
            <v>-6097006.4500000011</v>
          </cell>
          <cell r="I77">
            <v>-5982420.8717400013</v>
          </cell>
        </row>
        <row r="78">
          <cell r="B78" t="str">
            <v>Swap Sales - Interconnect</v>
          </cell>
          <cell r="C78">
            <v>-5657680.1500000004</v>
          </cell>
          <cell r="D78">
            <v>-4889310.84</v>
          </cell>
          <cell r="F78">
            <v>768369.31000000052</v>
          </cell>
          <cell r="H78">
            <v>1197225.5</v>
          </cell>
          <cell r="I78">
            <v>1197225.5</v>
          </cell>
        </row>
        <row r="79"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B80" t="str">
            <v>NT TCC Contracts</v>
          </cell>
          <cell r="C80">
            <v>3475.05</v>
          </cell>
          <cell r="D80">
            <v>4361.6899999999996</v>
          </cell>
          <cell r="F80">
            <v>886.63999999999942</v>
          </cell>
          <cell r="H80">
            <v>0</v>
          </cell>
          <cell r="I80">
            <v>0</v>
          </cell>
        </row>
        <row r="81">
          <cell r="B81" t="str">
            <v>Other Interconnect Trading Activity</v>
          </cell>
          <cell r="C81">
            <v>-1175163.28</v>
          </cell>
          <cell r="D81">
            <v>-1276458.82</v>
          </cell>
          <cell r="F81">
            <v>-101295.54000000004</v>
          </cell>
          <cell r="H81">
            <v>-366418.16</v>
          </cell>
          <cell r="I81">
            <v>-366418.16</v>
          </cell>
        </row>
        <row r="82">
          <cell r="B82" t="str">
            <v>MtM of Interconnect Transactions</v>
          </cell>
          <cell r="C82">
            <v>-289362.53000000003</v>
          </cell>
          <cell r="D82">
            <v>-4145966.78</v>
          </cell>
          <cell r="F82">
            <v>-3856604.25</v>
          </cell>
          <cell r="H82" t="str">
            <v>Not used</v>
          </cell>
          <cell r="I82">
            <v>3767720.4299999992</v>
          </cell>
          <cell r="J82">
            <v>-38097.880000000354</v>
          </cell>
        </row>
        <row r="83"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B84" t="str">
            <v>Foreign Exchange MtM - Purchases</v>
          </cell>
          <cell r="C84">
            <v>-39666.89</v>
          </cell>
          <cell r="D84">
            <v>340148.47</v>
          </cell>
          <cell r="F84">
            <v>379815.36</v>
          </cell>
          <cell r="I84">
            <v>0</v>
          </cell>
        </row>
        <row r="85"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1267103.04</v>
          </cell>
          <cell r="I85">
            <v>1267103.04</v>
          </cell>
          <cell r="J85">
            <v>1000921.77</v>
          </cell>
        </row>
        <row r="86">
          <cell r="B86" t="str">
            <v>Interconnect</v>
          </cell>
          <cell r="C86">
            <v>-36520163.720000006</v>
          </cell>
          <cell r="D86">
            <v>-41862003.630000003</v>
          </cell>
        </row>
        <row r="88">
          <cell r="B88" t="str">
            <v>I/C ISO market purchases</v>
          </cell>
          <cell r="C88">
            <v>3541047.39</v>
          </cell>
          <cell r="D88">
            <v>4292405.1900000004</v>
          </cell>
          <cell r="F88">
            <v>751357.80000000028</v>
          </cell>
          <cell r="G88">
            <v>-649202.77573000011</v>
          </cell>
          <cell r="H88">
            <v>3006158.31</v>
          </cell>
          <cell r="I88">
            <v>2356955.5342699997</v>
          </cell>
          <cell r="J88">
            <v>15407955.714270003</v>
          </cell>
        </row>
        <row r="89"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B90" t="str">
            <v>I/C Swap purchases</v>
          </cell>
          <cell r="C90">
            <v>7606699.5199999996</v>
          </cell>
          <cell r="D90">
            <v>6772638.3300000001</v>
          </cell>
          <cell r="F90">
            <v>-834061.18999999948</v>
          </cell>
          <cell r="H90">
            <v>-1264461</v>
          </cell>
          <cell r="I90">
            <v>-1264461</v>
          </cell>
        </row>
        <row r="91">
          <cell r="B91" t="str">
            <v>I/C transmission charges</v>
          </cell>
          <cell r="C91">
            <v>911561.52</v>
          </cell>
          <cell r="D91">
            <v>948404.63</v>
          </cell>
          <cell r="F91">
            <v>36843.109999999986</v>
          </cell>
          <cell r="H91">
            <v>447610.95000000176</v>
          </cell>
          <cell r="I91">
            <v>447610.95000000176</v>
          </cell>
        </row>
        <row r="92"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B93" t="str">
            <v>I/C Other trading activities - purchases</v>
          </cell>
          <cell r="C93">
            <v>-745507.05</v>
          </cell>
          <cell r="D93">
            <v>-1038879.59</v>
          </cell>
          <cell r="F93">
            <v>-293372.53999999992</v>
          </cell>
          <cell r="G93">
            <v>295771.88</v>
          </cell>
          <cell r="H93">
            <v>-282338.88</v>
          </cell>
          <cell r="I93">
            <v>13433</v>
          </cell>
        </row>
        <row r="94">
          <cell r="B94" t="str">
            <v>I/C Misc. Expense</v>
          </cell>
          <cell r="C94">
            <v>39497.85</v>
          </cell>
          <cell r="D94">
            <v>90129.64</v>
          </cell>
          <cell r="F94">
            <v>50631.79</v>
          </cell>
          <cell r="I94">
            <v>0</v>
          </cell>
        </row>
        <row r="95">
          <cell r="B95" t="str">
            <v>I/C Uplift charges</v>
          </cell>
          <cell r="C95">
            <v>1845270.14</v>
          </cell>
          <cell r="D95">
            <v>2125054.7599999998</v>
          </cell>
          <cell r="F95">
            <v>279784.61999999988</v>
          </cell>
          <cell r="H95">
            <v>664664.27</v>
          </cell>
          <cell r="I95">
            <v>664664.27</v>
          </cell>
        </row>
        <row r="96">
          <cell r="B96" t="str">
            <v>I/C Schedule withdrawals from intertie</v>
          </cell>
          <cell r="C96">
            <v>21005955.879999999</v>
          </cell>
          <cell r="D96">
            <v>21010359.5</v>
          </cell>
          <cell r="F96">
            <v>4403.6200000010431</v>
          </cell>
          <cell r="H96">
            <v>7366003.9000000032</v>
          </cell>
          <cell r="I96">
            <v>7366003.9000000032</v>
          </cell>
          <cell r="J96">
            <v>28376363.400000002</v>
          </cell>
        </row>
        <row r="97"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34204525.25</v>
          </cell>
          <cell r="D98">
            <v>34200112.460000001</v>
          </cell>
          <cell r="J98">
            <v>-332909.87796999142</v>
          </cell>
        </row>
        <row r="100">
          <cell r="B100" t="str">
            <v>Net Hedging margin</v>
          </cell>
          <cell r="C100">
            <v>3934255.65</v>
          </cell>
          <cell r="D100">
            <v>3934255.65</v>
          </cell>
          <cell r="I100">
            <v>934017.68800000334</v>
          </cell>
          <cell r="J100">
            <v>4868273.3380000032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Gas_MtM"/>
      <sheetName val="Journal_Gen"/>
      <sheetName val="Journal_Trade"/>
      <sheetName val="Journal_Trade_IC"/>
      <sheetName val="Journal_MtM"/>
      <sheetName val="Journal_Energy Hedges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  <sheetName val="Hedge_MtM_Sum"/>
      <sheetName val="Hedge_M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>
            <v>5010400000</v>
          </cell>
          <cell r="B4" t="str">
            <v>Forward Sales</v>
          </cell>
          <cell r="C4">
            <v>-1002540</v>
          </cell>
          <cell r="D4">
            <v>-1002540</v>
          </cell>
          <cell r="F4">
            <v>0</v>
          </cell>
          <cell r="H4">
            <v>-905520</v>
          </cell>
          <cell r="I4">
            <v>-905520</v>
          </cell>
          <cell r="J4">
            <v>-1908060</v>
          </cell>
        </row>
        <row r="5">
          <cell r="A5">
            <v>5015000000</v>
          </cell>
          <cell r="B5" t="str">
            <v>Wholesale Fwds 4.3 Reduction</v>
          </cell>
          <cell r="C5">
            <v>0</v>
          </cell>
          <cell r="D5">
            <v>0</v>
          </cell>
          <cell r="I5">
            <v>0</v>
          </cell>
        </row>
        <row r="6">
          <cell r="A6">
            <v>5015100000</v>
          </cell>
          <cell r="B6" t="str">
            <v>Wholesale Fwds 4.3 Recovery</v>
          </cell>
          <cell r="C6">
            <v>0</v>
          </cell>
          <cell r="D6">
            <v>0</v>
          </cell>
          <cell r="E6">
            <v>0</v>
          </cell>
          <cell r="I6">
            <v>0</v>
          </cell>
        </row>
        <row r="7">
          <cell r="B7" t="str">
            <v>PBC charge - Wholesale Forwards</v>
          </cell>
          <cell r="C7">
            <v>0</v>
          </cell>
          <cell r="D7">
            <v>0</v>
          </cell>
          <cell r="F7">
            <v>0</v>
          </cell>
          <cell r="J7">
            <v>1456431.2900000003</v>
          </cell>
        </row>
        <row r="8">
          <cell r="A8">
            <v>5040000000</v>
          </cell>
          <cell r="B8" t="str">
            <v>MtM of Forward Sales (Excluding Rebate)</v>
          </cell>
          <cell r="C8">
            <v>675921.5</v>
          </cell>
          <cell r="D8">
            <v>2147437</v>
          </cell>
          <cell r="H8" t="str">
            <v>Not used</v>
          </cell>
          <cell r="I8">
            <v>-1395960.1</v>
          </cell>
          <cell r="J8">
            <v>751476.89999999991</v>
          </cell>
        </row>
        <row r="9">
          <cell r="B9" t="str">
            <v>MtM of Forward Rebate</v>
          </cell>
          <cell r="C9">
            <v>0</v>
          </cell>
          <cell r="D9">
            <v>0</v>
          </cell>
          <cell r="H9" t="str">
            <v>Not Used</v>
          </cell>
          <cell r="I9">
            <v>0</v>
          </cell>
          <cell r="J9">
            <v>0</v>
          </cell>
        </row>
        <row r="10">
          <cell r="B10" t="str">
            <v>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PBC receipt</v>
          </cell>
          <cell r="C11">
            <v>0</v>
          </cell>
          <cell r="D11">
            <v>0</v>
          </cell>
          <cell r="F11">
            <v>0</v>
          </cell>
        </row>
        <row r="12">
          <cell r="B12" t="str">
            <v>MtM of Forward Purchases</v>
          </cell>
          <cell r="C12">
            <v>0</v>
          </cell>
          <cell r="D12">
            <v>0</v>
          </cell>
          <cell r="F12">
            <v>0</v>
          </cell>
        </row>
        <row r="13">
          <cell r="A13">
            <v>5012000000</v>
          </cell>
          <cell r="B13" t="str">
            <v>Swaps - sales</v>
          </cell>
          <cell r="C13">
            <v>-8348802.9400000004</v>
          </cell>
          <cell r="D13">
            <v>-12342622.92</v>
          </cell>
          <cell r="F13">
            <v>18.830000001005828</v>
          </cell>
          <cell r="H13">
            <v>-1044055.5500000045</v>
          </cell>
          <cell r="I13">
            <v>-1044055.5500000045</v>
          </cell>
          <cell r="J13">
            <v>-6357361.030000004</v>
          </cell>
        </row>
        <row r="14">
          <cell r="A14">
            <v>6012000000</v>
          </cell>
          <cell r="B14" t="str">
            <v>Swaps - purchases</v>
          </cell>
          <cell r="C14">
            <v>3035478.63</v>
          </cell>
          <cell r="D14">
            <v>7029317.4400000004</v>
          </cell>
        </row>
        <row r="15">
          <cell r="A15">
            <v>5015200000</v>
          </cell>
          <cell r="B15" t="str">
            <v>OPA Auction Levy Reduction</v>
          </cell>
          <cell r="C15">
            <v>0</v>
          </cell>
          <cell r="D15">
            <v>0</v>
          </cell>
          <cell r="I15">
            <v>0</v>
          </cell>
        </row>
        <row r="16">
          <cell r="A16">
            <v>5015300000</v>
          </cell>
          <cell r="B16" t="str">
            <v>OPA  Auction Levy</v>
          </cell>
          <cell r="C16">
            <v>0</v>
          </cell>
          <cell r="D16">
            <v>-6696</v>
          </cell>
          <cell r="I16">
            <v>6696</v>
          </cell>
        </row>
        <row r="17">
          <cell r="A17">
            <v>5040400000</v>
          </cell>
          <cell r="B17" t="str">
            <v>MtM of Swaps (Excluding Rebate)</v>
          </cell>
          <cell r="C17">
            <v>313632.98</v>
          </cell>
          <cell r="D17">
            <v>350911.29</v>
          </cell>
          <cell r="F17">
            <v>37278.31</v>
          </cell>
          <cell r="H17" t="str">
            <v>Not used</v>
          </cell>
          <cell r="I17">
            <v>-65835.320000001229</v>
          </cell>
          <cell r="J17">
            <v>285075.96999999875</v>
          </cell>
        </row>
        <row r="18">
          <cell r="B18" t="str">
            <v>MtM of Swap Rebate</v>
          </cell>
          <cell r="C18">
            <v>0</v>
          </cell>
          <cell r="D18">
            <v>0</v>
          </cell>
          <cell r="F18">
            <v>0</v>
          </cell>
          <cell r="I18">
            <v>0</v>
          </cell>
          <cell r="J18">
            <v>0</v>
          </cell>
        </row>
        <row r="19">
          <cell r="B19" t="str">
            <v>Net Wholesale</v>
          </cell>
          <cell r="C19">
            <v>-5326309.8300000019</v>
          </cell>
          <cell r="D19">
            <v>-3824193.1899999995</v>
          </cell>
          <cell r="J19">
            <v>-5772436.8700000048</v>
          </cell>
        </row>
        <row r="22">
          <cell r="B22" t="str">
            <v>Retail</v>
          </cell>
        </row>
        <row r="23">
          <cell r="A23">
            <v>5011200000</v>
          </cell>
          <cell r="B23" t="str">
            <v>Forwards - Retail</v>
          </cell>
          <cell r="C23">
            <v>-517713.03</v>
          </cell>
          <cell r="D23">
            <v>-572445.53</v>
          </cell>
          <cell r="E23">
            <v>-426010.12999999995</v>
          </cell>
          <cell r="F23">
            <v>-54732.5</v>
          </cell>
          <cell r="H23">
            <v>-390868.96</v>
          </cell>
          <cell r="I23">
            <v>-390868.96</v>
          </cell>
          <cell r="J23">
            <v>-963268.05</v>
          </cell>
        </row>
        <row r="24">
          <cell r="A24">
            <v>5015400000</v>
          </cell>
          <cell r="B24" t="str">
            <v>Retail Fwds 4.3 Reduction</v>
          </cell>
          <cell r="C24">
            <v>0</v>
          </cell>
          <cell r="D24">
            <v>46.44</v>
          </cell>
          <cell r="E24">
            <v>0</v>
          </cell>
          <cell r="F24">
            <v>46.44</v>
          </cell>
          <cell r="H24">
            <v>0</v>
          </cell>
          <cell r="I24">
            <v>0</v>
          </cell>
        </row>
        <row r="25">
          <cell r="A25">
            <v>5015500000</v>
          </cell>
          <cell r="B25" t="str">
            <v>Retail Fwds 4.3 Recovery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A26">
            <v>5011400000</v>
          </cell>
          <cell r="B26" t="str">
            <v>CEC charge</v>
          </cell>
          <cell r="C26">
            <v>403095.06</v>
          </cell>
          <cell r="D26">
            <v>-53414.43</v>
          </cell>
          <cell r="E26">
            <v>379011.61</v>
          </cell>
          <cell r="F26">
            <v>-456509.49</v>
          </cell>
          <cell r="H26">
            <v>465168.5</v>
          </cell>
          <cell r="I26">
            <v>465168.5</v>
          </cell>
          <cell r="J26">
            <v>871754.07000000007</v>
          </cell>
          <cell r="K26">
            <v>460000</v>
          </cell>
        </row>
        <row r="27">
          <cell r="A27">
            <v>5011500000</v>
          </cell>
          <cell r="B27" t="str">
            <v>REC Deficient Costs</v>
          </cell>
          <cell r="C27">
            <v>27736.42</v>
          </cell>
          <cell r="D27">
            <v>25127.51</v>
          </cell>
          <cell r="E27">
            <v>26156.320000000003</v>
          </cell>
          <cell r="F27">
            <v>-2608.91</v>
          </cell>
          <cell r="H27">
            <v>25456.59</v>
          </cell>
          <cell r="I27">
            <v>25456.59</v>
          </cell>
          <cell r="J27">
            <v>50584.1</v>
          </cell>
        </row>
        <row r="28">
          <cell r="A28">
            <v>5014000000</v>
          </cell>
          <cell r="B28" t="str">
            <v>Retail NCEC Customer</v>
          </cell>
          <cell r="C28">
            <v>-143610.16</v>
          </cell>
          <cell r="D28">
            <v>-165765.88</v>
          </cell>
          <cell r="E28">
            <v>-263469.71999999997</v>
          </cell>
          <cell r="F28">
            <v>-22155.72</v>
          </cell>
          <cell r="H28">
            <v>-237977.98</v>
          </cell>
          <cell r="I28">
            <v>-237977.98</v>
          </cell>
          <cell r="J28">
            <v>-403743.86</v>
          </cell>
        </row>
        <row r="29">
          <cell r="A29">
            <v>5014200000</v>
          </cell>
          <cell r="B29" t="str">
            <v>NCEC Expense</v>
          </cell>
          <cell r="C29">
            <v>143610.16</v>
          </cell>
          <cell r="D29">
            <v>296852.33</v>
          </cell>
          <cell r="E29">
            <v>263469.71999999997</v>
          </cell>
          <cell r="F29">
            <v>-33382.610000000044</v>
          </cell>
          <cell r="G29">
            <v>-131086.45000000001</v>
          </cell>
          <cell r="H29">
            <v>237977.98</v>
          </cell>
          <cell r="I29">
            <v>106891.53</v>
          </cell>
          <cell r="J29">
            <v>403743.86</v>
          </cell>
        </row>
        <row r="30">
          <cell r="A30">
            <v>5040200000</v>
          </cell>
          <cell r="B30" t="str">
            <v>MtM of Retail Forwards (Excluding Rebate)</v>
          </cell>
          <cell r="C30">
            <v>0</v>
          </cell>
          <cell r="D30">
            <v>0</v>
          </cell>
          <cell r="H30" t="str">
            <v>Not used</v>
          </cell>
          <cell r="I30">
            <v>0</v>
          </cell>
          <cell r="J30">
            <v>0</v>
          </cell>
        </row>
        <row r="31">
          <cell r="B31" t="str">
            <v>MtM of Retail Forwards - Rebate</v>
          </cell>
          <cell r="C31">
            <v>0</v>
          </cell>
          <cell r="D31">
            <v>0</v>
          </cell>
          <cell r="F31">
            <v>0</v>
          </cell>
        </row>
        <row r="32">
          <cell r="A32">
            <v>5060200000</v>
          </cell>
          <cell r="B32" t="str">
            <v>MtM of Retail Forward Purchases</v>
          </cell>
          <cell r="C32">
            <v>0</v>
          </cell>
          <cell r="D32">
            <v>0</v>
          </cell>
          <cell r="F32">
            <v>0</v>
          </cell>
          <cell r="I32">
            <v>0</v>
          </cell>
          <cell r="J32">
            <v>0</v>
          </cell>
        </row>
        <row r="33">
          <cell r="A33">
            <v>5012200000</v>
          </cell>
          <cell r="B33" t="str">
            <v>Swaps - sales &amp; purchases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5015600000</v>
          </cell>
          <cell r="B34" t="str">
            <v>Retail Swaps 4.3 Reduction</v>
          </cell>
          <cell r="C34">
            <v>0</v>
          </cell>
          <cell r="D34">
            <v>0</v>
          </cell>
        </row>
        <row r="35">
          <cell r="A35">
            <v>5015700000</v>
          </cell>
          <cell r="B35" t="str">
            <v>Retail Swaps 4.3 Recovery</v>
          </cell>
          <cell r="C35">
            <v>0</v>
          </cell>
          <cell r="D35">
            <v>0</v>
          </cell>
        </row>
        <row r="36">
          <cell r="A36">
            <v>5040600000</v>
          </cell>
          <cell r="B36" t="str">
            <v>MtM of Retail Swaps (Excluding Rebate)</v>
          </cell>
          <cell r="C36">
            <v>0</v>
          </cell>
          <cell r="D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5040600000</v>
          </cell>
          <cell r="B37" t="str">
            <v>MtM of Retail Swap Rebate</v>
          </cell>
          <cell r="C37">
            <v>0</v>
          </cell>
          <cell r="D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6014400000</v>
          </cell>
          <cell r="B38" t="str">
            <v>Net other Retail components</v>
          </cell>
          <cell r="C38">
            <v>42.8</v>
          </cell>
          <cell r="D38">
            <v>185.6</v>
          </cell>
          <cell r="F38">
            <v>142.80000000000001</v>
          </cell>
          <cell r="I38">
            <v>0</v>
          </cell>
          <cell r="J38">
            <v>162647.70000000001</v>
          </cell>
        </row>
        <row r="39">
          <cell r="A39">
            <v>5015800000</v>
          </cell>
          <cell r="B39" t="str">
            <v>Glob Adj Rtl Reg LDC</v>
          </cell>
          <cell r="C39">
            <v>0</v>
          </cell>
          <cell r="D39">
            <v>0</v>
          </cell>
          <cell r="I39">
            <v>0</v>
          </cell>
        </row>
        <row r="40">
          <cell r="A40">
            <v>5015900000</v>
          </cell>
          <cell r="B40" t="str">
            <v>Glob Adj Rtl Reg LDC Recovery</v>
          </cell>
          <cell r="C40">
            <v>0</v>
          </cell>
          <cell r="D40">
            <v>0</v>
          </cell>
          <cell r="I40">
            <v>0</v>
          </cell>
        </row>
        <row r="41">
          <cell r="A41">
            <v>5014400000</v>
          </cell>
          <cell r="B41" t="str">
            <v>Retail Other Customer</v>
          </cell>
          <cell r="C41">
            <v>0</v>
          </cell>
          <cell r="D41">
            <v>0</v>
          </cell>
          <cell r="I41">
            <v>0</v>
          </cell>
        </row>
        <row r="42">
          <cell r="A42">
            <v>5011600000</v>
          </cell>
          <cell r="B42" t="str">
            <v>Green Power Energy Sales</v>
          </cell>
          <cell r="C42">
            <v>-3010</v>
          </cell>
          <cell r="D42">
            <v>-4515</v>
          </cell>
          <cell r="F42">
            <v>-1505</v>
          </cell>
          <cell r="I42">
            <v>0</v>
          </cell>
        </row>
        <row r="43">
          <cell r="A43">
            <v>6011600000</v>
          </cell>
          <cell r="B43" t="str">
            <v>Green Power Energy Purchase</v>
          </cell>
          <cell r="C43">
            <v>114646.07</v>
          </cell>
          <cell r="D43">
            <v>99944.85</v>
          </cell>
          <cell r="F43">
            <v>-14701.220000000001</v>
          </cell>
          <cell r="H43">
            <v>67032.25</v>
          </cell>
          <cell r="I43">
            <v>67032.25</v>
          </cell>
        </row>
        <row r="44">
          <cell r="B44" t="str">
            <v>Net Retail</v>
          </cell>
          <cell r="C44">
            <v>24797.319999999992</v>
          </cell>
          <cell r="D44">
            <v>-373984.1100000001</v>
          </cell>
          <cell r="J44">
            <v>121717.82</v>
          </cell>
        </row>
        <row r="46">
          <cell r="B46" t="str">
            <v>Other</v>
          </cell>
        </row>
        <row r="47">
          <cell r="B47" t="str">
            <v>Options - sales &amp; purchases</v>
          </cell>
          <cell r="C47">
            <v>0</v>
          </cell>
          <cell r="D47">
            <v>0</v>
          </cell>
          <cell r="F47">
            <v>0</v>
          </cell>
        </row>
        <row r="48">
          <cell r="B48" t="str">
            <v>MtM of Options</v>
          </cell>
          <cell r="C48">
            <v>0</v>
          </cell>
          <cell r="D48">
            <v>0</v>
          </cell>
          <cell r="F48">
            <v>0</v>
          </cell>
        </row>
        <row r="49">
          <cell r="A49">
            <v>5030000000</v>
          </cell>
          <cell r="B49" t="str">
            <v>TRs</v>
          </cell>
          <cell r="C49">
            <v>677057.13</v>
          </cell>
          <cell r="D49">
            <v>677057.13</v>
          </cell>
          <cell r="F49">
            <v>0</v>
          </cell>
          <cell r="H49">
            <v>-375919.6</v>
          </cell>
          <cell r="I49">
            <v>-375919.6</v>
          </cell>
          <cell r="J49">
            <v>886106.35999999824</v>
          </cell>
        </row>
        <row r="50">
          <cell r="B50" t="str">
            <v>Expired premium cost</v>
          </cell>
          <cell r="I50">
            <v>584968.82999999821</v>
          </cell>
        </row>
        <row r="51">
          <cell r="A51">
            <v>6030000000</v>
          </cell>
          <cell r="B51" t="str">
            <v>T/R Auction Settlement Acc</v>
          </cell>
          <cell r="C51">
            <v>0</v>
          </cell>
          <cell r="D51">
            <v>216034.67</v>
          </cell>
          <cell r="I51">
            <v>-216034.67</v>
          </cell>
          <cell r="J51">
            <v>0</v>
          </cell>
        </row>
        <row r="52">
          <cell r="A52">
            <v>5041400000</v>
          </cell>
          <cell r="B52" t="str">
            <v>MtM of TRs</v>
          </cell>
          <cell r="C52">
            <v>-211175.11</v>
          </cell>
          <cell r="D52">
            <v>-1262367.6299999999</v>
          </cell>
          <cell r="F52">
            <v>-1051192.52</v>
          </cell>
          <cell r="H52">
            <v>1178398.53</v>
          </cell>
          <cell r="I52">
            <v>1178398.53</v>
          </cell>
          <cell r="J52">
            <v>-83969.09999999986</v>
          </cell>
        </row>
        <row r="53">
          <cell r="A53">
            <v>5041500000</v>
          </cell>
          <cell r="B53" t="str">
            <v>TR Liquidity Reserve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</row>
        <row r="54">
          <cell r="A54">
            <v>5016000000</v>
          </cell>
          <cell r="B54" t="str">
            <v>MPMA Rebate Recovery</v>
          </cell>
          <cell r="C54">
            <v>0</v>
          </cell>
          <cell r="D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5016500000</v>
          </cell>
          <cell r="B55" t="str">
            <v>MPMA Rebate Recovery - Q relief</v>
          </cell>
          <cell r="C55">
            <v>0</v>
          </cell>
          <cell r="D55">
            <v>0</v>
          </cell>
          <cell r="I55">
            <v>0</v>
          </cell>
          <cell r="J55">
            <v>0</v>
          </cell>
        </row>
        <row r="56">
          <cell r="A56">
            <v>5062200000</v>
          </cell>
          <cell r="B56" t="str">
            <v>Liquidity Reserve Charge - Ontario</v>
          </cell>
          <cell r="C56">
            <v>587051.86</v>
          </cell>
          <cell r="D56">
            <v>-1732047.57</v>
          </cell>
          <cell r="F56">
            <v>266181.27</v>
          </cell>
          <cell r="H56">
            <v>1846075.33</v>
          </cell>
          <cell r="I56">
            <v>1846075.33</v>
          </cell>
          <cell r="J56">
            <v>380209.03</v>
          </cell>
        </row>
        <row r="57">
          <cell r="A57">
            <v>5062000000</v>
          </cell>
          <cell r="B57" t="str">
            <v>Net Other items</v>
          </cell>
          <cell r="C57">
            <v>0</v>
          </cell>
          <cell r="D57">
            <v>0</v>
          </cell>
          <cell r="F57">
            <v>0</v>
          </cell>
          <cell r="I57">
            <v>0</v>
          </cell>
          <cell r="J57">
            <v>28837.38</v>
          </cell>
        </row>
        <row r="58">
          <cell r="A58">
            <v>5033000000</v>
          </cell>
          <cell r="B58" t="str">
            <v>Misc. Revenue Charge</v>
          </cell>
          <cell r="C58">
            <v>0</v>
          </cell>
          <cell r="D58">
            <v>0</v>
          </cell>
          <cell r="F58">
            <v>0</v>
          </cell>
          <cell r="I58">
            <v>0</v>
          </cell>
        </row>
        <row r="59">
          <cell r="A59">
            <v>5030600000</v>
          </cell>
          <cell r="B59" t="str">
            <v>Billing Services Revenue</v>
          </cell>
          <cell r="C59">
            <v>0</v>
          </cell>
          <cell r="D59">
            <v>0</v>
          </cell>
          <cell r="F59">
            <v>0</v>
          </cell>
          <cell r="I59">
            <v>0</v>
          </cell>
        </row>
        <row r="60">
          <cell r="A60">
            <v>6030600000</v>
          </cell>
          <cell r="B60" t="str">
            <v>Billing Services Expenses</v>
          </cell>
          <cell r="C60">
            <v>13263.25</v>
          </cell>
          <cell r="D60">
            <v>19894.88</v>
          </cell>
          <cell r="F60">
            <v>6631.630000000001</v>
          </cell>
          <cell r="I60">
            <v>0</v>
          </cell>
        </row>
        <row r="61">
          <cell r="A61">
            <v>6033000000</v>
          </cell>
          <cell r="B61" t="str">
            <v>Misc. Charges</v>
          </cell>
          <cell r="C61">
            <v>8751.25</v>
          </cell>
          <cell r="D61">
            <v>8942.5</v>
          </cell>
          <cell r="F61">
            <v>191.25</v>
          </cell>
          <cell r="I61">
            <v>0</v>
          </cell>
        </row>
        <row r="62">
          <cell r="A62">
            <v>6034000000</v>
          </cell>
          <cell r="B62" t="str">
            <v>Credit Reserve Charge - Sales/Trading</v>
          </cell>
          <cell r="C62">
            <v>0</v>
          </cell>
          <cell r="D62">
            <v>0</v>
          </cell>
          <cell r="I62">
            <v>0</v>
          </cell>
        </row>
        <row r="63">
          <cell r="B63" t="str">
            <v>Net Other</v>
          </cell>
          <cell r="C63">
            <v>1074948.3799999999</v>
          </cell>
          <cell r="D63">
            <v>-2072486.02</v>
          </cell>
          <cell r="J63">
            <v>1211183.6699999983</v>
          </cell>
        </row>
        <row r="66">
          <cell r="B66" t="str">
            <v>TRO</v>
          </cell>
        </row>
        <row r="67">
          <cell r="A67">
            <v>5010600000</v>
          </cell>
          <cell r="B67" t="str">
            <v>TRO revenue</v>
          </cell>
          <cell r="C67">
            <v>0</v>
          </cell>
          <cell r="D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B68" t="str">
            <v>PBC charge - TRO</v>
          </cell>
          <cell r="F68">
            <v>0</v>
          </cell>
          <cell r="J68">
            <v>0</v>
          </cell>
        </row>
        <row r="69">
          <cell r="A69">
            <v>5010800000</v>
          </cell>
          <cell r="B69" t="str">
            <v>Uplift costs</v>
          </cell>
          <cell r="C69">
            <v>0</v>
          </cell>
          <cell r="D69">
            <v>-1013504.56</v>
          </cell>
          <cell r="F69">
            <v>-1013504.56</v>
          </cell>
          <cell r="H69">
            <v>1013504.5619999953</v>
          </cell>
          <cell r="I69">
            <v>1013504.5619999953</v>
          </cell>
          <cell r="J69">
            <v>1.9999952055513859E-3</v>
          </cell>
        </row>
        <row r="70">
          <cell r="A70">
            <v>5010900000</v>
          </cell>
          <cell r="B70" t="str">
            <v>Loss applied against provision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B71" t="str">
            <v>Net TRO</v>
          </cell>
          <cell r="C71">
            <v>0</v>
          </cell>
          <cell r="D71">
            <v>-1013504.56</v>
          </cell>
          <cell r="J71">
            <v>1.9999952055513859E-3</v>
          </cell>
        </row>
        <row r="73">
          <cell r="B73" t="str">
            <v>Interconnected Markets</v>
          </cell>
        </row>
        <row r="74">
          <cell r="A74">
            <v>5010200000</v>
          </cell>
          <cell r="B74" t="str">
            <v>I/C Sales</v>
          </cell>
          <cell r="C74">
            <v>0</v>
          </cell>
          <cell r="D74">
            <v>0</v>
          </cell>
          <cell r="F74">
            <v>0</v>
          </cell>
        </row>
        <row r="75">
          <cell r="A75">
            <v>5020100000</v>
          </cell>
          <cell r="B75" t="str">
            <v>Energy Intertie Scheduled Injections</v>
          </cell>
          <cell r="C75">
            <v>-2473760.7599999998</v>
          </cell>
          <cell r="D75">
            <v>-2503458.2400000002</v>
          </cell>
          <cell r="F75">
            <v>-29697.480000000447</v>
          </cell>
          <cell r="H75">
            <v>-1732031.3</v>
          </cell>
          <cell r="I75">
            <v>-1732031.3</v>
          </cell>
          <cell r="J75">
            <v>-4235489.54</v>
          </cell>
        </row>
        <row r="76">
          <cell r="A76">
            <v>5020000000</v>
          </cell>
          <cell r="B76" t="str">
            <v>Interconnect Forward Sales</v>
          </cell>
          <cell r="C76">
            <v>-4010278.28</v>
          </cell>
          <cell r="D76">
            <v>-4087914.97</v>
          </cell>
          <cell r="F76">
            <v>-77636.69000000041</v>
          </cell>
          <cell r="H76">
            <v>-3756207.3099999996</v>
          </cell>
          <cell r="I76">
            <v>-3756207.3099999996</v>
          </cell>
          <cell r="J76">
            <v>-31995311.645650007</v>
          </cell>
        </row>
        <row r="77">
          <cell r="A77">
            <v>5020200000</v>
          </cell>
          <cell r="B77" t="str">
            <v>ISO Market Outside Ontario</v>
          </cell>
          <cell r="C77">
            <v>-5113765.3899999997</v>
          </cell>
          <cell r="D77">
            <v>-5328322.17</v>
          </cell>
          <cell r="F77">
            <v>-214556.78000000026</v>
          </cell>
          <cell r="G77">
            <v>14245.8624</v>
          </cell>
          <cell r="H77">
            <v>-12007744.680000003</v>
          </cell>
          <cell r="I77">
            <v>-11993498.817600003</v>
          </cell>
        </row>
        <row r="78">
          <cell r="A78">
            <v>5022000000</v>
          </cell>
          <cell r="B78" t="str">
            <v>Swap Sales - Interconnect</v>
          </cell>
          <cell r="C78">
            <v>-11404931.689999999</v>
          </cell>
          <cell r="D78">
            <v>-5220686.67</v>
          </cell>
          <cell r="F78">
            <v>6184245.0199999996</v>
          </cell>
          <cell r="G78">
            <v>-6227880</v>
          </cell>
          <cell r="H78">
            <v>5759838.5</v>
          </cell>
          <cell r="I78">
            <v>-468041.5</v>
          </cell>
          <cell r="K78">
            <v>31048.02194999998</v>
          </cell>
        </row>
        <row r="79">
          <cell r="A79">
            <v>5025000000</v>
          </cell>
          <cell r="B79" t="str">
            <v>Foreign Exchange - Sales</v>
          </cell>
          <cell r="C79">
            <v>0</v>
          </cell>
          <cell r="D79">
            <v>0</v>
          </cell>
          <cell r="F79">
            <v>0</v>
          </cell>
          <cell r="I79">
            <v>0</v>
          </cell>
        </row>
        <row r="80">
          <cell r="A80">
            <v>5035000000</v>
          </cell>
          <cell r="B80" t="str">
            <v>NT TCC Contracts</v>
          </cell>
          <cell r="C80">
            <v>794.12</v>
          </cell>
          <cell r="D80">
            <v>3829.93</v>
          </cell>
          <cell r="F80">
            <v>3035.81</v>
          </cell>
          <cell r="H80">
            <v>-354.88</v>
          </cell>
          <cell r="I80">
            <v>-354.88</v>
          </cell>
        </row>
        <row r="81">
          <cell r="A81">
            <v>5037000000</v>
          </cell>
          <cell r="B81" t="str">
            <v>Other Interconnect Trading Activity</v>
          </cell>
          <cell r="C81">
            <v>-1111304.4099999999</v>
          </cell>
          <cell r="D81">
            <v>-1115635.1000000001</v>
          </cell>
          <cell r="F81">
            <v>-4330.690000000177</v>
          </cell>
          <cell r="H81">
            <v>-59528.18</v>
          </cell>
          <cell r="I81">
            <v>-59528.18</v>
          </cell>
        </row>
        <row r="82">
          <cell r="A82">
            <v>5050000000</v>
          </cell>
          <cell r="B82" t="str">
            <v>MtM of Interconnect Transactions</v>
          </cell>
          <cell r="C82">
            <v>-1054145.0900000001</v>
          </cell>
          <cell r="D82">
            <v>-4145966.78</v>
          </cell>
          <cell r="F82">
            <v>-3091821.6899999995</v>
          </cell>
          <cell r="H82" t="str">
            <v>Not used</v>
          </cell>
          <cell r="I82">
            <v>3856604.2499999995</v>
          </cell>
          <cell r="J82">
            <v>-329029.42000000039</v>
          </cell>
        </row>
        <row r="83">
          <cell r="A83">
            <v>5055500000</v>
          </cell>
          <cell r="B83" t="str">
            <v>Foreign Exchange MtM - Sales</v>
          </cell>
          <cell r="C83">
            <v>0</v>
          </cell>
          <cell r="D83">
            <v>0</v>
          </cell>
          <cell r="F83">
            <v>0</v>
          </cell>
          <cell r="I83">
            <v>0</v>
          </cell>
        </row>
        <row r="84">
          <cell r="A84">
            <v>5075500000</v>
          </cell>
          <cell r="B84" t="str">
            <v>Foreign Exchange MtM - Purchases</v>
          </cell>
          <cell r="C84">
            <v>0</v>
          </cell>
          <cell r="D84">
            <v>-39666.89</v>
          </cell>
          <cell r="F84">
            <v>-39666.89</v>
          </cell>
          <cell r="I84">
            <v>0</v>
          </cell>
        </row>
        <row r="85">
          <cell r="A85">
            <v>5062200000</v>
          </cell>
          <cell r="B85" t="str">
            <v>Liquidity Reserve Charge - Interconnect</v>
          </cell>
          <cell r="C85">
            <v>0</v>
          </cell>
          <cell r="D85">
            <v>0</v>
          </cell>
          <cell r="F85">
            <v>-266181.27</v>
          </cell>
          <cell r="H85">
            <v>1107125.1800000002</v>
          </cell>
          <cell r="I85">
            <v>1107125.1800000002</v>
          </cell>
          <cell r="J85">
            <v>840943.91000000015</v>
          </cell>
        </row>
        <row r="86">
          <cell r="B86" t="str">
            <v>Interconnect</v>
          </cell>
          <cell r="C86">
            <v>-25167391.499999996</v>
          </cell>
          <cell r="D86">
            <v>-22398154.000000004</v>
          </cell>
        </row>
        <row r="88">
          <cell r="A88">
            <v>6020200000</v>
          </cell>
          <cell r="B88" t="str">
            <v>I/C ISO market purchases</v>
          </cell>
          <cell r="C88">
            <v>2267525.37</v>
          </cell>
          <cell r="D88">
            <v>2223877.5499999998</v>
          </cell>
          <cell r="F88">
            <v>-43647.820000000298</v>
          </cell>
          <cell r="G88">
            <v>-93696.084767999986</v>
          </cell>
          <cell r="H88">
            <v>1410865.9250000003</v>
          </cell>
          <cell r="I88">
            <v>1317169.8402320002</v>
          </cell>
          <cell r="J88">
            <v>13198569.365231998</v>
          </cell>
        </row>
        <row r="89">
          <cell r="A89">
            <v>6020400000</v>
          </cell>
          <cell r="B89" t="str">
            <v>I/C Purchases</v>
          </cell>
          <cell r="C89">
            <v>0</v>
          </cell>
          <cell r="D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A90">
            <v>6022000000</v>
          </cell>
          <cell r="B90" t="str">
            <v>I/C Swap purchases</v>
          </cell>
          <cell r="C90">
            <v>12100446.57</v>
          </cell>
          <cell r="D90">
            <v>5264711.5199999996</v>
          </cell>
          <cell r="F90">
            <v>-6835735.0500000007</v>
          </cell>
          <cell r="G90">
            <v>6859568</v>
          </cell>
          <cell r="H90">
            <v>-4517580</v>
          </cell>
          <cell r="I90">
            <v>2341988</v>
          </cell>
        </row>
        <row r="91">
          <cell r="A91">
            <v>6024000000</v>
          </cell>
          <cell r="B91" t="str">
            <v>I/C transmission charges</v>
          </cell>
          <cell r="C91">
            <v>484579.61</v>
          </cell>
          <cell r="D91">
            <v>498583.77</v>
          </cell>
          <cell r="F91">
            <v>14004.160000000033</v>
          </cell>
          <cell r="H91">
            <v>412977.74500000023</v>
          </cell>
          <cell r="I91">
            <v>412977.74500000023</v>
          </cell>
        </row>
        <row r="92">
          <cell r="A92">
            <v>6024400000</v>
          </cell>
          <cell r="B92" t="str">
            <v>I/C Ancillary Costs</v>
          </cell>
          <cell r="C92">
            <v>0</v>
          </cell>
          <cell r="D92">
            <v>0</v>
          </cell>
          <cell r="F92">
            <v>0</v>
          </cell>
          <cell r="I92">
            <v>0</v>
          </cell>
        </row>
        <row r="93">
          <cell r="A93">
            <v>6037000000</v>
          </cell>
          <cell r="B93" t="str">
            <v>I/C Other trading activities - purchases</v>
          </cell>
          <cell r="C93">
            <v>-175976.38</v>
          </cell>
          <cell r="D93">
            <v>-181691.43</v>
          </cell>
          <cell r="F93">
            <v>-5715.0499999999884</v>
          </cell>
          <cell r="H93">
            <v>-563815.62000000139</v>
          </cell>
          <cell r="I93">
            <v>-563815.62000000139</v>
          </cell>
        </row>
        <row r="94">
          <cell r="A94">
            <v>6038000000</v>
          </cell>
          <cell r="B94" t="str">
            <v>I/C Misc. Expense</v>
          </cell>
          <cell r="C94">
            <v>23691.02</v>
          </cell>
          <cell r="D94">
            <v>39497.85</v>
          </cell>
          <cell r="F94">
            <v>15806.829999999998</v>
          </cell>
          <cell r="I94">
            <v>0</v>
          </cell>
        </row>
        <row r="95">
          <cell r="A95">
            <v>6024200000</v>
          </cell>
          <cell r="B95" t="str">
            <v>I/C Uplift charges</v>
          </cell>
          <cell r="C95">
            <v>682998.86</v>
          </cell>
          <cell r="D95">
            <v>851232.72</v>
          </cell>
          <cell r="F95">
            <v>168233.86</v>
          </cell>
          <cell r="H95">
            <v>994037.42</v>
          </cell>
          <cell r="I95">
            <v>994037.42</v>
          </cell>
        </row>
        <row r="96">
          <cell r="A96">
            <v>6020600000</v>
          </cell>
          <cell r="B96" t="str">
            <v>I/C Schedule withdrawals from intertie</v>
          </cell>
          <cell r="C96">
            <v>7274710.7800000003</v>
          </cell>
          <cell r="D96">
            <v>7289397.5999999996</v>
          </cell>
          <cell r="F96">
            <v>14686.819999999367</v>
          </cell>
          <cell r="H96">
            <v>13716558.280000001</v>
          </cell>
          <cell r="I96">
            <v>13716558.280000001</v>
          </cell>
          <cell r="J96">
            <v>21005955.880000003</v>
          </cell>
        </row>
        <row r="97">
          <cell r="A97">
            <v>6025000000</v>
          </cell>
          <cell r="B97" t="str">
            <v>Foreign Exchange - Purchases</v>
          </cell>
          <cell r="C97">
            <v>0</v>
          </cell>
          <cell r="D97">
            <v>0</v>
          </cell>
          <cell r="F97">
            <v>0</v>
          </cell>
          <cell r="I97">
            <v>0</v>
          </cell>
          <cell r="J97">
            <v>0</v>
          </cell>
        </row>
        <row r="98">
          <cell r="C98">
            <v>22657975.829999998</v>
          </cell>
          <cell r="D98">
            <v>15985609.58</v>
          </cell>
          <cell r="J98">
            <v>-1514361.4504180104</v>
          </cell>
          <cell r="K98">
            <v>491048.02194999997</v>
          </cell>
        </row>
        <row r="100">
          <cell r="A100">
            <v>5017000000</v>
          </cell>
          <cell r="B100" t="str">
            <v>Net Hedging margin</v>
          </cell>
          <cell r="C100">
            <v>4391286.2300000004</v>
          </cell>
          <cell r="D100">
            <v>4391286.2300000004</v>
          </cell>
          <cell r="I100">
            <v>-457030.58199999155</v>
          </cell>
          <cell r="J100">
            <v>3934255.6480000089</v>
          </cell>
        </row>
        <row r="103">
          <cell r="A103" t="str">
            <v>Total Debit</v>
          </cell>
          <cell r="I103">
            <v>29040652.837231994</v>
          </cell>
        </row>
        <row r="104">
          <cell r="A104" t="str">
            <v>Total Credit</v>
          </cell>
          <cell r="I104">
            <v>-23662680.369599998</v>
          </cell>
        </row>
        <row r="105">
          <cell r="A105" t="str">
            <v>Total</v>
          </cell>
          <cell r="C105">
            <v>-2344693.5700000003</v>
          </cell>
          <cell r="D105">
            <v>-9305426.0700000022</v>
          </cell>
          <cell r="I105">
            <v>5377972.4676319957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8">
          <cell r="B18">
            <v>39113</v>
          </cell>
          <cell r="C18">
            <v>39141</v>
          </cell>
          <cell r="D18">
            <v>39172</v>
          </cell>
          <cell r="E18">
            <v>39202</v>
          </cell>
          <cell r="F18">
            <v>39233</v>
          </cell>
          <cell r="G18">
            <v>39263</v>
          </cell>
          <cell r="H18">
            <v>39294</v>
          </cell>
          <cell r="I18">
            <v>39325</v>
          </cell>
          <cell r="J18">
            <v>39355</v>
          </cell>
          <cell r="K18">
            <v>39386</v>
          </cell>
          <cell r="L18">
            <v>39416</v>
          </cell>
          <cell r="M18">
            <v>39447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</sheetData>
      <sheetData sheetId="55"/>
      <sheetData sheetId="56"/>
      <sheetData sheetId="57"/>
      <sheetData sheetId="58"/>
      <sheetData sheetId="59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U$"/>
      <sheetName val="Summary C$"/>
      <sheetName val="Generation"/>
      <sheetName val="PRB R2vsR1"/>
    </sheetNames>
    <sheetDataSet>
      <sheetData sheetId="0" refreshError="1">
        <row r="17">
          <cell r="D17" t="str">
            <v>US $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4SEC5L"/>
    </sheetNames>
    <sheetDataSet>
      <sheetData sheetId="0">
        <row r="23">
          <cell r="K23" t="str">
            <v>Kk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INDEX"/>
      <sheetName val="III"/>
      <sheetName val="III.B"/>
      <sheetName val="III.I"/>
      <sheetName val="III.IA"/>
      <sheetName val="III.II"/>
      <sheetName val="III.III"/>
      <sheetName val="III.A"/>
      <sheetName val="III.Aa"/>
      <sheetName val="III.Ab"/>
      <sheetName val="III.Ac"/>
      <sheetName val="III.A1"/>
      <sheetName val="III.B1"/>
      <sheetName val="III.C"/>
      <sheetName val="III.Cc"/>
      <sheetName val="III.Cc1"/>
      <sheetName val="III.Cc1.1"/>
      <sheetName val="III.Cc1.2"/>
      <sheetName val="III.C1"/>
      <sheetName val="III.C1.1"/>
      <sheetName val="III.C2"/>
      <sheetName val="III.C2.1"/>
      <sheetName val="III.C3"/>
      <sheetName val="III.D"/>
      <sheetName val="III.E"/>
      <sheetName val="III.Ee"/>
      <sheetName val="III.F"/>
      <sheetName val="III.Ff"/>
      <sheetName val="III.Ff2"/>
      <sheetName val="III.G"/>
      <sheetName val="IV"/>
      <sheetName val="IV.I"/>
      <sheetName val="IV.II"/>
      <sheetName val="IV.A"/>
      <sheetName val="IV.Aa"/>
      <sheetName val="IV.B"/>
      <sheetName val="IV.Bb"/>
      <sheetName val="IV.C"/>
      <sheetName val="IV.Cc"/>
      <sheetName val="IV.Cc1"/>
      <sheetName val="IV.D"/>
      <sheetName val="IV.E"/>
      <sheetName val="IV.Ee"/>
      <sheetName val="IV.F"/>
      <sheetName val="IV.G"/>
      <sheetName val="IV.H"/>
      <sheetName val="IV.Hh"/>
      <sheetName val="IV.H1"/>
      <sheetName val="IV.H2"/>
      <sheetName val="IV.J"/>
      <sheetName val="IV.K"/>
      <sheetName val="IV.Kk"/>
      <sheetName val="V"/>
      <sheetName val="V.I"/>
      <sheetName val="V.II"/>
      <sheetName val="V.A"/>
      <sheetName val="V.Aa"/>
      <sheetName val="V.Aa1"/>
      <sheetName val="V.B"/>
      <sheetName val="V.C"/>
      <sheetName val="V.D"/>
      <sheetName val="V.E"/>
      <sheetName val="V.F"/>
      <sheetName val="V.G"/>
      <sheetName val="V.H"/>
      <sheetName val="V.J"/>
      <sheetName val="V.K"/>
      <sheetName val="V.L"/>
      <sheetName val="V.L.I"/>
      <sheetName val="V.L.IA"/>
      <sheetName val="V.L.II"/>
      <sheetName val="V.M"/>
      <sheetName val="V.N"/>
      <sheetName val="VI"/>
      <sheetName val="VI.A"/>
      <sheetName val="VI.I"/>
      <sheetName val="VI.II"/>
      <sheetName val="VI.A1"/>
      <sheetName val="VI.B"/>
      <sheetName val="VI.C"/>
      <sheetName val="VI.D"/>
      <sheetName val="VI.E"/>
      <sheetName val="VII"/>
      <sheetName val="VII.A"/>
      <sheetName val="VII.B"/>
      <sheetName val="VII.B1"/>
      <sheetName val="VII.C"/>
      <sheetName val="VII.C1"/>
      <sheetName val="VII.D"/>
      <sheetName val="Ont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Current"/>
      <sheetName val="MIX"/>
      <sheetName val="PQ Results"/>
      <sheetName val="MIX (2)"/>
      <sheetName val="Instru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Trial Bal"/>
      <sheetName val="SAPBal"/>
      <sheetName val="Generation &amp; IC Adj"/>
      <sheetName val="Trading"/>
      <sheetName val="Ont_Generation"/>
      <sheetName val="IMOData"/>
      <sheetName val="ICRpt"/>
      <sheetName val="Green PPA"/>
      <sheetName val="PBC Allocation"/>
      <sheetName val="Total MtM"/>
      <sheetName val="MtM Rec"/>
      <sheetName val="NPV"/>
      <sheetName val="ICmtm"/>
      <sheetName val="Journal_Gen"/>
      <sheetName val="Journal_Trade"/>
      <sheetName val="Journal_MPMA"/>
      <sheetName val="Journal_Other"/>
      <sheetName val="Correction_Jr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MtM_TR"/>
      <sheetName val="TRO"/>
      <sheetName val="TRO Co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Forward Sales</v>
          </cell>
          <cell r="C4">
            <v>-84828088.349999994</v>
          </cell>
          <cell r="D4">
            <v>-84828088.379999995</v>
          </cell>
          <cell r="F4">
            <v>-3.0000001192092896E-2</v>
          </cell>
          <cell r="H4">
            <v>-13202239.880000003</v>
          </cell>
          <cell r="I4">
            <v>-13202239.880000003</v>
          </cell>
          <cell r="J4">
            <v>-98030328.25999999</v>
          </cell>
        </row>
        <row r="5">
          <cell r="B5" t="str">
            <v>PBC charge - Forward Sales</v>
          </cell>
          <cell r="F5">
            <v>0</v>
          </cell>
          <cell r="J5">
            <v>111735003.54675627</v>
          </cell>
        </row>
        <row r="6">
          <cell r="B6" t="str">
            <v>MtM of Forward Sales (Excluding Rebate)</v>
          </cell>
          <cell r="C6">
            <v>-1584266.56</v>
          </cell>
          <cell r="D6">
            <v>0</v>
          </cell>
          <cell r="F6">
            <v>1584266.56</v>
          </cell>
          <cell r="H6" t="str">
            <v>Not used</v>
          </cell>
          <cell r="I6">
            <v>1075859.8400000001</v>
          </cell>
          <cell r="J6">
            <v>1075859.8400000001</v>
          </cell>
        </row>
        <row r="7">
          <cell r="B7" t="str">
            <v>MtM of Forward Rebate</v>
          </cell>
          <cell r="C7">
            <v>0</v>
          </cell>
          <cell r="D7">
            <v>0</v>
          </cell>
          <cell r="F7">
            <v>0</v>
          </cell>
          <cell r="H7" t="str">
            <v>Not Used</v>
          </cell>
          <cell r="I7">
            <v>-2850854.4</v>
          </cell>
          <cell r="J7">
            <v>-2850854.4</v>
          </cell>
        </row>
        <row r="8">
          <cell r="B8" t="str">
            <v>Forward Purchases</v>
          </cell>
          <cell r="C8">
            <v>0</v>
          </cell>
          <cell r="D8">
            <v>0</v>
          </cell>
          <cell r="F8">
            <v>0</v>
          </cell>
        </row>
        <row r="9">
          <cell r="B9" t="str">
            <v>PBC receipt</v>
          </cell>
          <cell r="C9">
            <v>0</v>
          </cell>
          <cell r="D9">
            <v>0</v>
          </cell>
          <cell r="F9">
            <v>0</v>
          </cell>
        </row>
        <row r="10">
          <cell r="B10" t="str">
            <v>MtM of Forward Purchases</v>
          </cell>
          <cell r="C10">
            <v>0</v>
          </cell>
          <cell r="D10">
            <v>0</v>
          </cell>
          <cell r="F10">
            <v>0</v>
          </cell>
        </row>
        <row r="11">
          <cell r="B11" t="str">
            <v>Swaps - sales</v>
          </cell>
          <cell r="C11">
            <v>32410960.960000001</v>
          </cell>
          <cell r="D11">
            <v>32302346.059999999</v>
          </cell>
          <cell r="F11">
            <v>-5.0000004470348358E-2</v>
          </cell>
          <cell r="H11">
            <v>5703595.2800000012</v>
          </cell>
          <cell r="I11">
            <v>5703595.2800000012</v>
          </cell>
          <cell r="J11">
            <v>33331464.649999999</v>
          </cell>
        </row>
        <row r="12">
          <cell r="B12" t="str">
            <v>Swaps - purchases</v>
          </cell>
          <cell r="C12">
            <v>-4783091.54</v>
          </cell>
          <cell r="D12">
            <v>-4674476.6900000004</v>
          </cell>
        </row>
        <row r="13">
          <cell r="B13" t="str">
            <v>MtM of Swaps (Excluding Rebate)</v>
          </cell>
          <cell r="C13">
            <v>-3441854</v>
          </cell>
          <cell r="D13">
            <v>0</v>
          </cell>
          <cell r="F13">
            <v>3441854</v>
          </cell>
          <cell r="H13" t="str">
            <v>Not used</v>
          </cell>
          <cell r="I13">
            <v>-3037505.24</v>
          </cell>
          <cell r="J13">
            <v>-3037505.24</v>
          </cell>
        </row>
        <row r="14">
          <cell r="B14" t="str">
            <v>MtM of Swap Rebate</v>
          </cell>
          <cell r="C14">
            <v>0</v>
          </cell>
          <cell r="D14">
            <v>0</v>
          </cell>
          <cell r="F14">
            <v>0</v>
          </cell>
          <cell r="I14">
            <v>0</v>
          </cell>
          <cell r="J14">
            <v>0</v>
          </cell>
        </row>
        <row r="15">
          <cell r="B15" t="str">
            <v>Net Wholesale</v>
          </cell>
          <cell r="C15">
            <v>-62226339.489999995</v>
          </cell>
          <cell r="D15">
            <v>-57200219.00999999</v>
          </cell>
          <cell r="J15">
            <v>42223640.136756271</v>
          </cell>
        </row>
        <row r="17">
          <cell r="B17" t="str">
            <v>Retail</v>
          </cell>
        </row>
        <row r="18">
          <cell r="B18" t="str">
            <v>Forwards - Retail</v>
          </cell>
          <cell r="C18">
            <v>-88541737.260000005</v>
          </cell>
          <cell r="D18">
            <v>-88800220.590000004</v>
          </cell>
          <cell r="E18">
            <v>-90339484.450000003</v>
          </cell>
          <cell r="G18">
            <v>-1539263.8599999994</v>
          </cell>
          <cell r="H18">
            <v>-9460382.6899999995</v>
          </cell>
          <cell r="I18">
            <v>-10999646.549999999</v>
          </cell>
          <cell r="J18">
            <v>-99799867.140000001</v>
          </cell>
        </row>
        <row r="19">
          <cell r="B19" t="str">
            <v>CEC charge</v>
          </cell>
          <cell r="C19">
            <v>78465776.189999998</v>
          </cell>
          <cell r="D19">
            <v>69405224.129999995</v>
          </cell>
          <cell r="E19">
            <v>81348713.170000017</v>
          </cell>
          <cell r="G19">
            <v>11943489.040000021</v>
          </cell>
          <cell r="H19">
            <v>10827249.82</v>
          </cell>
          <cell r="I19">
            <v>22770738.860000022</v>
          </cell>
          <cell r="J19">
            <v>92175962.99000001</v>
          </cell>
        </row>
        <row r="20">
          <cell r="B20" t="str">
            <v>REC Deficient Costs</v>
          </cell>
          <cell r="C20">
            <v>17361117.989999998</v>
          </cell>
          <cell r="D20">
            <v>15728113.16</v>
          </cell>
          <cell r="E20">
            <v>17270558.77</v>
          </cell>
          <cell r="G20">
            <v>1542445.6099999994</v>
          </cell>
          <cell r="H20">
            <v>1359149.71</v>
          </cell>
          <cell r="I20">
            <v>2901595.3199999994</v>
          </cell>
          <cell r="J20">
            <v>18629708.48</v>
          </cell>
        </row>
        <row r="21">
          <cell r="B21" t="str">
            <v>Retail NCEC Customer</v>
          </cell>
          <cell r="C21">
            <v>-34306437.159999996</v>
          </cell>
          <cell r="D21">
            <v>-30486843.030000001</v>
          </cell>
          <cell r="E21">
            <v>-30539509.77</v>
          </cell>
          <cell r="G21">
            <v>-52666.739999998361</v>
          </cell>
          <cell r="H21">
            <v>-4080268.45</v>
          </cell>
          <cell r="I21">
            <v>-4132935.1899999985</v>
          </cell>
          <cell r="J21">
            <v>-34619778.219999999</v>
          </cell>
        </row>
        <row r="22">
          <cell r="B22" t="str">
            <v>NCEC Expense</v>
          </cell>
          <cell r="C22">
            <v>34306437.159999996</v>
          </cell>
          <cell r="D22">
            <v>25263666.66</v>
          </cell>
          <cell r="E22">
            <v>30539509.77</v>
          </cell>
          <cell r="G22">
            <v>5275843.1099999994</v>
          </cell>
          <cell r="H22">
            <v>4080268.45</v>
          </cell>
          <cell r="I22">
            <v>9356111.5599999987</v>
          </cell>
          <cell r="J22">
            <v>34619778.219999999</v>
          </cell>
        </row>
        <row r="23">
          <cell r="B23" t="str">
            <v>MtM of Retail Forwards (Excluding Rebate)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B24" t="str">
            <v>MtM of Retail Forwards - Rebate</v>
          </cell>
          <cell r="C24">
            <v>0</v>
          </cell>
          <cell r="D24">
            <v>0</v>
          </cell>
          <cell r="F24">
            <v>0</v>
          </cell>
          <cell r="I24">
            <v>0</v>
          </cell>
        </row>
        <row r="25">
          <cell r="B25" t="str">
            <v>MtM of Retail Forward Purchases</v>
          </cell>
          <cell r="C25">
            <v>2065740.4</v>
          </cell>
          <cell r="D25">
            <v>0</v>
          </cell>
          <cell r="F25">
            <v>-2065740.4</v>
          </cell>
          <cell r="H25">
            <v>1743991.66</v>
          </cell>
          <cell r="I25">
            <v>1743991.66</v>
          </cell>
          <cell r="J25">
            <v>1743991.66</v>
          </cell>
        </row>
        <row r="26">
          <cell r="B26" t="str">
            <v>Swaps - sales &amp; purchases</v>
          </cell>
          <cell r="C26">
            <v>685821.13</v>
          </cell>
          <cell r="D26">
            <v>685821.13</v>
          </cell>
          <cell r="F26">
            <v>0</v>
          </cell>
          <cell r="H26">
            <v>194399.88000000012</v>
          </cell>
          <cell r="I26">
            <v>194399.88000000012</v>
          </cell>
          <cell r="J26">
            <v>880221.01000000013</v>
          </cell>
        </row>
        <row r="27">
          <cell r="B27" t="str">
            <v>MtM of Swaps (Excluding Rebate)</v>
          </cell>
          <cell r="C27">
            <v>0</v>
          </cell>
          <cell r="D27">
            <v>0</v>
          </cell>
          <cell r="F27">
            <v>0</v>
          </cell>
          <cell r="I27">
            <v>0</v>
          </cell>
        </row>
        <row r="28">
          <cell r="B28" t="str">
            <v>MtM of Swap Rebate</v>
          </cell>
          <cell r="C28">
            <v>0</v>
          </cell>
          <cell r="D28">
            <v>0</v>
          </cell>
          <cell r="F28">
            <v>0</v>
          </cell>
          <cell r="I28">
            <v>0</v>
          </cell>
        </row>
        <row r="29">
          <cell r="B29" t="str">
            <v>Net other Retail components</v>
          </cell>
          <cell r="C29">
            <v>294457.93</v>
          </cell>
          <cell r="D29">
            <v>336185.81</v>
          </cell>
          <cell r="F29">
            <v>41727.880000000005</v>
          </cell>
          <cell r="J29">
            <v>503967.17999999993</v>
          </cell>
        </row>
        <row r="30">
          <cell r="B30" t="str">
            <v>Green Power Energy Sales</v>
          </cell>
          <cell r="C30">
            <v>-153937.43</v>
          </cell>
          <cell r="D30">
            <v>-164689.43</v>
          </cell>
          <cell r="F30">
            <v>-10752</v>
          </cell>
          <cell r="I30">
            <v>0</v>
          </cell>
        </row>
        <row r="31">
          <cell r="B31" t="str">
            <v>Green Power Energy Purchase</v>
          </cell>
          <cell r="C31">
            <v>296184.8</v>
          </cell>
          <cell r="D31">
            <v>261850.72</v>
          </cell>
          <cell r="G31">
            <v>34334.079999999987</v>
          </cell>
          <cell r="H31">
            <v>36286</v>
          </cell>
          <cell r="I31">
            <v>70620.079999999987</v>
          </cell>
        </row>
        <row r="32">
          <cell r="B32" t="str">
            <v>Net Retail</v>
          </cell>
          <cell r="C32">
            <v>10473423.749999993</v>
          </cell>
          <cell r="D32">
            <v>-7770891.4400000134</v>
          </cell>
          <cell r="J32">
            <v>14133984.180000009</v>
          </cell>
        </row>
        <row r="34">
          <cell r="B34" t="str">
            <v>Other</v>
          </cell>
        </row>
        <row r="35">
          <cell r="B35" t="str">
            <v>Options - sales &amp; purchases</v>
          </cell>
          <cell r="C35">
            <v>0</v>
          </cell>
          <cell r="D35">
            <v>0</v>
          </cell>
          <cell r="F35">
            <v>0</v>
          </cell>
        </row>
        <row r="36">
          <cell r="B36" t="str">
            <v>MtM of Options</v>
          </cell>
          <cell r="C36">
            <v>0</v>
          </cell>
          <cell r="D36">
            <v>0</v>
          </cell>
          <cell r="F36">
            <v>0</v>
          </cell>
        </row>
        <row r="37">
          <cell r="B37" t="str">
            <v>TRs</v>
          </cell>
          <cell r="C37">
            <v>-4729231.0599999996</v>
          </cell>
          <cell r="D37">
            <v>-4276065.16</v>
          </cell>
          <cell r="F37">
            <v>453165.89999999944</v>
          </cell>
          <cell r="H37">
            <v>-4830345.41</v>
          </cell>
          <cell r="I37">
            <v>-4830345.41</v>
          </cell>
          <cell r="J37">
            <v>-8737955.3900000006</v>
          </cell>
        </row>
        <row r="38">
          <cell r="B38" t="str">
            <v>Expired premium cost</v>
          </cell>
          <cell r="I38">
            <v>368455.18000000017</v>
          </cell>
        </row>
        <row r="39">
          <cell r="B39" t="str">
            <v>T/R Auction Settlement Acc</v>
          </cell>
          <cell r="C39">
            <v>0</v>
          </cell>
          <cell r="D39">
            <v>31946.52</v>
          </cell>
          <cell r="I39">
            <v>-31946.52</v>
          </cell>
          <cell r="J39">
            <v>0</v>
          </cell>
        </row>
        <row r="40">
          <cell r="B40" t="str">
            <v>MtM of TRs</v>
          </cell>
          <cell r="C40">
            <v>-80665.69</v>
          </cell>
          <cell r="D40">
            <v>-80665.69</v>
          </cell>
          <cell r="F40">
            <v>0</v>
          </cell>
          <cell r="I40">
            <v>-291453.81100399647</v>
          </cell>
          <cell r="J40">
            <v>-372119.50100399647</v>
          </cell>
        </row>
        <row r="41">
          <cell r="B41" t="str">
            <v>Net Other items</v>
          </cell>
          <cell r="C41">
            <v>0</v>
          </cell>
          <cell r="D41">
            <v>0</v>
          </cell>
          <cell r="F41">
            <v>0</v>
          </cell>
          <cell r="I41">
            <v>0</v>
          </cell>
          <cell r="J41">
            <v>730736.17999999993</v>
          </cell>
        </row>
        <row r="42">
          <cell r="B42" t="str">
            <v>Billing Services Expenses</v>
          </cell>
          <cell r="C42">
            <v>493000</v>
          </cell>
          <cell r="D42">
            <v>557192</v>
          </cell>
          <cell r="F42">
            <v>64192</v>
          </cell>
          <cell r="I42">
            <v>0</v>
          </cell>
        </row>
        <row r="43">
          <cell r="B43" t="str">
            <v>Misc. Charges</v>
          </cell>
          <cell r="C43">
            <v>105546.02</v>
          </cell>
          <cell r="D43">
            <v>106123.18</v>
          </cell>
          <cell r="F43">
            <v>577.15999999998894</v>
          </cell>
          <cell r="I43">
            <v>0</v>
          </cell>
        </row>
        <row r="44">
          <cell r="B44" t="str">
            <v>Credit Reserve Charge - Sales/Trading</v>
          </cell>
          <cell r="C44">
            <v>109218</v>
          </cell>
          <cell r="D44">
            <v>67421</v>
          </cell>
          <cell r="I44">
            <v>0</v>
          </cell>
        </row>
        <row r="45">
          <cell r="B45" t="str">
            <v>MPMA Rebate Recovery</v>
          </cell>
          <cell r="C45">
            <v>-78066371.019999996</v>
          </cell>
          <cell r="D45">
            <v>-78066371.019999996</v>
          </cell>
          <cell r="E45">
            <v>78066371.019822598</v>
          </cell>
          <cell r="G45">
            <v>0</v>
          </cell>
          <cell r="H45">
            <v>-16403479.689999998</v>
          </cell>
          <cell r="I45">
            <v>-16403479.689999998</v>
          </cell>
          <cell r="J45">
            <v>-94469850.709999993</v>
          </cell>
        </row>
        <row r="46">
          <cell r="B46" t="str">
            <v>MPMA Rebate Recovery - Q relief</v>
          </cell>
          <cell r="C46">
            <v>12593080.689999999</v>
          </cell>
          <cell r="D46">
            <v>12593080.689999999</v>
          </cell>
          <cell r="E46">
            <v>12593080.690174701</v>
          </cell>
          <cell r="G46">
            <v>0</v>
          </cell>
          <cell r="H46">
            <v>2739229.9299999997</v>
          </cell>
          <cell r="I46">
            <v>2739229.9299999997</v>
          </cell>
          <cell r="J46">
            <v>15332310.619999999</v>
          </cell>
        </row>
        <row r="47">
          <cell r="B47" t="str">
            <v>Net Other</v>
          </cell>
          <cell r="C47">
            <v>-69575423.060000002</v>
          </cell>
          <cell r="D47">
            <v>-69067338.480000004</v>
          </cell>
          <cell r="J47">
            <v>-87516878.801003993</v>
          </cell>
        </row>
        <row r="50">
          <cell r="B50" t="str">
            <v>TRO</v>
          </cell>
        </row>
        <row r="51">
          <cell r="B51" t="str">
            <v>TRO revenue</v>
          </cell>
          <cell r="C51">
            <v>-128133936.58</v>
          </cell>
          <cell r="D51">
            <v>-128439107.51000001</v>
          </cell>
          <cell r="F51">
            <v>-305170.93000000715</v>
          </cell>
          <cell r="H51">
            <v>-18764993.440000005</v>
          </cell>
          <cell r="I51">
            <v>-18764993.440000005</v>
          </cell>
          <cell r="J51">
            <v>-147204100.95000002</v>
          </cell>
        </row>
        <row r="52">
          <cell r="B52" t="str">
            <v>PBC charge - TRO</v>
          </cell>
          <cell r="F52">
            <v>0</v>
          </cell>
          <cell r="J52">
            <v>180875093.34510931</v>
          </cell>
        </row>
        <row r="53">
          <cell r="B53" t="str">
            <v>Uplift costs</v>
          </cell>
          <cell r="C53">
            <v>66969469.759999998</v>
          </cell>
          <cell r="D53">
            <v>60570234.780000001</v>
          </cell>
          <cell r="F53">
            <v>3000000</v>
          </cell>
          <cell r="G53">
            <v>3399234.9799999967</v>
          </cell>
          <cell r="H53">
            <v>9980130.1928058043</v>
          </cell>
          <cell r="I53">
            <v>13379365.172805801</v>
          </cell>
          <cell r="J53">
            <v>73949599.952805802</v>
          </cell>
        </row>
        <row r="54">
          <cell r="B54" t="str">
            <v>MtM of TRO</v>
          </cell>
          <cell r="C54">
            <v>0</v>
          </cell>
          <cell r="D54">
            <v>0</v>
          </cell>
          <cell r="F54">
            <v>0</v>
          </cell>
        </row>
        <row r="55">
          <cell r="B55" t="str">
            <v>Loss applied against provision</v>
          </cell>
          <cell r="C55">
            <v>-60226492.670000002</v>
          </cell>
          <cell r="D55">
            <v>-60226492.670000002</v>
          </cell>
          <cell r="G55">
            <v>0</v>
          </cell>
          <cell r="H55">
            <v>-6309137.3495871704</v>
          </cell>
          <cell r="I55">
            <v>-6309137.3495871704</v>
          </cell>
          <cell r="J55">
            <v>-66535630.019587174</v>
          </cell>
        </row>
        <row r="56">
          <cell r="B56" t="str">
            <v>Net TRO</v>
          </cell>
          <cell r="C56">
            <v>-121390959.49000001</v>
          </cell>
          <cell r="D56">
            <v>-128095365.40000001</v>
          </cell>
          <cell r="J56">
            <v>41084962.328327924</v>
          </cell>
        </row>
        <row r="58">
          <cell r="B58" t="str">
            <v>Interconnected Markets</v>
          </cell>
        </row>
        <row r="59">
          <cell r="B59" t="str">
            <v>I/C Sales</v>
          </cell>
          <cell r="C59">
            <v>0</v>
          </cell>
          <cell r="D59">
            <v>0</v>
          </cell>
        </row>
        <row r="60">
          <cell r="B60" t="str">
            <v>I/C Sales</v>
          </cell>
          <cell r="C60">
            <v>-93869549.189999998</v>
          </cell>
          <cell r="D60">
            <v>-93720622.370000005</v>
          </cell>
          <cell r="F60">
            <v>148926.81999999285</v>
          </cell>
          <cell r="H60">
            <v>-18027906.309999999</v>
          </cell>
          <cell r="I60">
            <v>-18027906.309999999</v>
          </cell>
          <cell r="J60">
            <v>-111748528.68000001</v>
          </cell>
        </row>
        <row r="61">
          <cell r="B61" t="str">
            <v>I/C Sales</v>
          </cell>
          <cell r="C61">
            <v>-14100621.68</v>
          </cell>
          <cell r="D61">
            <v>-17447570.84</v>
          </cell>
        </row>
        <row r="62">
          <cell r="B62" t="str">
            <v>I/C Sales</v>
          </cell>
          <cell r="C62">
            <v>-11684978.34</v>
          </cell>
          <cell r="D62">
            <v>-8500814.0500000007</v>
          </cell>
          <cell r="F62">
            <v>-53054.290000002831</v>
          </cell>
          <cell r="H62">
            <v>-6538135.3750040364</v>
          </cell>
          <cell r="I62">
            <v>-6538135.3750040364</v>
          </cell>
          <cell r="J62">
            <v>-34370680.385004036</v>
          </cell>
        </row>
        <row r="63">
          <cell r="B63" t="str">
            <v>Swap Sales - Interconnect</v>
          </cell>
          <cell r="C63">
            <v>-128652.63</v>
          </cell>
          <cell r="D63">
            <v>-18922.05</v>
          </cell>
        </row>
        <row r="64">
          <cell r="B64" t="str">
            <v>Other Interconnect Trading Activity</v>
          </cell>
          <cell r="C64">
            <v>-1422597.04</v>
          </cell>
          <cell r="D64">
            <v>-1422597.04</v>
          </cell>
          <cell r="I64">
            <v>-442641.03</v>
          </cell>
        </row>
        <row r="65">
          <cell r="B65" t="str">
            <v>MtM of Interconnect Transactions</v>
          </cell>
          <cell r="C65">
            <v>1255763.83</v>
          </cell>
          <cell r="D65">
            <v>-10203999.970000001</v>
          </cell>
          <cell r="F65">
            <v>-11459763.800000001</v>
          </cell>
          <cell r="H65" t="str">
            <v>Not used</v>
          </cell>
          <cell r="I65">
            <v>11116783.930695837</v>
          </cell>
          <cell r="J65">
            <v>912783.96069583669</v>
          </cell>
        </row>
        <row r="66">
          <cell r="B66" t="str">
            <v>Interconnect</v>
          </cell>
          <cell r="C66">
            <v>-119950635.05000001</v>
          </cell>
          <cell r="D66">
            <v>-131314526.32000001</v>
          </cell>
        </row>
        <row r="68">
          <cell r="B68" t="str">
            <v>I/C ISO market purchases</v>
          </cell>
          <cell r="C68">
            <v>10355533.08</v>
          </cell>
          <cell r="D68">
            <v>10888010.289999999</v>
          </cell>
        </row>
        <row r="69">
          <cell r="B69" t="str">
            <v>I/C Purchases</v>
          </cell>
          <cell r="C69">
            <v>52395340</v>
          </cell>
          <cell r="D69">
            <v>51430901.93</v>
          </cell>
          <cell r="F69">
            <v>-2008405.3699999973</v>
          </cell>
          <cell r="H69">
            <v>13263217.577107988</v>
          </cell>
          <cell r="I69">
            <v>13263217.577107988</v>
          </cell>
          <cell r="J69">
            <v>72582964.787107974</v>
          </cell>
        </row>
        <row r="70">
          <cell r="B70" t="str">
            <v>I/C Swap purchases</v>
          </cell>
          <cell r="C70">
            <v>-324468.73</v>
          </cell>
          <cell r="D70">
            <v>-320557.45</v>
          </cell>
        </row>
        <row r="71">
          <cell r="B71" t="str">
            <v>I/C ransmission charges</v>
          </cell>
          <cell r="C71">
            <v>530520.31999999995</v>
          </cell>
          <cell r="D71">
            <v>598127.92000000004</v>
          </cell>
        </row>
        <row r="72">
          <cell r="B72" t="str">
            <v>I/C Uplift charges</v>
          </cell>
          <cell r="C72">
            <v>1484715.32</v>
          </cell>
          <cell r="D72">
            <v>1484715.32</v>
          </cell>
          <cell r="I72">
            <v>-1035752.1500000001</v>
          </cell>
        </row>
        <row r="73">
          <cell r="B73" t="str">
            <v>I/C Other trading activities - purchases</v>
          </cell>
          <cell r="C73">
            <v>-2122412.9900000002</v>
          </cell>
          <cell r="D73">
            <v>-3779537.68</v>
          </cell>
        </row>
        <row r="74">
          <cell r="B74" t="str">
            <v>I/C Misc. Expense</v>
          </cell>
          <cell r="C74">
            <v>44677.73</v>
          </cell>
          <cell r="D74">
            <v>53839.03</v>
          </cell>
        </row>
        <row r="75">
          <cell r="B75" t="str">
            <v>I/C Schedule withdrawals from intertie</v>
          </cell>
          <cell r="C75">
            <v>16518955.199999999</v>
          </cell>
          <cell r="D75">
            <v>15975517.550000001</v>
          </cell>
          <cell r="F75">
            <v>-543437.64999999851</v>
          </cell>
          <cell r="H75">
            <v>5770097.787999996</v>
          </cell>
          <cell r="I75">
            <v>5770097.787999996</v>
          </cell>
          <cell r="J75">
            <v>21745615.337999996</v>
          </cell>
        </row>
        <row r="76">
          <cell r="C76">
            <v>78882859.929999992</v>
          </cell>
          <cell r="D76">
            <v>76331016.909999996</v>
          </cell>
          <cell r="J76">
            <v>-50877844.979200244</v>
          </cell>
        </row>
        <row r="78">
          <cell r="B78" t="str">
            <v>Net Hedging margin</v>
          </cell>
          <cell r="C78">
            <v>-17127931.370000001</v>
          </cell>
          <cell r="D78">
            <v>-17127931.370000001</v>
          </cell>
          <cell r="I78">
            <v>-6097423.0908308215</v>
          </cell>
          <cell r="J78">
            <v>-23225354.460830823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YTD P&amp;L w detail"/>
      <sheetName val="GenRev"/>
      <sheetName val="Trial Bal"/>
      <sheetName val="SAPBal"/>
      <sheetName val="SAPGenRev"/>
      <sheetName val="GenRev_Summary"/>
      <sheetName val="Generation"/>
      <sheetName val="Trading"/>
      <sheetName val="Ont_Generation"/>
      <sheetName val="IMOData"/>
      <sheetName val="IMOData1"/>
      <sheetName val="OPG Rebate Recovery"/>
      <sheetName val="Embedded_Gen"/>
      <sheetName val="ICRpt"/>
      <sheetName val="IC_GL"/>
      <sheetName val="ICQty"/>
      <sheetName val="Green PPA"/>
      <sheetName val="PBC Allocation"/>
      <sheetName val="PBC"/>
      <sheetName val="PBC_LM"/>
      <sheetName val="Total MtM"/>
      <sheetName val="IB Reserve"/>
      <sheetName val="ICmtm"/>
      <sheetName val="NPV"/>
      <sheetName val="NYMPA_MtM"/>
      <sheetName val="Journal_Gen"/>
      <sheetName val="Journal_Trade"/>
      <sheetName val="Journal_Trade_IC"/>
      <sheetName val="Journal_MtM"/>
      <sheetName val="Journal_ONPA"/>
      <sheetName val="Journal_Other"/>
      <sheetName val="SMO_Jrl"/>
      <sheetName val="SMOAdj_Jrl"/>
      <sheetName val="Correction_Jrl  1"/>
      <sheetName val="Correction_Jrl  2"/>
      <sheetName val="Correction_Jrl  3"/>
      <sheetName val="AR_Journal"/>
      <sheetName val="W-Forwards"/>
      <sheetName val="W-Swap_w_ISwap"/>
      <sheetName val="MtM_WFwdRebates"/>
      <sheetName val="MtM_WSwapsRebates"/>
      <sheetName val="R-Forwards"/>
      <sheetName val="MtM_RFwdRebates"/>
      <sheetName val="R-Swaps"/>
      <sheetName val="MtM_RSwapsRebates"/>
      <sheetName val="Retail"/>
      <sheetName val="Retail_PY"/>
      <sheetName val="TR"/>
      <sheetName val="MtM_TR"/>
      <sheetName val="TRO"/>
      <sheetName val="TRO Cost"/>
      <sheetName val="TRO_Prov"/>
      <sheetName val="ONPA Rebate"/>
      <sheetName val="SMO_CM"/>
      <sheetName val="SMO_LM"/>
      <sheetName val="On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3">
          <cell r="B13" t="str">
            <v>Dec</v>
          </cell>
          <cell r="C13">
            <v>75.968164556962009</v>
          </cell>
          <cell r="D13">
            <v>8581272.799999997</v>
          </cell>
          <cell r="E13">
            <v>117160</v>
          </cell>
          <cell r="G13">
            <v>58467.06</v>
          </cell>
          <cell r="H13">
            <v>1546831.1913999994</v>
          </cell>
          <cell r="I13">
            <v>8048342.3773599993</v>
          </cell>
          <cell r="J13">
            <v>2270459.7764000008</v>
          </cell>
          <cell r="K13">
            <v>0.26458310198459156</v>
          </cell>
          <cell r="L13">
            <v>15647232.150049999</v>
          </cell>
          <cell r="M13">
            <v>0.2231625615653953</v>
          </cell>
          <cell r="N13">
            <v>332580.7625000003</v>
          </cell>
          <cell r="O13">
            <v>3447972.0403152006</v>
          </cell>
          <cell r="P13">
            <v>7598889.77269</v>
          </cell>
          <cell r="Q13">
            <v>723628.58500000136</v>
          </cell>
        </row>
        <row r="14">
          <cell r="B14" t="str">
            <v>Jan</v>
          </cell>
          <cell r="C14">
            <v>64.554271186440687</v>
          </cell>
          <cell r="D14">
            <v>9143492.8200000022</v>
          </cell>
          <cell r="E14">
            <v>143780</v>
          </cell>
          <cell r="G14">
            <v>55544.87</v>
          </cell>
          <cell r="H14">
            <v>710266.4650000002</v>
          </cell>
          <cell r="I14">
            <v>8758608.8423599992</v>
          </cell>
          <cell r="J14">
            <v>1272177.4749999999</v>
          </cell>
          <cell r="K14">
            <v>0.13913473768113044</v>
          </cell>
          <cell r="L14">
            <v>16919409.625050001</v>
          </cell>
          <cell r="M14">
            <v>0.2134689683486779</v>
          </cell>
          <cell r="N14">
            <v>253183.07</v>
          </cell>
          <cell r="O14">
            <v>3701155.1103152004</v>
          </cell>
          <cell r="P14">
            <v>8160800.7826900017</v>
          </cell>
          <cell r="Q14">
            <v>561911.00999999966</v>
          </cell>
        </row>
        <row r="15">
          <cell r="B15" t="str">
            <v>Feb</v>
          </cell>
          <cell r="C15">
            <v>51.888708609271546</v>
          </cell>
          <cell r="D15">
            <v>4963767.3</v>
          </cell>
          <cell r="E15">
            <v>96494</v>
          </cell>
          <cell r="G15">
            <v>39095.47</v>
          </cell>
          <cell r="H15">
            <v>282304.29370000004</v>
          </cell>
          <cell r="I15">
            <v>9040913.1360599995</v>
          </cell>
          <cell r="J15">
            <v>636042.75370000012</v>
          </cell>
          <cell r="K15">
            <v>0.12813710137056589</v>
          </cell>
          <cell r="L15">
            <v>17555452.37875</v>
          </cell>
          <cell r="M15">
            <v>0.20843985528729661</v>
          </cell>
          <cell r="N15">
            <v>157321.49500000002</v>
          </cell>
          <cell r="O15">
            <v>3858476.6053152005</v>
          </cell>
          <cell r="P15">
            <v>8514539.2426900007</v>
          </cell>
          <cell r="Q15">
            <v>353738.46000000008</v>
          </cell>
        </row>
        <row r="16">
          <cell r="B16" t="str">
            <v>Mar</v>
          </cell>
          <cell r="C16">
            <v>48.487783251231512</v>
          </cell>
          <cell r="D16">
            <v>3530063.52</v>
          </cell>
          <cell r="E16">
            <v>73198</v>
          </cell>
          <cell r="G16">
            <v>35468.660000000003</v>
          </cell>
          <cell r="H16">
            <v>169539.44529999999</v>
          </cell>
          <cell r="I16">
            <v>9210452.5813599993</v>
          </cell>
          <cell r="J16">
            <v>490262.03530000011</v>
          </cell>
          <cell r="K16">
            <v>0.13888193017557948</v>
          </cell>
          <cell r="L16">
            <v>18045714.414050002</v>
          </cell>
          <cell r="M16">
            <v>0.2056417353951259</v>
          </cell>
          <cell r="N16">
            <v>142626.96500000008</v>
          </cell>
          <cell r="O16">
            <v>4001103.5703152008</v>
          </cell>
          <cell r="P16">
            <v>8835261.8326900024</v>
          </cell>
          <cell r="Q16">
            <v>320722.59000000008</v>
          </cell>
        </row>
        <row r="17">
          <cell r="B17" t="str">
            <v>Apr</v>
          </cell>
          <cell r="C17">
            <v>46.666651982378845</v>
          </cell>
          <cell r="D17">
            <v>4425732</v>
          </cell>
          <cell r="E17">
            <v>94810</v>
          </cell>
          <cell r="G17">
            <v>47608.78</v>
          </cell>
          <cell r="H17">
            <v>-505876.8765999999</v>
          </cell>
          <cell r="I17">
            <v>8704575.7047600001</v>
          </cell>
          <cell r="J17">
            <v>284627.06970000005</v>
          </cell>
          <cell r="K17">
            <v>6.4311862918947652E-2</v>
          </cell>
          <cell r="L17">
            <v>18330341.483750001</v>
          </cell>
          <cell r="M17">
            <v>0.19885614653051586</v>
          </cell>
          <cell r="N17">
            <v>371447.58315000002</v>
          </cell>
          <cell r="O17">
            <v>4372551.1534652011</v>
          </cell>
          <cell r="P17">
            <v>9625765.7789900005</v>
          </cell>
          <cell r="Q17">
            <v>790503.94629999995</v>
          </cell>
        </row>
        <row r="18">
          <cell r="B18" t="str">
            <v>May</v>
          </cell>
          <cell r="C18">
            <v>41.219686520376179</v>
          </cell>
          <cell r="D18">
            <v>5209326.5999999996</v>
          </cell>
          <cell r="E18">
            <v>126640</v>
          </cell>
          <cell r="G18">
            <v>69817.75</v>
          </cell>
          <cell r="H18">
            <v>-240189.28020000004</v>
          </cell>
          <cell r="I18">
            <v>8457085.7631599978</v>
          </cell>
          <cell r="J18">
            <v>388170.46979999985</v>
          </cell>
          <cell r="K18">
            <v>7.4514519746179883E-2</v>
          </cell>
          <cell r="L18">
            <v>18713821.649950001</v>
          </cell>
          <cell r="M18">
            <v>0.19215691348389652</v>
          </cell>
          <cell r="N18">
            <v>279271</v>
          </cell>
          <cell r="O18">
            <v>4651822.1534652011</v>
          </cell>
          <cell r="P18">
            <v>10256735.886790004</v>
          </cell>
          <cell r="Q18">
            <v>628359.74999999988</v>
          </cell>
        </row>
        <row r="19">
          <cell r="B19" t="str">
            <v>June</v>
          </cell>
          <cell r="C19">
            <v>41.895208333333322</v>
          </cell>
          <cell r="D19">
            <v>4196628.43</v>
          </cell>
          <cell r="E19">
            <v>100088</v>
          </cell>
          <cell r="G19">
            <v>83746.59</v>
          </cell>
          <cell r="H19">
            <v>-84091.894099999947</v>
          </cell>
          <cell r="I19">
            <v>8371741.7890599975</v>
          </cell>
          <cell r="J19">
            <v>670040.09590000031</v>
          </cell>
          <cell r="K19">
            <v>0.1596615252163272</v>
          </cell>
          <cell r="L19">
            <v>19382609.665849999</v>
          </cell>
          <cell r="M19">
            <v>0.20060483277906346</v>
          </cell>
          <cell r="N19">
            <v>335192.7</v>
          </cell>
          <cell r="O19">
            <v>4987014.8534652013</v>
          </cell>
          <cell r="P19">
            <v>11010867.876790002</v>
          </cell>
          <cell r="Q19">
            <v>754131.99000000022</v>
          </cell>
        </row>
        <row r="20">
          <cell r="B20" t="str">
            <v>July</v>
          </cell>
        </row>
        <row r="21">
          <cell r="B21" t="str">
            <v>Aug</v>
          </cell>
        </row>
        <row r="22">
          <cell r="B22" t="str">
            <v>Sept</v>
          </cell>
        </row>
        <row r="23">
          <cell r="B23" t="str">
            <v>Oct</v>
          </cell>
        </row>
        <row r="24">
          <cell r="B24" t="str">
            <v>Nov</v>
          </cell>
        </row>
        <row r="25">
          <cell r="B25" t="str">
            <v>Dec</v>
          </cell>
        </row>
      </sheetData>
      <sheetData sheetId="5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M&amp;PL"/>
      <sheetName val="RM&amp;PL_pd"/>
      <sheetName val="P&amp;L_Sum_PM"/>
      <sheetName val="P&amp;L wo detail"/>
      <sheetName val="P&amp;L w detail"/>
      <sheetName val="YTD P&amp;L w detail"/>
      <sheetName val="YTD_P&amp;L_PM"/>
      <sheetName val="P&amp;L_Hedge_Trade"/>
      <sheetName val="Realized"/>
      <sheetName val="PBC"/>
      <sheetName val="MTM"/>
      <sheetName val="OntData"/>
      <sheetName val="OntData_PM"/>
      <sheetName val="Summary"/>
      <sheetName val="DataSum"/>
      <sheetName val="IMOData"/>
      <sheetName val="IMOData_LM"/>
      <sheetName val="ICRpt"/>
      <sheetName val="ICmtm"/>
      <sheetName val="TCC"/>
      <sheetName val="TCCData"/>
      <sheetName val="Misc"/>
      <sheetName val="MPMA Rebate"/>
      <sheetName val="Rebate Rate"/>
      <sheetName val="Avg Price"/>
      <sheetName val="File4Web"/>
      <sheetName val="CopyEnergy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>
            <v>-1</v>
          </cell>
          <cell r="C3">
            <v>14839752.283325016</v>
          </cell>
          <cell r="D3">
            <v>304462973.08492714</v>
          </cell>
          <cell r="E3">
            <v>319302725.36825216</v>
          </cell>
          <cell r="F3">
            <v>0</v>
          </cell>
          <cell r="G3">
            <v>319302725.36825216</v>
          </cell>
          <cell r="H3">
            <v>319302725.36825216</v>
          </cell>
          <cell r="AB3">
            <v>1</v>
          </cell>
          <cell r="AC3">
            <v>2</v>
          </cell>
          <cell r="AD3">
            <v>3</v>
          </cell>
          <cell r="AE3">
            <v>4</v>
          </cell>
          <cell r="AF3">
            <v>5</v>
          </cell>
          <cell r="AG3">
            <v>6</v>
          </cell>
          <cell r="AH3">
            <v>7</v>
          </cell>
          <cell r="AI3">
            <v>8</v>
          </cell>
          <cell r="AJ3">
            <v>9</v>
          </cell>
          <cell r="AK3">
            <v>10</v>
          </cell>
          <cell r="AL3">
            <v>11</v>
          </cell>
          <cell r="AM3">
            <v>12</v>
          </cell>
        </row>
        <row r="4">
          <cell r="B4">
            <v>-2</v>
          </cell>
          <cell r="C4">
            <v>-2979808.0855464935</v>
          </cell>
          <cell r="D4">
            <v>-14572139.68416661</v>
          </cell>
          <cell r="E4">
            <v>-17551947.769713104</v>
          </cell>
          <cell r="F4">
            <v>0</v>
          </cell>
          <cell r="G4">
            <v>-17551947.769713104</v>
          </cell>
          <cell r="H4">
            <v>-17551947.769713104</v>
          </cell>
          <cell r="AA4">
            <v>300000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25479.452054794521</v>
          </cell>
          <cell r="AG4">
            <v>24657.534246575342</v>
          </cell>
          <cell r="AH4">
            <v>25479.452054794521</v>
          </cell>
          <cell r="AI4">
            <v>25479.452054794521</v>
          </cell>
          <cell r="AJ4">
            <v>24657.534246575342</v>
          </cell>
          <cell r="AK4">
            <v>25479.452054794521</v>
          </cell>
          <cell r="AL4">
            <v>24657.534246575342</v>
          </cell>
          <cell r="AM4">
            <v>25479.452054794521</v>
          </cell>
          <cell r="AN4">
            <v>25479.452054794521</v>
          </cell>
          <cell r="AO4">
            <v>23013.698630136987</v>
          </cell>
          <cell r="AP4">
            <v>25479.452054794521</v>
          </cell>
          <cell r="AQ4">
            <v>24657.534246575342</v>
          </cell>
        </row>
        <row r="5">
          <cell r="B5">
            <v>-16</v>
          </cell>
          <cell r="C5">
            <v>-8.98</v>
          </cell>
          <cell r="D5">
            <v>2.34</v>
          </cell>
          <cell r="E5">
            <v>2.34</v>
          </cell>
          <cell r="F5">
            <v>-8.98</v>
          </cell>
          <cell r="G5">
            <v>-6.6400000000000006</v>
          </cell>
          <cell r="H5">
            <v>-83116.95</v>
          </cell>
        </row>
        <row r="6">
          <cell r="B6">
            <v>-20</v>
          </cell>
          <cell r="C6">
            <v>5290.5392423966259</v>
          </cell>
          <cell r="D6">
            <v>117319.64</v>
          </cell>
          <cell r="E6">
            <v>125153.23</v>
          </cell>
          <cell r="F6">
            <v>-2543.0507576033706</v>
          </cell>
          <cell r="G6">
            <v>122610.17924239663</v>
          </cell>
          <cell r="H6">
            <v>454479.70999999996</v>
          </cell>
          <cell r="AA6">
            <v>6300000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535068.49315068498</v>
          </cell>
          <cell r="AG6">
            <v>517808.21917808219</v>
          </cell>
          <cell r="AH6">
            <v>535068.49315068498</v>
          </cell>
          <cell r="AI6">
            <v>535068.49315068498</v>
          </cell>
          <cell r="AJ6">
            <v>517808.21917808219</v>
          </cell>
          <cell r="AK6">
            <v>535068.49315068498</v>
          </cell>
          <cell r="AL6">
            <v>517808.21917808219</v>
          </cell>
          <cell r="AM6">
            <v>535068.49315068498</v>
          </cell>
          <cell r="AN6">
            <v>535068.49315068498</v>
          </cell>
          <cell r="AO6">
            <v>483287.67123287672</v>
          </cell>
          <cell r="AP6">
            <v>535068.49315068498</v>
          </cell>
          <cell r="AQ6">
            <v>517808.21917808219</v>
          </cell>
        </row>
        <row r="7">
          <cell r="B7">
            <v>-10</v>
          </cell>
          <cell r="C7">
            <v>16680885.069999486</v>
          </cell>
          <cell r="D7">
            <v>245378504.52000028</v>
          </cell>
          <cell r="E7">
            <v>266723828.91000029</v>
          </cell>
          <cell r="F7">
            <v>-4664439.3200005293</v>
          </cell>
          <cell r="G7">
            <v>262059389.58999977</v>
          </cell>
          <cell r="H7">
            <v>895757223.98999989</v>
          </cell>
        </row>
        <row r="8">
          <cell r="A8">
            <v>5000000000</v>
          </cell>
          <cell r="C8">
            <v>28546110.827020407</v>
          </cell>
          <cell r="D8">
            <v>535386659.90076077</v>
          </cell>
          <cell r="E8">
            <v>568599762.07853937</v>
          </cell>
          <cell r="F8">
            <v>-4666991.3507581325</v>
          </cell>
          <cell r="G8">
            <v>563932770.72778118</v>
          </cell>
          <cell r="H8">
            <v>1197879364.3485389</v>
          </cell>
        </row>
        <row r="10">
          <cell r="B10">
            <v>-3</v>
          </cell>
          <cell r="C10">
            <v>391876.00183080789</v>
          </cell>
          <cell r="D10">
            <v>6194889.9544526497</v>
          </cell>
          <cell r="E10">
            <v>6586765.9562834576</v>
          </cell>
          <cell r="F10">
            <v>0</v>
          </cell>
          <cell r="G10">
            <v>6586765.9562834576</v>
          </cell>
          <cell r="H10">
            <v>6586765.9562834576</v>
          </cell>
          <cell r="AA10">
            <v>-268510.48387096776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-17655.483870967742</v>
          </cell>
          <cell r="AG10">
            <v>-22805</v>
          </cell>
          <cell r="AH10">
            <v>-22805</v>
          </cell>
          <cell r="AI10">
            <v>-22805</v>
          </cell>
          <cell r="AJ10">
            <v>-22805</v>
          </cell>
          <cell r="AK10">
            <v>-22805</v>
          </cell>
          <cell r="AL10">
            <v>-22805</v>
          </cell>
          <cell r="AM10">
            <v>-22805</v>
          </cell>
          <cell r="AN10">
            <v>-22805</v>
          </cell>
          <cell r="AO10">
            <v>-22805</v>
          </cell>
          <cell r="AP10">
            <v>-22805</v>
          </cell>
          <cell r="AQ10">
            <v>-22805</v>
          </cell>
        </row>
        <row r="11">
          <cell r="B11">
            <v>-22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-12</v>
          </cell>
          <cell r="C12">
            <v>-302472.84999998193</v>
          </cell>
          <cell r="D12">
            <v>3150915.4</v>
          </cell>
          <cell r="E12">
            <v>3350819.94</v>
          </cell>
          <cell r="F12">
            <v>-502377.38999998197</v>
          </cell>
          <cell r="G12">
            <v>2848442.550000018</v>
          </cell>
          <cell r="H12">
            <v>11190841.330000019</v>
          </cell>
          <cell r="AG12">
            <v>-3877.92</v>
          </cell>
          <cell r="AH12">
            <v>-3877.92</v>
          </cell>
          <cell r="AI12">
            <v>-3877.92</v>
          </cell>
          <cell r="AJ12">
            <v>-3877.92</v>
          </cell>
          <cell r="AK12">
            <v>-3877.92</v>
          </cell>
          <cell r="AL12">
            <v>-3877.92</v>
          </cell>
          <cell r="AM12">
            <v>-3877.92</v>
          </cell>
          <cell r="AN12">
            <v>-3877.92</v>
          </cell>
          <cell r="AO12">
            <v>-3877.92</v>
          </cell>
          <cell r="AP12">
            <v>-3877.92</v>
          </cell>
          <cell r="AQ12">
            <v>-3877.92</v>
          </cell>
        </row>
        <row r="13">
          <cell r="B13">
            <v>130</v>
          </cell>
          <cell r="C13">
            <v>50628.109999999404</v>
          </cell>
          <cell r="D13">
            <v>8513311.879999999</v>
          </cell>
          <cell r="E13">
            <v>8562453.0599999987</v>
          </cell>
          <cell r="F13">
            <v>1486.93</v>
          </cell>
          <cell r="G13">
            <v>8563939.9899999984</v>
          </cell>
          <cell r="H13">
            <v>8564408.0199999977</v>
          </cell>
          <cell r="AH13">
            <v>-4063.83</v>
          </cell>
          <cell r="AI13">
            <v>-4063.83</v>
          </cell>
          <cell r="AJ13">
            <v>-4063.83</v>
          </cell>
          <cell r="AK13">
            <v>-4063.83</v>
          </cell>
          <cell r="AL13">
            <v>-4063.83</v>
          </cell>
          <cell r="AM13">
            <v>-4063.83</v>
          </cell>
          <cell r="AN13">
            <v>-4063.83</v>
          </cell>
          <cell r="AO13">
            <v>-4063.83</v>
          </cell>
          <cell r="AP13">
            <v>-4063.83</v>
          </cell>
          <cell r="AQ13">
            <v>-4063.83</v>
          </cell>
        </row>
        <row r="14">
          <cell r="A14">
            <v>5010200000</v>
          </cell>
          <cell r="C14">
            <v>140031.26183082536</v>
          </cell>
          <cell r="D14">
            <v>17859117.23445265</v>
          </cell>
          <cell r="E14">
            <v>18500038.956283458</v>
          </cell>
          <cell r="F14">
            <v>-500890.45999998198</v>
          </cell>
          <cell r="G14">
            <v>17999148.496283472</v>
          </cell>
          <cell r="H14">
            <v>26342015.306283474</v>
          </cell>
          <cell r="AH14">
            <v>120888</v>
          </cell>
          <cell r="AI14">
            <v>120888</v>
          </cell>
          <cell r="AJ14">
            <v>120888</v>
          </cell>
          <cell r="AK14">
            <v>120888</v>
          </cell>
          <cell r="AL14">
            <v>120888</v>
          </cell>
          <cell r="AM14">
            <v>120888</v>
          </cell>
          <cell r="AN14">
            <v>120888</v>
          </cell>
          <cell r="AO14">
            <v>120888</v>
          </cell>
          <cell r="AP14">
            <v>120888</v>
          </cell>
          <cell r="AQ14">
            <v>120888</v>
          </cell>
        </row>
        <row r="16">
          <cell r="B16">
            <v>112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AA16">
            <v>34800000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2000000</v>
          </cell>
          <cell r="AG16">
            <v>2000000</v>
          </cell>
          <cell r="AH16">
            <v>2000000</v>
          </cell>
          <cell r="AI16">
            <v>5600000</v>
          </cell>
          <cell r="AJ16">
            <v>2900000</v>
          </cell>
          <cell r="AK16">
            <v>2900000</v>
          </cell>
          <cell r="AL16">
            <v>2900000</v>
          </cell>
          <cell r="AM16">
            <v>2900000</v>
          </cell>
          <cell r="AN16">
            <v>2900000</v>
          </cell>
          <cell r="AO16">
            <v>2900000</v>
          </cell>
          <cell r="AP16">
            <v>2900000</v>
          </cell>
          <cell r="AQ16">
            <v>2900000</v>
          </cell>
        </row>
        <row r="17">
          <cell r="B17">
            <v>162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AA17">
            <v>41131489.516129032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2542892.4613345116</v>
          </cell>
          <cell r="AG17">
            <v>2515782.8334246576</v>
          </cell>
          <cell r="AH17">
            <v>2650689.1952054794</v>
          </cell>
          <cell r="AI17">
            <v>6250689.1952054799</v>
          </cell>
          <cell r="AJ17">
            <v>3532607.0034246575</v>
          </cell>
          <cell r="AK17">
            <v>3550689.1952054794</v>
          </cell>
          <cell r="AL17">
            <v>3532607.0034246575</v>
          </cell>
          <cell r="AM17">
            <v>3550689.1952054794</v>
          </cell>
          <cell r="AN17">
            <v>3550689.1952054794</v>
          </cell>
          <cell r="AO17">
            <v>3496442.6198630137</v>
          </cell>
          <cell r="AP17">
            <v>3550689.1952054794</v>
          </cell>
          <cell r="AQ17">
            <v>3532607.0034246575</v>
          </cell>
        </row>
        <row r="18">
          <cell r="A18">
            <v>5006000000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A19">
            <v>32500000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4112244.8979591839</v>
          </cell>
          <cell r="AG19">
            <v>3979591.836734694</v>
          </cell>
          <cell r="AH19">
            <v>4112244.8979591839</v>
          </cell>
          <cell r="AI19">
            <v>4112244.8979591839</v>
          </cell>
          <cell r="AJ19">
            <v>3979591.836734694</v>
          </cell>
          <cell r="AK19">
            <v>4112244.8979591839</v>
          </cell>
          <cell r="AL19">
            <v>3979591.836734694</v>
          </cell>
          <cell r="AM19">
            <v>4112244.8979591839</v>
          </cell>
        </row>
        <row r="20">
          <cell r="B20">
            <v>105</v>
          </cell>
          <cell r="C20">
            <v>2047108.5657894732</v>
          </cell>
          <cell r="D20">
            <v>4657812.91</v>
          </cell>
          <cell r="E20">
            <v>4951960.3500000006</v>
          </cell>
          <cell r="F20">
            <v>1752961.1257894728</v>
          </cell>
          <cell r="G20">
            <v>6704921.4757894734</v>
          </cell>
          <cell r="H20">
            <v>12428753.27</v>
          </cell>
        </row>
        <row r="21">
          <cell r="B21">
            <v>106</v>
          </cell>
          <cell r="C21">
            <v>26689.973157894725</v>
          </cell>
          <cell r="D21">
            <v>-78232.22</v>
          </cell>
          <cell r="E21">
            <v>-62742.44</v>
          </cell>
          <cell r="F21">
            <v>11200.193157894722</v>
          </cell>
          <cell r="G21">
            <v>-51542.246842105276</v>
          </cell>
          <cell r="H21">
            <v>172258.68</v>
          </cell>
          <cell r="AA21">
            <v>73631489.516129032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6655137.3592936955</v>
          </cell>
          <cell r="AG21">
            <v>6495374.6701593511</v>
          </cell>
          <cell r="AH21">
            <v>6762934.0931646638</v>
          </cell>
          <cell r="AI21">
            <v>10362934.093164664</v>
          </cell>
          <cell r="AJ21">
            <v>7512198.840159351</v>
          </cell>
          <cell r="AK21">
            <v>7662934.0931646638</v>
          </cell>
          <cell r="AL21">
            <v>7512198.840159351</v>
          </cell>
          <cell r="AM21">
            <v>7662934.0931646638</v>
          </cell>
          <cell r="AN21">
            <v>3550689.1952054794</v>
          </cell>
          <cell r="AO21">
            <v>3496442.6198630137</v>
          </cell>
          <cell r="AP21">
            <v>3550689.1952054794</v>
          </cell>
          <cell r="AQ21">
            <v>3532607.0034246575</v>
          </cell>
        </row>
        <row r="22">
          <cell r="B22">
            <v>107</v>
          </cell>
          <cell r="C22">
            <v>55175.061052631558</v>
          </cell>
          <cell r="D22">
            <v>44615.25</v>
          </cell>
          <cell r="E22">
            <v>57460.76</v>
          </cell>
          <cell r="F22">
            <v>42329.551052631563</v>
          </cell>
          <cell r="G22">
            <v>99790.311052631558</v>
          </cell>
          <cell r="H22">
            <v>598391.49</v>
          </cell>
        </row>
        <row r="23">
          <cell r="B23">
            <v>108</v>
          </cell>
          <cell r="C23">
            <v>21140.272105263139</v>
          </cell>
          <cell r="D23">
            <v>5000.8500000000004</v>
          </cell>
          <cell r="E23">
            <v>20159.89</v>
          </cell>
          <cell r="F23">
            <v>5981.2321052631378</v>
          </cell>
          <cell r="G23">
            <v>26141.122105263137</v>
          </cell>
          <cell r="H23">
            <v>-185103.86</v>
          </cell>
          <cell r="AA23" t="str">
            <v>YTD</v>
          </cell>
          <cell r="AB23">
            <v>1</v>
          </cell>
          <cell r="AC23">
            <v>2</v>
          </cell>
          <cell r="AD23">
            <v>3</v>
          </cell>
          <cell r="AE23">
            <v>4</v>
          </cell>
          <cell r="AF23">
            <v>5</v>
          </cell>
          <cell r="AG23">
            <v>6</v>
          </cell>
          <cell r="AH23">
            <v>7</v>
          </cell>
          <cell r="AI23">
            <v>8</v>
          </cell>
          <cell r="AJ23">
            <v>9</v>
          </cell>
          <cell r="AK23">
            <v>10</v>
          </cell>
          <cell r="AL23">
            <v>11</v>
          </cell>
          <cell r="AM23">
            <v>12</v>
          </cell>
        </row>
        <row r="24">
          <cell r="B24">
            <v>120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5001200000</v>
          </cell>
          <cell r="C25">
            <v>2150113.8721052627</v>
          </cell>
          <cell r="D25">
            <v>4629196.79</v>
          </cell>
          <cell r="E25">
            <v>4966838.5599999996</v>
          </cell>
          <cell r="F25">
            <v>1812472.1021052622</v>
          </cell>
          <cell r="G25">
            <v>6779310.6621052632</v>
          </cell>
          <cell r="H25">
            <v>13014299.58</v>
          </cell>
          <cell r="AA25">
            <v>0</v>
          </cell>
          <cell r="AF25">
            <v>0</v>
          </cell>
          <cell r="AG25">
            <v>0</v>
          </cell>
        </row>
        <row r="26">
          <cell r="AA26">
            <v>3066119.2405263162</v>
          </cell>
          <cell r="AF26">
            <v>1806682.53</v>
          </cell>
          <cell r="AG26">
            <v>1259436.7105263162</v>
          </cell>
        </row>
        <row r="27">
          <cell r="B27">
            <v>120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AA27">
            <v>0</v>
          </cell>
          <cell r="AF27">
            <v>0</v>
          </cell>
          <cell r="AG27">
            <v>0</v>
          </cell>
        </row>
        <row r="28">
          <cell r="B28">
            <v>200</v>
          </cell>
          <cell r="C28">
            <v>781311.38947368378</v>
          </cell>
          <cell r="D28">
            <v>939000.62</v>
          </cell>
          <cell r="E28">
            <v>986067.07</v>
          </cell>
          <cell r="F28">
            <v>734244.93947368371</v>
          </cell>
          <cell r="G28">
            <v>1720312.0094736838</v>
          </cell>
          <cell r="H28">
            <v>4786431.25</v>
          </cell>
          <cell r="AA28">
            <v>2847091.5836842097</v>
          </cell>
          <cell r="AF28">
            <v>1368497.91</v>
          </cell>
          <cell r="AG28">
            <v>1478593.6736842098</v>
          </cell>
        </row>
        <row r="29">
          <cell r="B29">
            <v>201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AA29">
            <v>0</v>
          </cell>
          <cell r="AF29">
            <v>0</v>
          </cell>
          <cell r="AG29">
            <v>0</v>
          </cell>
        </row>
        <row r="30">
          <cell r="B30">
            <v>202</v>
          </cell>
          <cell r="C30">
            <v>227195.13631579024</v>
          </cell>
          <cell r="D30">
            <v>948574.69</v>
          </cell>
          <cell r="E30">
            <v>989748.98</v>
          </cell>
          <cell r="F30">
            <v>186020.8463157902</v>
          </cell>
          <cell r="G30">
            <v>1175769.8263157902</v>
          </cell>
          <cell r="H30">
            <v>4022861.41</v>
          </cell>
          <cell r="AA30">
            <v>2622973.6131578945</v>
          </cell>
          <cell r="AF30">
            <v>1217747.75</v>
          </cell>
          <cell r="AG30">
            <v>1405225.8631578947</v>
          </cell>
        </row>
        <row r="31">
          <cell r="B31">
            <v>203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AA31">
            <v>0</v>
          </cell>
          <cell r="AF31">
            <v>0</v>
          </cell>
          <cell r="AG31">
            <v>0</v>
          </cell>
        </row>
        <row r="32">
          <cell r="B32">
            <v>204</v>
          </cell>
          <cell r="C32">
            <v>259247.73684210528</v>
          </cell>
          <cell r="D32">
            <v>815887.62</v>
          </cell>
          <cell r="E32">
            <v>841996.32</v>
          </cell>
          <cell r="F32">
            <v>233139.03684210521</v>
          </cell>
          <cell r="G32">
            <v>1075135.3568421053</v>
          </cell>
          <cell r="H32">
            <v>3698108.97</v>
          </cell>
          <cell r="AA32">
            <v>0</v>
          </cell>
          <cell r="AF32">
            <v>0</v>
          </cell>
          <cell r="AG32">
            <v>0</v>
          </cell>
        </row>
        <row r="33">
          <cell r="B33">
            <v>205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AA33">
            <v>0</v>
          </cell>
          <cell r="AF33">
            <v>0</v>
          </cell>
          <cell r="AG33">
            <v>0</v>
          </cell>
        </row>
        <row r="34">
          <cell r="B34">
            <v>300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AA34">
            <v>8536184.4373684209</v>
          </cell>
          <cell r="AF34">
            <v>4392928.1899999995</v>
          </cell>
          <cell r="AG34">
            <v>4143256.2473684205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301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5002000000</v>
          </cell>
          <cell r="C36">
            <v>1267754.2626315793</v>
          </cell>
          <cell r="D36">
            <v>2703462.93</v>
          </cell>
          <cell r="E36">
            <v>2817812.3699999996</v>
          </cell>
          <cell r="F36">
            <v>1153404.8226315791</v>
          </cell>
          <cell r="G36">
            <v>3971217.192631579</v>
          </cell>
          <cell r="H36">
            <v>12507401.630000001</v>
          </cell>
          <cell r="AA36">
            <v>50958.9</v>
          </cell>
          <cell r="AF36">
            <v>25479.45</v>
          </cell>
          <cell r="AG36">
            <v>25479.45</v>
          </cell>
        </row>
        <row r="37">
          <cell r="AA37">
            <v>1020930.54</v>
          </cell>
          <cell r="AF37">
            <v>607417.54</v>
          </cell>
          <cell r="AG37">
            <v>413513</v>
          </cell>
        </row>
        <row r="38">
          <cell r="B38">
            <v>400</v>
          </cell>
          <cell r="C38">
            <v>-821.92000000000189</v>
          </cell>
          <cell r="D38">
            <v>0</v>
          </cell>
          <cell r="E38">
            <v>0</v>
          </cell>
          <cell r="F38">
            <v>-821.92000000000189</v>
          </cell>
          <cell r="G38">
            <v>-821.92000000000189</v>
          </cell>
          <cell r="H38">
            <v>50136.979999999996</v>
          </cell>
          <cell r="AA38">
            <v>4000000</v>
          </cell>
          <cell r="AF38">
            <v>2000000</v>
          </cell>
          <cell r="AG38">
            <v>2000000</v>
          </cell>
        </row>
        <row r="39">
          <cell r="B39">
            <v>402</v>
          </cell>
          <cell r="C39">
            <v>31827.909999999974</v>
          </cell>
          <cell r="D39">
            <v>0</v>
          </cell>
          <cell r="E39">
            <v>0</v>
          </cell>
          <cell r="F39">
            <v>31827.909999999974</v>
          </cell>
          <cell r="G39">
            <v>31827.909999999974</v>
          </cell>
          <cell r="H39">
            <v>1052758.45</v>
          </cell>
          <cell r="AA39">
            <v>0</v>
          </cell>
          <cell r="AF39">
            <v>0</v>
          </cell>
          <cell r="AG39">
            <v>0</v>
          </cell>
        </row>
        <row r="40">
          <cell r="B40">
            <v>404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4000000</v>
          </cell>
          <cell r="AA40">
            <v>5071889.4399999995</v>
          </cell>
          <cell r="AF40">
            <v>2632896.9900000002</v>
          </cell>
          <cell r="AG40">
            <v>2438992.4500000002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B41">
            <v>500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5003000000</v>
          </cell>
          <cell r="C42">
            <v>31005.989999999972</v>
          </cell>
          <cell r="D42">
            <v>0</v>
          </cell>
          <cell r="E42">
            <v>0</v>
          </cell>
          <cell r="F42">
            <v>31005.989999999972</v>
          </cell>
          <cell r="G42">
            <v>31005.989999999972</v>
          </cell>
          <cell r="AA42">
            <v>13608073.87736842</v>
          </cell>
          <cell r="AF42">
            <v>7025825.1799999997</v>
          </cell>
          <cell r="AG42">
            <v>6582248.6973684207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4">
          <cell r="B44">
            <v>113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114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AA45">
            <v>444347.70267454209</v>
          </cell>
          <cell r="AF45">
            <v>280683.29204081558</v>
          </cell>
          <cell r="AG45">
            <v>163664.41063372651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115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AA46">
            <v>13214.145240831189</v>
          </cell>
          <cell r="AF46">
            <v>90004.528665488586</v>
          </cell>
          <cell r="AG46">
            <v>-76790.383424657397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116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AA47">
            <v>457561.84791537374</v>
          </cell>
          <cell r="AF47">
            <v>370687.82070630416</v>
          </cell>
          <cell r="AG47">
            <v>86874.02720906958</v>
          </cell>
        </row>
        <row r="48">
          <cell r="B48">
            <v>117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118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AB49">
            <v>1</v>
          </cell>
          <cell r="AC49">
            <v>2</v>
          </cell>
          <cell r="AD49">
            <v>3</v>
          </cell>
          <cell r="AE49">
            <v>4</v>
          </cell>
          <cell r="AF49">
            <v>5</v>
          </cell>
          <cell r="AG49">
            <v>6</v>
          </cell>
          <cell r="AH49">
            <v>7</v>
          </cell>
          <cell r="AI49">
            <v>8</v>
          </cell>
          <cell r="AJ49">
            <v>9</v>
          </cell>
          <cell r="AK49">
            <v>10</v>
          </cell>
          <cell r="AL49">
            <v>11</v>
          </cell>
          <cell r="AM49">
            <v>12</v>
          </cell>
        </row>
        <row r="50">
          <cell r="B50">
            <v>119</v>
          </cell>
          <cell r="C50">
            <v>146334.69</v>
          </cell>
          <cell r="D50">
            <v>0</v>
          </cell>
          <cell r="E50">
            <v>0</v>
          </cell>
          <cell r="F50">
            <v>146334.69</v>
          </cell>
          <cell r="G50">
            <v>146334.69</v>
          </cell>
          <cell r="H50">
            <v>146334.69</v>
          </cell>
        </row>
        <row r="51">
          <cell r="A51">
            <v>5004000000</v>
          </cell>
          <cell r="C51">
            <v>146334.69</v>
          </cell>
          <cell r="D51">
            <v>0</v>
          </cell>
          <cell r="E51">
            <v>0</v>
          </cell>
          <cell r="F51">
            <v>146334.69</v>
          </cell>
          <cell r="G51">
            <v>146334.69</v>
          </cell>
          <cell r="H51">
            <v>146334.69</v>
          </cell>
          <cell r="AF51">
            <v>0</v>
          </cell>
          <cell r="AG51">
            <v>0</v>
          </cell>
          <cell r="AH51">
            <v>0</v>
          </cell>
        </row>
        <row r="52">
          <cell r="AF52">
            <v>0</v>
          </cell>
          <cell r="AG52">
            <v>0</v>
          </cell>
          <cell r="AH52">
            <v>734244.93947368371</v>
          </cell>
        </row>
        <row r="53">
          <cell r="A53">
            <v>5005000000</v>
          </cell>
          <cell r="B53">
            <v>700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AF54">
            <v>0</v>
          </cell>
          <cell r="AG54">
            <v>0</v>
          </cell>
          <cell r="AH54">
            <v>186020.8463157902</v>
          </cell>
        </row>
        <row r="55">
          <cell r="B55">
            <v>-24</v>
          </cell>
          <cell r="C55">
            <v>-974095.10061237216</v>
          </cell>
          <cell r="D55">
            <v>-15091327.800000001</v>
          </cell>
          <cell r="E55">
            <v>-16415689.300000001</v>
          </cell>
          <cell r="F55">
            <v>350266.39938762784</v>
          </cell>
          <cell r="G55">
            <v>-16065422.900612373</v>
          </cell>
          <cell r="H55">
            <v>-60933044.599999994</v>
          </cell>
          <cell r="AF55">
            <v>0</v>
          </cell>
          <cell r="AG55">
            <v>0</v>
          </cell>
          <cell r="AH55">
            <v>0</v>
          </cell>
        </row>
        <row r="56">
          <cell r="B56">
            <v>-14</v>
          </cell>
          <cell r="C56">
            <v>45782.405740038375</v>
          </cell>
          <cell r="D56">
            <v>-656263.55000000005</v>
          </cell>
          <cell r="E56">
            <v>-666108.07999999996</v>
          </cell>
          <cell r="F56">
            <v>55626.935740038287</v>
          </cell>
          <cell r="G56">
            <v>-610481.14425996167</v>
          </cell>
          <cell r="H56">
            <v>-5286645.6399999997</v>
          </cell>
          <cell r="AF56">
            <v>0</v>
          </cell>
          <cell r="AG56">
            <v>0</v>
          </cell>
          <cell r="AH56">
            <v>233139.03684210521</v>
          </cell>
        </row>
        <row r="57">
          <cell r="A57">
            <v>5011000000</v>
          </cell>
          <cell r="C57">
            <v>-928312.69487233378</v>
          </cell>
          <cell r="D57">
            <v>-15747591.350000001</v>
          </cell>
          <cell r="E57">
            <v>-17081797.379999999</v>
          </cell>
          <cell r="F57">
            <v>405893.33512766613</v>
          </cell>
          <cell r="G57">
            <v>-16675904.044872334</v>
          </cell>
          <cell r="H57">
            <v>-66219690.239999995</v>
          </cell>
          <cell r="AF57">
            <v>0</v>
          </cell>
          <cell r="AG57">
            <v>0</v>
          </cell>
          <cell r="AH57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59">
          <cell r="B59">
            <v>102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B60">
            <v>104</v>
          </cell>
          <cell r="C60">
            <v>21408.599999999977</v>
          </cell>
          <cell r="D60">
            <v>859256.3</v>
          </cell>
          <cell r="E60">
            <v>859256.3</v>
          </cell>
          <cell r="F60">
            <v>21408.6</v>
          </cell>
          <cell r="G60">
            <v>880664.9</v>
          </cell>
          <cell r="H60">
            <v>915097.66</v>
          </cell>
          <cell r="AF60">
            <v>0</v>
          </cell>
          <cell r="AG60">
            <v>0</v>
          </cell>
          <cell r="AH60">
            <v>1153404.8226315791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51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AF62">
            <v>0</v>
          </cell>
          <cell r="AG62">
            <v>0</v>
          </cell>
          <cell r="AH62">
            <v>-821.92000000000189</v>
          </cell>
        </row>
        <row r="63">
          <cell r="A63">
            <v>5030200000</v>
          </cell>
          <cell r="C63">
            <v>21408.599999999977</v>
          </cell>
          <cell r="D63">
            <v>859256.3</v>
          </cell>
          <cell r="E63">
            <v>859256.3</v>
          </cell>
          <cell r="F63">
            <v>21408.6</v>
          </cell>
          <cell r="G63">
            <v>880664.9</v>
          </cell>
          <cell r="H63">
            <v>915097.66</v>
          </cell>
          <cell r="AF63">
            <v>0</v>
          </cell>
          <cell r="AG63">
            <v>0</v>
          </cell>
          <cell r="AH63">
            <v>31827.909999999974</v>
          </cell>
        </row>
        <row r="64">
          <cell r="AF64">
            <v>0</v>
          </cell>
          <cell r="AG64">
            <v>0</v>
          </cell>
          <cell r="AH64">
            <v>0</v>
          </cell>
        </row>
        <row r="65">
          <cell r="B65">
            <v>-21</v>
          </cell>
          <cell r="C65">
            <v>-80440.425471289316</v>
          </cell>
          <cell r="D65">
            <v>-1627455.37</v>
          </cell>
          <cell r="E65">
            <v>-1754870.28</v>
          </cell>
          <cell r="F65">
            <v>46974.4845287106</v>
          </cell>
          <cell r="G65">
            <v>-1707895.7954712894</v>
          </cell>
          <cell r="H65">
            <v>-6742860.2800000003</v>
          </cell>
          <cell r="AF65">
            <v>0</v>
          </cell>
          <cell r="AG65">
            <v>0</v>
          </cell>
          <cell r="AH65">
            <v>0</v>
          </cell>
        </row>
        <row r="66">
          <cell r="B66">
            <v>-11</v>
          </cell>
          <cell r="C66">
            <v>27305.010810681037</v>
          </cell>
          <cell r="D66">
            <v>-1025080.64</v>
          </cell>
          <cell r="E66">
            <v>-1117815.4100000001</v>
          </cell>
          <cell r="F66">
            <v>120039.78081068117</v>
          </cell>
          <cell r="G66">
            <v>-997775.62918931898</v>
          </cell>
          <cell r="H66">
            <v>-3035609.799999997</v>
          </cell>
          <cell r="AF66">
            <v>0</v>
          </cell>
          <cell r="AG66">
            <v>0</v>
          </cell>
          <cell r="AH66">
            <v>31005.989999999972</v>
          </cell>
        </row>
        <row r="67">
          <cell r="A67">
            <v>5000400000</v>
          </cell>
          <cell r="C67">
            <v>-53135.41466060828</v>
          </cell>
          <cell r="D67">
            <v>-2652536.0099999998</v>
          </cell>
          <cell r="E67">
            <v>-2872685.6900000004</v>
          </cell>
          <cell r="F67">
            <v>167014.26533939177</v>
          </cell>
          <cell r="G67">
            <v>-2705671.4246606082</v>
          </cell>
          <cell r="H67">
            <v>-9778470.0799999982</v>
          </cell>
        </row>
        <row r="69">
          <cell r="B69">
            <v>-23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>
            <v>-13</v>
          </cell>
          <cell r="C70">
            <v>1051503.7900000003</v>
          </cell>
          <cell r="D70">
            <v>-1377540.98</v>
          </cell>
          <cell r="E70">
            <v>-1397481.16</v>
          </cell>
          <cell r="F70">
            <v>1071443.9700000002</v>
          </cell>
          <cell r="G70">
            <v>-326037.18999999971</v>
          </cell>
          <cell r="H70">
            <v>-6561821.5899999999</v>
          </cell>
        </row>
        <row r="71">
          <cell r="A71">
            <v>6020600000</v>
          </cell>
          <cell r="C71">
            <v>1051503.7900000003</v>
          </cell>
          <cell r="D71">
            <v>-1377540.98</v>
          </cell>
          <cell r="E71">
            <v>-1397481.16</v>
          </cell>
          <cell r="F71">
            <v>1071443.9700000002</v>
          </cell>
          <cell r="G71">
            <v>-326037.18999999971</v>
          </cell>
          <cell r="H71">
            <v>-6561821.5899999999</v>
          </cell>
        </row>
        <row r="73">
          <cell r="B73">
            <v>150</v>
          </cell>
          <cell r="C73">
            <v>-60043.935263157822</v>
          </cell>
          <cell r="D73">
            <v>-343964.55</v>
          </cell>
          <cell r="E73">
            <v>-355266.06999999995</v>
          </cell>
          <cell r="F73">
            <v>-48742.415263157862</v>
          </cell>
          <cell r="G73">
            <v>-404008.48526315781</v>
          </cell>
          <cell r="H73">
            <v>-638256.06999999995</v>
          </cell>
        </row>
        <row r="74">
          <cell r="B74">
            <v>155</v>
          </cell>
          <cell r="C74">
            <v>-59672.064210526281</v>
          </cell>
          <cell r="D74">
            <v>-80151.86</v>
          </cell>
          <cell r="E74">
            <v>-83610.12</v>
          </cell>
          <cell r="F74">
            <v>-56213.804210526294</v>
          </cell>
          <cell r="G74">
            <v>-139823.92421052628</v>
          </cell>
          <cell r="H74">
            <v>-226628.37999999998</v>
          </cell>
        </row>
        <row r="75">
          <cell r="B75">
            <v>250</v>
          </cell>
          <cell r="C75">
            <v>-12956.238947368427</v>
          </cell>
          <cell r="D75">
            <v>-11319.11</v>
          </cell>
          <cell r="E75">
            <v>-11803.779999999999</v>
          </cell>
          <cell r="F75">
            <v>-12471.568947368429</v>
          </cell>
          <cell r="G75">
            <v>-24275.348947368428</v>
          </cell>
          <cell r="H75">
            <v>-68763.66</v>
          </cell>
        </row>
        <row r="76">
          <cell r="B76">
            <v>251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B77">
            <v>252</v>
          </cell>
          <cell r="C77">
            <v>-9141.9084210526307</v>
          </cell>
          <cell r="D77">
            <v>-11184.27</v>
          </cell>
          <cell r="E77">
            <v>-11508.949999999999</v>
          </cell>
          <cell r="F77">
            <v>-8817.2284210526341</v>
          </cell>
          <cell r="G77">
            <v>-20326.178421052631</v>
          </cell>
          <cell r="H77">
            <v>-74167.040000000008</v>
          </cell>
        </row>
        <row r="78">
          <cell r="B78">
            <v>253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B79">
            <v>254</v>
          </cell>
          <cell r="C79">
            <v>-5282.545263157901</v>
          </cell>
          <cell r="D79">
            <v>-7294.35</v>
          </cell>
          <cell r="E79">
            <v>-7481.88</v>
          </cell>
          <cell r="F79">
            <v>-5095.0152631579003</v>
          </cell>
          <cell r="G79">
            <v>-12576.895263157901</v>
          </cell>
          <cell r="H79">
            <v>-46876.3</v>
          </cell>
        </row>
        <row r="80">
          <cell r="B80">
            <v>255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B81">
            <v>350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6002000000</v>
          </cell>
          <cell r="C82">
            <v>-147096.69210526304</v>
          </cell>
          <cell r="D82">
            <v>-453914.14</v>
          </cell>
          <cell r="E82">
            <v>-469670.8</v>
          </cell>
          <cell r="F82">
            <v>-131340.03210526312</v>
          </cell>
          <cell r="G82">
            <v>-601010.83210526314</v>
          </cell>
          <cell r="H82">
            <v>-1054691.45</v>
          </cell>
        </row>
        <row r="84">
          <cell r="B84">
            <v>450</v>
          </cell>
          <cell r="C84">
            <v>-45.28000000000003</v>
          </cell>
          <cell r="D84">
            <v>0</v>
          </cell>
          <cell r="E84">
            <v>0</v>
          </cell>
          <cell r="F84">
            <v>-45.28000000000003</v>
          </cell>
          <cell r="G84">
            <v>-45.28000000000003</v>
          </cell>
          <cell r="H84">
            <v>-866.02</v>
          </cell>
        </row>
        <row r="85">
          <cell r="B85">
            <v>452</v>
          </cell>
          <cell r="C85">
            <v>593.5</v>
          </cell>
          <cell r="D85">
            <v>0</v>
          </cell>
          <cell r="E85">
            <v>0</v>
          </cell>
          <cell r="F85">
            <v>593.5</v>
          </cell>
          <cell r="G85">
            <v>593.5</v>
          </cell>
          <cell r="H85">
            <v>-22597.71</v>
          </cell>
        </row>
        <row r="86">
          <cell r="B86">
            <v>454</v>
          </cell>
          <cell r="C86">
            <v>-4747.239999999998</v>
          </cell>
          <cell r="D86">
            <v>0</v>
          </cell>
          <cell r="E86">
            <v>0</v>
          </cell>
          <cell r="F86">
            <v>-4747.239999999998</v>
          </cell>
          <cell r="G86">
            <v>-4747.239999999998</v>
          </cell>
          <cell r="H86">
            <v>-69170.570000000007</v>
          </cell>
        </row>
        <row r="87">
          <cell r="B87">
            <v>550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6003000000</v>
          </cell>
          <cell r="C88">
            <v>-4199.0199999999977</v>
          </cell>
          <cell r="D88">
            <v>0</v>
          </cell>
          <cell r="E88">
            <v>0</v>
          </cell>
          <cell r="F88">
            <v>-4199.0199999999977</v>
          </cell>
          <cell r="G88">
            <v>-4199.0199999999977</v>
          </cell>
          <cell r="H88">
            <v>-92634.3</v>
          </cell>
        </row>
        <row r="90">
          <cell r="A90">
            <v>6003800000</v>
          </cell>
          <cell r="B90">
            <v>9990</v>
          </cell>
          <cell r="C90">
            <v>0</v>
          </cell>
          <cell r="D90">
            <v>0</v>
          </cell>
          <cell r="E90">
            <v>0</v>
          </cell>
          <cell r="F90">
            <v>112.00328400000581</v>
          </cell>
          <cell r="G90">
            <v>112.00328400000581</v>
          </cell>
          <cell r="H90">
            <v>-399213.05000000005</v>
          </cell>
        </row>
        <row r="92">
          <cell r="B92">
            <v>163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B93">
            <v>164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>
            <v>165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>
            <v>166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>
            <v>167</v>
          </cell>
          <cell r="C96">
            <v>0</v>
          </cell>
          <cell r="D96">
            <v>0</v>
          </cell>
          <cell r="E96">
            <v>0</v>
          </cell>
          <cell r="F96">
            <v>-372.6</v>
          </cell>
          <cell r="G96">
            <v>-372.6</v>
          </cell>
          <cell r="H96">
            <v>-372.6</v>
          </cell>
        </row>
        <row r="97">
          <cell r="B97">
            <v>168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B98">
            <v>169</v>
          </cell>
          <cell r="C98">
            <v>0</v>
          </cell>
          <cell r="D98">
            <v>0</v>
          </cell>
          <cell r="E98">
            <v>0</v>
          </cell>
          <cell r="F98">
            <v>-2949.08</v>
          </cell>
          <cell r="G98">
            <v>-2949.08</v>
          </cell>
          <cell r="H98">
            <v>-2949.08</v>
          </cell>
        </row>
        <row r="99">
          <cell r="B99">
            <v>650</v>
          </cell>
          <cell r="C99">
            <v>0</v>
          </cell>
          <cell r="D99">
            <v>0</v>
          </cell>
          <cell r="E99">
            <v>0</v>
          </cell>
          <cell r="F99">
            <v>112300.06</v>
          </cell>
          <cell r="G99">
            <v>112300.06</v>
          </cell>
          <cell r="H99">
            <v>-659605.08000000007</v>
          </cell>
        </row>
        <row r="100">
          <cell r="B100">
            <v>651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>
            <v>652</v>
          </cell>
          <cell r="C101">
            <v>0</v>
          </cell>
          <cell r="D101">
            <v>0</v>
          </cell>
          <cell r="E101">
            <v>0</v>
          </cell>
          <cell r="F101">
            <v>133.5</v>
          </cell>
          <cell r="G101">
            <v>133.5</v>
          </cell>
          <cell r="H101">
            <v>-7495.5</v>
          </cell>
        </row>
        <row r="102">
          <cell r="B102">
            <v>653</v>
          </cell>
          <cell r="C102">
            <v>0</v>
          </cell>
          <cell r="D102">
            <v>0</v>
          </cell>
          <cell r="E102">
            <v>0</v>
          </cell>
          <cell r="F102">
            <v>-26407.199999999983</v>
          </cell>
          <cell r="G102">
            <v>-26407.199999999983</v>
          </cell>
          <cell r="H102">
            <v>-262241.45999999996</v>
          </cell>
        </row>
        <row r="103">
          <cell r="B103">
            <v>752</v>
          </cell>
          <cell r="C103">
            <v>0</v>
          </cell>
          <cell r="D103">
            <v>0</v>
          </cell>
          <cell r="E103">
            <v>0</v>
          </cell>
          <cell r="F103">
            <v>953.85499999998137</v>
          </cell>
          <cell r="G103">
            <v>953.85499999998137</v>
          </cell>
          <cell r="H103">
            <v>-1570541.99</v>
          </cell>
        </row>
        <row r="104">
          <cell r="B104">
            <v>753</v>
          </cell>
          <cell r="C104">
            <v>0</v>
          </cell>
          <cell r="D104">
            <v>0</v>
          </cell>
          <cell r="E104">
            <v>0</v>
          </cell>
          <cell r="F104">
            <v>136.23500000000058</v>
          </cell>
          <cell r="G104">
            <v>136.23500000000058</v>
          </cell>
          <cell r="H104">
            <v>-224363.16000000003</v>
          </cell>
        </row>
        <row r="105">
          <cell r="B105">
            <v>850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6004000000</v>
          </cell>
          <cell r="C106">
            <v>0</v>
          </cell>
          <cell r="D106">
            <v>0</v>
          </cell>
          <cell r="E106">
            <v>0</v>
          </cell>
          <cell r="F106">
            <v>83794.77</v>
          </cell>
          <cell r="G106">
            <v>83794.77</v>
          </cell>
          <cell r="H106">
            <v>-2727568.87</v>
          </cell>
        </row>
        <row r="108">
          <cell r="B108">
            <v>170</v>
          </cell>
          <cell r="C108">
            <v>0</v>
          </cell>
          <cell r="D108">
            <v>0</v>
          </cell>
          <cell r="E108">
            <v>0</v>
          </cell>
          <cell r="F108">
            <v>549.82000000000005</v>
          </cell>
          <cell r="G108">
            <v>549.82000000000005</v>
          </cell>
          <cell r="H108">
            <v>549.82000000000005</v>
          </cell>
        </row>
        <row r="109">
          <cell r="B109">
            <v>750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>
            <v>751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6005000000</v>
          </cell>
          <cell r="C111">
            <v>0</v>
          </cell>
          <cell r="D111">
            <v>0</v>
          </cell>
          <cell r="E111">
            <v>0</v>
          </cell>
          <cell r="F111">
            <v>549.82000000000005</v>
          </cell>
          <cell r="G111">
            <v>549.82000000000005</v>
          </cell>
          <cell r="H111">
            <v>549.82000000000005</v>
          </cell>
        </row>
        <row r="113">
          <cell r="B113">
            <v>-25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>
            <v>-15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5000600000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7">
          <cell r="A117">
            <v>6030000000</v>
          </cell>
          <cell r="B117">
            <v>52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showGridLines="0" tabSelected="1" zoomScale="75" zoomScaleNormal="75" workbookViewId="0"/>
  </sheetViews>
  <sheetFormatPr defaultColWidth="0" defaultRowHeight="12.75" zeroHeight="1"/>
  <cols>
    <col min="1" max="14" width="10.7109375" style="316" customWidth="1"/>
    <col min="15" max="16384" width="9.140625" style="316" hidden="1"/>
  </cols>
  <sheetData>
    <row r="1" spans="1:14">
      <c r="A1" s="349"/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1"/>
      <c r="N1" s="318"/>
    </row>
    <row r="2" spans="1:14">
      <c r="A2" s="317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318"/>
    </row>
    <row r="3" spans="1:14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9"/>
      <c r="N3" s="318"/>
    </row>
    <row r="4" spans="1:14">
      <c r="A4" s="317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9"/>
      <c r="N4" s="318"/>
    </row>
    <row r="5" spans="1:14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9"/>
      <c r="N5" s="318"/>
    </row>
    <row r="6" spans="1:14">
      <c r="A6" s="317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  <c r="N6" s="318"/>
    </row>
    <row r="7" spans="1:14">
      <c r="A7" s="317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9"/>
      <c r="N7" s="318"/>
    </row>
    <row r="8" spans="1:14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9"/>
      <c r="N8" s="318"/>
    </row>
    <row r="9" spans="1:14">
      <c r="A9" s="317"/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  <c r="N9" s="318"/>
    </row>
    <row r="10" spans="1:14">
      <c r="A10" s="317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9"/>
      <c r="N10" s="318"/>
    </row>
    <row r="11" spans="1:14">
      <c r="A11" s="317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  <c r="N11" s="318"/>
    </row>
    <row r="12" spans="1:14">
      <c r="A12" s="317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9"/>
      <c r="N12" s="318"/>
    </row>
    <row r="13" spans="1:14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9"/>
      <c r="N13" s="318"/>
    </row>
    <row r="14" spans="1:14">
      <c r="A14" s="317"/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9"/>
      <c r="N14" s="318"/>
    </row>
    <row r="15" spans="1:14">
      <c r="A15" s="317"/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9"/>
      <c r="N15" s="318"/>
    </row>
    <row r="16" spans="1:14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9"/>
      <c r="N16" s="318"/>
    </row>
    <row r="17" spans="1:14">
      <c r="A17" s="317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9"/>
      <c r="N17" s="318"/>
    </row>
    <row r="18" spans="1:14" ht="25.5">
      <c r="A18" s="317"/>
      <c r="B18" s="600" t="s">
        <v>193</v>
      </c>
      <c r="C18" s="600"/>
      <c r="D18" s="600"/>
      <c r="E18" s="600"/>
      <c r="F18" s="600"/>
      <c r="G18" s="600"/>
      <c r="H18" s="318"/>
      <c r="I18" s="318"/>
      <c r="J18" s="318"/>
      <c r="K18" s="318"/>
      <c r="L18" s="318"/>
      <c r="M18" s="319"/>
      <c r="N18" s="318"/>
    </row>
    <row r="19" spans="1:14">
      <c r="A19" s="317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9"/>
      <c r="N19" s="318"/>
    </row>
    <row r="20" spans="1:14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9"/>
      <c r="N20" s="318"/>
    </row>
    <row r="21" spans="1:14">
      <c r="A21" s="317"/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9"/>
      <c r="N21" s="318"/>
    </row>
    <row r="22" spans="1:14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9"/>
      <c r="N22" s="318"/>
    </row>
    <row r="23" spans="1:14" ht="35.25">
      <c r="A23" s="317"/>
      <c r="B23" s="320" t="s">
        <v>183</v>
      </c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9"/>
      <c r="N23" s="318"/>
    </row>
    <row r="24" spans="1:14" ht="33.75">
      <c r="A24" s="317"/>
      <c r="B24" s="321" t="s">
        <v>181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9"/>
      <c r="N24" s="318"/>
    </row>
    <row r="25" spans="1:14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318"/>
    </row>
    <row r="26" spans="1:14">
      <c r="A26" s="317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9"/>
      <c r="N26" s="318"/>
    </row>
    <row r="27" spans="1:14" ht="25.5">
      <c r="A27" s="317"/>
      <c r="B27" s="322" t="s">
        <v>56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9"/>
      <c r="N27" s="318"/>
    </row>
    <row r="28" spans="1:14" ht="25.5">
      <c r="A28" s="317"/>
      <c r="B28" s="323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9"/>
      <c r="N28" s="318"/>
    </row>
    <row r="29" spans="1:14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9"/>
      <c r="N29" s="318"/>
    </row>
    <row r="30" spans="1:14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9"/>
      <c r="N30" s="318"/>
    </row>
    <row r="31" spans="1:14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9"/>
      <c r="N31" s="318"/>
    </row>
    <row r="32" spans="1:14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9"/>
      <c r="N32" s="318"/>
    </row>
    <row r="33" spans="1:14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9"/>
      <c r="N33" s="318"/>
    </row>
    <row r="34" spans="1:14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9"/>
      <c r="N34" s="318"/>
    </row>
    <row r="35" spans="1:14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9"/>
      <c r="N35" s="318"/>
    </row>
    <row r="36" spans="1:14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9"/>
      <c r="N36" s="318"/>
    </row>
    <row r="37" spans="1:14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9"/>
      <c r="N37" s="318"/>
    </row>
    <row r="38" spans="1:14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9"/>
      <c r="N38" s="318"/>
    </row>
    <row r="39" spans="1:14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9"/>
      <c r="N39" s="318"/>
    </row>
    <row r="40" spans="1:14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9"/>
      <c r="N40" s="318"/>
    </row>
    <row r="41" spans="1:14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9"/>
      <c r="N41" s="318"/>
    </row>
    <row r="42" spans="1:14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9"/>
      <c r="N42" s="318"/>
    </row>
    <row r="43" spans="1:14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9"/>
      <c r="N43" s="318"/>
    </row>
    <row r="44" spans="1:14">
      <c r="A44" s="317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9"/>
      <c r="N44" s="318"/>
    </row>
    <row r="45" spans="1:14">
      <c r="A45" s="317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9"/>
      <c r="N45" s="318"/>
    </row>
    <row r="46" spans="1:14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9"/>
      <c r="N46" s="318"/>
    </row>
    <row r="47" spans="1:14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9"/>
      <c r="N47" s="318"/>
    </row>
    <row r="48" spans="1:14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  <c r="M48" s="319"/>
    </row>
    <row r="49" spans="1:13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9"/>
    </row>
    <row r="50" spans="1:13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6"/>
    </row>
    <row r="51" spans="1:13"/>
  </sheetData>
  <sheetProtection password="9F78" sheet="1" objects="1" scenarios="1"/>
  <mergeCells count="1">
    <mergeCell ref="B18:G18"/>
  </mergeCells>
  <pageMargins left="1" right="1" top="1" bottom="1" header="0.5" footer="0.5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2.42578125" customWidth="1"/>
    <col min="4" max="6" width="16.7109375" customWidth="1"/>
    <col min="7" max="7" width="9.140625" customWidth="1"/>
    <col min="8" max="9" width="0" hidden="1" customWidth="1"/>
    <col min="10" max="16384" width="9.140625" hidden="1"/>
  </cols>
  <sheetData>
    <row r="1" spans="2:9" ht="18.75" thickBot="1">
      <c r="B1" s="623" t="s">
        <v>122</v>
      </c>
      <c r="C1" s="623"/>
      <c r="D1" s="623"/>
      <c r="E1" s="623"/>
      <c r="F1" s="623"/>
    </row>
    <row r="2" spans="2:9" ht="16.5" thickBot="1">
      <c r="B2" s="2"/>
      <c r="C2" s="2"/>
      <c r="D2" s="611" t="s">
        <v>66</v>
      </c>
      <c r="E2" s="612"/>
      <c r="F2" s="613"/>
    </row>
    <row r="3" spans="2:9" ht="15.75">
      <c r="B3" s="281"/>
      <c r="C3" s="275"/>
      <c r="D3" s="619" t="s">
        <v>191</v>
      </c>
      <c r="E3" s="620"/>
      <c r="F3" s="621"/>
    </row>
    <row r="4" spans="2:9" ht="15.75">
      <c r="B4" s="120" t="s">
        <v>2</v>
      </c>
      <c r="C4" s="580"/>
      <c r="D4" s="9" t="s">
        <v>14</v>
      </c>
      <c r="E4" s="10" t="s">
        <v>23</v>
      </c>
      <c r="F4" s="11" t="s">
        <v>23</v>
      </c>
    </row>
    <row r="5" spans="2:9" ht="16.5" thickBot="1">
      <c r="B5" s="121" t="s">
        <v>3</v>
      </c>
      <c r="C5" s="581" t="s">
        <v>1</v>
      </c>
      <c r="D5" s="12" t="s">
        <v>12</v>
      </c>
      <c r="E5" s="13" t="s">
        <v>17</v>
      </c>
      <c r="F5" s="14" t="s">
        <v>13</v>
      </c>
    </row>
    <row r="6" spans="2:9" ht="15">
      <c r="B6" s="119"/>
      <c r="C6" s="244"/>
      <c r="D6" s="53" t="s">
        <v>4</v>
      </c>
      <c r="E6" s="131" t="s">
        <v>5</v>
      </c>
      <c r="F6" s="54" t="s">
        <v>6</v>
      </c>
    </row>
    <row r="7" spans="2:9" ht="16.5" thickBot="1">
      <c r="B7" s="186" t="s">
        <v>144</v>
      </c>
      <c r="C7" s="103"/>
      <c r="D7" s="241"/>
      <c r="E7" s="143"/>
      <c r="F7" s="240"/>
      <c r="G7" s="143"/>
      <c r="H7" s="143"/>
      <c r="I7" s="143"/>
    </row>
    <row r="8" spans="2:9" ht="15">
      <c r="B8" s="114">
        <v>1</v>
      </c>
      <c r="C8" s="103" t="s">
        <v>62</v>
      </c>
      <c r="D8" s="501">
        <f>12/'4. OEB_Adjustment_Input_Sheet'!G177*'4. OEB_Adjustment_Input_Sheet'!D177</f>
        <v>57.192539063413584</v>
      </c>
      <c r="E8" s="502">
        <f>F8-D8</f>
        <v>0</v>
      </c>
      <c r="F8" s="503">
        <f>12/'4. OEB_Adjustment_Input_Sheet'!I177*'4. OEB_Adjustment_Input_Sheet'!F177</f>
        <v>57.192539063413584</v>
      </c>
      <c r="G8" s="143"/>
      <c r="H8" s="143"/>
      <c r="I8" s="143"/>
    </row>
    <row r="9" spans="2:9" ht="15">
      <c r="B9" s="114">
        <v>2</v>
      </c>
      <c r="C9" s="103" t="s">
        <v>121</v>
      </c>
      <c r="D9" s="505">
        <f>12/'4. OEB_Adjustment_Input_Sheet'!G178*'4. OEB_Adjustment_Input_Sheet'!D178</f>
        <v>-2.3899999999999997</v>
      </c>
      <c r="E9" s="506">
        <f>F9-D9</f>
        <v>0</v>
      </c>
      <c r="F9" s="507">
        <f>12/'4. OEB_Adjustment_Input_Sheet'!I178*'4. OEB_Adjustment_Input_Sheet'!F178</f>
        <v>-2.3899999999999997</v>
      </c>
      <c r="G9" s="143"/>
      <c r="H9" s="143"/>
      <c r="I9" s="143"/>
    </row>
    <row r="10" spans="2:9" ht="15">
      <c r="B10" s="114">
        <v>3</v>
      </c>
      <c r="C10" s="103" t="s">
        <v>61</v>
      </c>
      <c r="D10" s="509">
        <f>12/'4. OEB_Adjustment_Input_Sheet'!G179*'4. OEB_Adjustment_Input_Sheet'!D179</f>
        <v>8.076448000000001</v>
      </c>
      <c r="E10" s="510">
        <f>F10-D10</f>
        <v>0</v>
      </c>
      <c r="F10" s="511">
        <f>12/'4. OEB_Adjustment_Input_Sheet'!I179*'4. OEB_Adjustment_Input_Sheet'!F179</f>
        <v>8.076448000000001</v>
      </c>
      <c r="G10" s="143"/>
      <c r="H10" s="143"/>
      <c r="I10" s="143"/>
    </row>
    <row r="11" spans="2:9" ht="16.5" thickBot="1">
      <c r="B11" s="219">
        <v>4</v>
      </c>
      <c r="C11" s="18" t="s">
        <v>0</v>
      </c>
      <c r="D11" s="513">
        <f>SUM(D8:D10)</f>
        <v>62.878987063413582</v>
      </c>
      <c r="E11" s="533">
        <f>F11-D11</f>
        <v>0</v>
      </c>
      <c r="F11" s="515">
        <f>SUM(F8:F10)</f>
        <v>62.878987063413582</v>
      </c>
      <c r="G11" s="143"/>
      <c r="H11" s="143"/>
      <c r="I11" s="143"/>
    </row>
    <row r="12" spans="2:9" ht="15.75" thickBot="1">
      <c r="B12" s="126"/>
      <c r="C12" s="81"/>
      <c r="D12" s="557"/>
      <c r="E12" s="555"/>
      <c r="F12" s="556"/>
      <c r="G12" s="143"/>
      <c r="H12" s="143"/>
      <c r="I12" s="143"/>
    </row>
    <row r="13" spans="2:9" ht="16.5" thickBot="1">
      <c r="B13" s="219">
        <v>5</v>
      </c>
      <c r="C13" s="16" t="s">
        <v>64</v>
      </c>
      <c r="D13" s="546">
        <f>'4. OEB_Adjustment_Input_Sheet'!G51</f>
        <v>20.224191497424044</v>
      </c>
      <c r="E13" s="547">
        <f>F13-D13</f>
        <v>0</v>
      </c>
      <c r="F13" s="548">
        <f>'4. OEB_Adjustment_Input_Sheet'!I51</f>
        <v>20.224191497424044</v>
      </c>
      <c r="G13" s="143"/>
      <c r="H13" s="143"/>
      <c r="I13" s="143"/>
    </row>
    <row r="14" spans="2:9" ht="15.75" thickBot="1">
      <c r="B14" s="126"/>
      <c r="C14" s="81"/>
      <c r="D14" s="232"/>
      <c r="E14" s="164"/>
      <c r="F14" s="221"/>
      <c r="G14" s="143"/>
      <c r="H14" s="143"/>
      <c r="I14" s="143"/>
    </row>
    <row r="15" spans="2:9" ht="16.5" thickBot="1">
      <c r="B15" s="242">
        <v>6</v>
      </c>
      <c r="C15" s="243" t="s">
        <v>213</v>
      </c>
      <c r="D15" s="201">
        <f>D11/D13</f>
        <v>3.1090976898345963</v>
      </c>
      <c r="E15" s="200">
        <f>F15-D15</f>
        <v>0</v>
      </c>
      <c r="F15" s="202">
        <f>F11/F13</f>
        <v>3.1090976898345963</v>
      </c>
      <c r="G15" s="143"/>
      <c r="H15" s="143"/>
      <c r="I15" s="143"/>
    </row>
    <row r="16" spans="2:9" ht="15.75" thickBot="1">
      <c r="D16" s="164"/>
      <c r="E16" s="164"/>
      <c r="F16" s="164"/>
      <c r="G16" s="143"/>
      <c r="H16" s="143"/>
      <c r="I16" s="143"/>
    </row>
    <row r="17" spans="2:9" ht="16.5" thickBot="1">
      <c r="B17" s="220"/>
      <c r="C17" s="2"/>
      <c r="D17" s="611" t="s">
        <v>25</v>
      </c>
      <c r="E17" s="612"/>
      <c r="F17" s="613"/>
      <c r="G17" s="143"/>
      <c r="H17" s="143"/>
      <c r="I17" s="143"/>
    </row>
    <row r="18" spans="2:9" ht="15.75">
      <c r="B18" s="281"/>
      <c r="C18" s="275"/>
      <c r="D18" s="619" t="s">
        <v>191</v>
      </c>
      <c r="E18" s="620"/>
      <c r="F18" s="621"/>
      <c r="G18" s="143"/>
      <c r="H18" s="143"/>
      <c r="I18" s="143"/>
    </row>
    <row r="19" spans="2:9" ht="15.75">
      <c r="B19" s="120" t="s">
        <v>2</v>
      </c>
      <c r="C19" s="580"/>
      <c r="D19" s="9" t="s">
        <v>14</v>
      </c>
      <c r="E19" s="10" t="s">
        <v>23</v>
      </c>
      <c r="F19" s="11" t="s">
        <v>23</v>
      </c>
      <c r="G19" s="143"/>
      <c r="H19" s="143"/>
      <c r="I19" s="143"/>
    </row>
    <row r="20" spans="2:9" ht="16.5" thickBot="1">
      <c r="B20" s="121" t="s">
        <v>3</v>
      </c>
      <c r="C20" s="581" t="s">
        <v>1</v>
      </c>
      <c r="D20" s="12" t="s">
        <v>12</v>
      </c>
      <c r="E20" s="13" t="s">
        <v>17</v>
      </c>
      <c r="F20" s="14" t="s">
        <v>13</v>
      </c>
      <c r="G20" s="143"/>
      <c r="H20" s="143"/>
      <c r="I20" s="143"/>
    </row>
    <row r="21" spans="2:9" ht="15">
      <c r="B21" s="119"/>
      <c r="C21" s="244"/>
      <c r="D21" s="53" t="s">
        <v>4</v>
      </c>
      <c r="E21" s="131" t="s">
        <v>5</v>
      </c>
      <c r="F21" s="54" t="s">
        <v>6</v>
      </c>
      <c r="G21" s="143"/>
      <c r="H21" s="143"/>
      <c r="I21" s="143"/>
    </row>
    <row r="22" spans="2:9" ht="16.5" thickBot="1">
      <c r="B22" s="186" t="s">
        <v>144</v>
      </c>
      <c r="C22" s="103"/>
      <c r="D22" s="241"/>
      <c r="E22" s="143"/>
      <c r="F22" s="240"/>
      <c r="G22" s="143"/>
      <c r="H22" s="143"/>
      <c r="I22" s="143"/>
    </row>
    <row r="23" spans="2:9" ht="15">
      <c r="B23" s="114">
        <v>7</v>
      </c>
      <c r="C23" s="103" t="s">
        <v>62</v>
      </c>
      <c r="D23" s="501">
        <f>12/'4. OEB_Adjustment_Input_Sheet'!G183*'4. OEB_Adjustment_Input_Sheet'!D183</f>
        <v>3.6692019007492793</v>
      </c>
      <c r="E23" s="502">
        <f>F23-D23</f>
        <v>0</v>
      </c>
      <c r="F23" s="503">
        <f>12/'4. OEB_Adjustment_Input_Sheet'!I183*'4. OEB_Adjustment_Input_Sheet'!F183</f>
        <v>3.6692019007492793</v>
      </c>
      <c r="G23" s="143"/>
      <c r="H23" s="143"/>
      <c r="I23" s="143"/>
    </row>
    <row r="24" spans="2:9" ht="15">
      <c r="B24" s="114">
        <v>8</v>
      </c>
      <c r="C24" s="103" t="s">
        <v>124</v>
      </c>
      <c r="D24" s="509">
        <f>12/'4. OEB_Adjustment_Input_Sheet'!G184*'4. OEB_Adjustment_Input_Sheet'!D184</f>
        <v>69.40056199</v>
      </c>
      <c r="E24" s="510">
        <f>F24-D24</f>
        <v>0</v>
      </c>
      <c r="F24" s="511">
        <f>12/'4. OEB_Adjustment_Input_Sheet'!I184*'4. OEB_Adjustment_Input_Sheet'!F184</f>
        <v>69.40056199</v>
      </c>
      <c r="G24" s="143"/>
      <c r="H24" s="143"/>
      <c r="I24" s="143"/>
    </row>
    <row r="25" spans="2:9" ht="16.5" thickBot="1">
      <c r="B25" s="219">
        <v>9</v>
      </c>
      <c r="C25" s="18" t="s">
        <v>0</v>
      </c>
      <c r="D25" s="513">
        <f>SUM(D23:D24)</f>
        <v>73.069763890749286</v>
      </c>
      <c r="E25" s="533">
        <f>F25-D25</f>
        <v>0</v>
      </c>
      <c r="F25" s="515">
        <f>SUM(F23:F24)</f>
        <v>73.069763890749286</v>
      </c>
    </row>
    <row r="26" spans="2:9" ht="15.75" thickBot="1">
      <c r="B26" s="126"/>
      <c r="C26" s="81"/>
      <c r="D26" s="557"/>
      <c r="E26" s="555"/>
      <c r="F26" s="556"/>
    </row>
    <row r="27" spans="2:9" ht="16.5" thickBot="1">
      <c r="B27" s="219">
        <v>10</v>
      </c>
      <c r="C27" s="16" t="s">
        <v>64</v>
      </c>
      <c r="D27" s="546">
        <f>'4. OEB_Adjustment_Input_Sheet'!G105</f>
        <v>47.999980000000008</v>
      </c>
      <c r="E27" s="547">
        <f>F27-D27</f>
        <v>0</v>
      </c>
      <c r="F27" s="548">
        <f>'4. OEB_Adjustment_Input_Sheet'!I105</f>
        <v>47.999980000000008</v>
      </c>
    </row>
    <row r="28" spans="2:9" ht="15.75" thickBot="1">
      <c r="B28" s="126"/>
      <c r="C28" s="81"/>
      <c r="D28" s="232"/>
      <c r="E28" s="164"/>
      <c r="F28" s="221"/>
    </row>
    <row r="29" spans="2:9" ht="16.5" thickBot="1">
      <c r="B29" s="242">
        <v>11</v>
      </c>
      <c r="C29" s="243" t="s">
        <v>214</v>
      </c>
      <c r="D29" s="201">
        <f>D25/D27</f>
        <v>1.5222873820103524</v>
      </c>
      <c r="E29" s="200">
        <f>F29-D29</f>
        <v>0</v>
      </c>
      <c r="F29" s="202">
        <f>F25/F27</f>
        <v>1.5222873820103524</v>
      </c>
    </row>
    <row r="30" spans="2:9"/>
    <row r="31" spans="2:9"/>
  </sheetData>
  <sheetProtection password="9F78" sheet="1" objects="1" scenarios="1"/>
  <mergeCells count="5">
    <mergeCell ref="D17:F17"/>
    <mergeCell ref="D18:F18"/>
    <mergeCell ref="B1:F1"/>
    <mergeCell ref="D2:F2"/>
    <mergeCell ref="D3:F3"/>
  </mergeCells>
  <pageMargins left="1" right="1" top="1" bottom="1" header="0.5" footer="0.5"/>
  <pageSetup scale="61" orientation="portrait" r:id="rId1"/>
  <headerFooter>
    <oddHeader>&amp;COPG Recovery of Deferral and Variance Accounts and Riders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376"/>
  <sheetViews>
    <sheetView showGridLines="0" zoomScale="75" zoomScaleNormal="75" workbookViewId="0"/>
  </sheetViews>
  <sheetFormatPr defaultColWidth="0" defaultRowHeight="12.75" customHeight="1" zeroHeight="1"/>
  <cols>
    <col min="1" max="1" width="2.7109375" customWidth="1"/>
    <col min="2" max="2" width="5.140625" customWidth="1"/>
    <col min="3" max="3" width="67.85546875" customWidth="1"/>
    <col min="4" max="4" width="20.7109375" customWidth="1"/>
    <col min="5" max="7" width="17" customWidth="1"/>
    <col min="8" max="8" width="16" customWidth="1"/>
    <col min="9" max="13" width="16" hidden="1" customWidth="1"/>
    <col min="14" max="14" width="9.140625" hidden="1" customWidth="1"/>
    <col min="15" max="16" width="0" hidden="1" customWidth="1"/>
  </cols>
  <sheetData>
    <row r="1" spans="2:13" ht="18.75" thickBot="1">
      <c r="B1" s="623" t="s">
        <v>154</v>
      </c>
      <c r="C1" s="623"/>
      <c r="D1" s="623"/>
      <c r="E1" s="623"/>
      <c r="F1" s="623"/>
      <c r="G1" s="623"/>
      <c r="H1" s="623"/>
      <c r="I1" s="623"/>
      <c r="J1" s="623"/>
    </row>
    <row r="2" spans="2:13" ht="18.75" thickBot="1">
      <c r="B2" s="249"/>
      <c r="E2" s="634" t="s">
        <v>145</v>
      </c>
      <c r="F2" s="635"/>
      <c r="G2" s="636"/>
      <c r="H2" s="277"/>
      <c r="I2" s="277"/>
    </row>
    <row r="3" spans="2:13" ht="16.5" thickBot="1">
      <c r="B3" s="2"/>
      <c r="C3" s="246"/>
      <c r="E3" s="637" t="s">
        <v>242</v>
      </c>
      <c r="F3" s="638"/>
      <c r="G3" s="639"/>
      <c r="H3" s="277"/>
      <c r="K3" s="274"/>
    </row>
    <row r="4" spans="2:13" ht="15.75">
      <c r="B4" s="281"/>
      <c r="C4" s="275"/>
      <c r="D4" s="276"/>
      <c r="E4" s="640" t="s">
        <v>156</v>
      </c>
      <c r="F4" s="641"/>
      <c r="G4" s="642"/>
      <c r="H4" s="279"/>
      <c r="I4" s="279"/>
      <c r="J4" s="274"/>
    </row>
    <row r="5" spans="2:13" ht="15.75">
      <c r="B5" s="120" t="s">
        <v>2</v>
      </c>
      <c r="C5" s="580"/>
      <c r="D5" s="578"/>
      <c r="E5" s="9" t="s">
        <v>60</v>
      </c>
      <c r="F5" s="10" t="s">
        <v>23</v>
      </c>
      <c r="G5" s="11" t="s">
        <v>23</v>
      </c>
      <c r="H5" s="278"/>
      <c r="I5" s="181"/>
      <c r="J5" s="181"/>
      <c r="K5" s="181"/>
      <c r="L5" s="181"/>
    </row>
    <row r="6" spans="2:13" ht="16.5" thickBot="1">
      <c r="B6" s="121" t="s">
        <v>3</v>
      </c>
      <c r="C6" s="581" t="s">
        <v>1</v>
      </c>
      <c r="D6" s="579"/>
      <c r="E6" s="12" t="s">
        <v>12</v>
      </c>
      <c r="F6" s="13" t="s">
        <v>17</v>
      </c>
      <c r="G6" s="14" t="s">
        <v>13</v>
      </c>
      <c r="H6" s="278"/>
      <c r="I6" s="181"/>
      <c r="J6" s="181"/>
      <c r="K6" s="181"/>
      <c r="L6" s="181"/>
    </row>
    <row r="7" spans="2:13" ht="15">
      <c r="B7" s="126"/>
      <c r="C7" s="81"/>
      <c r="D7" s="127"/>
      <c r="E7" s="114" t="s">
        <v>4</v>
      </c>
      <c r="F7" s="124" t="s">
        <v>5</v>
      </c>
      <c r="G7" s="125" t="s">
        <v>6</v>
      </c>
      <c r="H7" s="110"/>
      <c r="I7" s="181"/>
      <c r="J7" s="181"/>
      <c r="K7" s="181"/>
      <c r="L7" s="181"/>
    </row>
    <row r="8" spans="2:13" ht="16.5" thickBot="1">
      <c r="B8" s="15" t="s">
        <v>166</v>
      </c>
      <c r="C8" s="81"/>
      <c r="D8" s="127"/>
      <c r="E8" s="128"/>
      <c r="F8" s="122"/>
      <c r="G8" s="123"/>
      <c r="H8" s="143"/>
      <c r="I8" s="181"/>
      <c r="J8" s="181"/>
      <c r="K8" s="181"/>
      <c r="L8" s="181"/>
    </row>
    <row r="9" spans="2:13" ht="18">
      <c r="B9" s="114">
        <v>1</v>
      </c>
      <c r="C9" s="103" t="s">
        <v>221</v>
      </c>
      <c r="D9" s="127"/>
      <c r="E9" s="564">
        <v>842.27024390243889</v>
      </c>
      <c r="F9" s="565" t="s">
        <v>19</v>
      </c>
      <c r="G9" s="566">
        <f>E9</f>
        <v>842.27024390243889</v>
      </c>
      <c r="H9" s="217"/>
      <c r="J9" s="181"/>
      <c r="K9" s="181"/>
      <c r="L9" s="181"/>
    </row>
    <row r="10" spans="2:13" ht="15">
      <c r="B10" s="114">
        <v>2</v>
      </c>
      <c r="C10" s="103" t="s">
        <v>18</v>
      </c>
      <c r="D10" s="127"/>
      <c r="E10" s="567">
        <f>'8. Revenue_Def_Suff'!J36</f>
        <v>136.98202716862053</v>
      </c>
      <c r="F10" s="568">
        <f>G10-E10</f>
        <v>0</v>
      </c>
      <c r="G10" s="375">
        <f>'8. Revenue_Def_Suff'!L36</f>
        <v>136.98202716862053</v>
      </c>
      <c r="H10" s="181"/>
      <c r="I10" s="181"/>
      <c r="J10" s="181"/>
      <c r="K10" s="181"/>
      <c r="L10" s="181"/>
    </row>
    <row r="11" spans="2:13" ht="18">
      <c r="B11" s="114">
        <v>3</v>
      </c>
      <c r="C11" s="103" t="s">
        <v>222</v>
      </c>
      <c r="D11" s="127"/>
      <c r="E11" s="567">
        <v>282.39999999999998</v>
      </c>
      <c r="F11" s="569" t="s">
        <v>19</v>
      </c>
      <c r="G11" s="375">
        <f>E11</f>
        <v>282.39999999999998</v>
      </c>
      <c r="H11" s="181"/>
      <c r="I11" s="181"/>
      <c r="J11" s="181"/>
      <c r="L11" s="181"/>
    </row>
    <row r="12" spans="2:13" ht="15">
      <c r="B12" s="114">
        <v>4</v>
      </c>
      <c r="C12" s="103" t="s">
        <v>209</v>
      </c>
      <c r="D12" s="127"/>
      <c r="E12" s="183">
        <f>E10/E11</f>
        <v>0.48506383558293392</v>
      </c>
      <c r="F12" s="184">
        <f>G12-E12</f>
        <v>0</v>
      </c>
      <c r="G12" s="185">
        <f>G10/G11</f>
        <v>0.48506383558293392</v>
      </c>
      <c r="H12" s="212"/>
      <c r="I12" s="181"/>
      <c r="J12" s="181"/>
      <c r="K12" s="181"/>
      <c r="L12" s="181"/>
      <c r="M12" s="1"/>
    </row>
    <row r="13" spans="2:13" ht="15">
      <c r="B13" s="114">
        <v>5</v>
      </c>
      <c r="C13" s="103" t="s">
        <v>210</v>
      </c>
      <c r="D13" s="127"/>
      <c r="E13" s="567">
        <f>E9*E12</f>
        <v>408.55483510469026</v>
      </c>
      <c r="F13" s="568">
        <f>G13-E13</f>
        <v>0</v>
      </c>
      <c r="G13" s="375">
        <f>G9*G12</f>
        <v>408.55483510469026</v>
      </c>
      <c r="H13" s="181"/>
      <c r="I13" s="181"/>
      <c r="J13" s="181"/>
      <c r="K13" s="181"/>
      <c r="L13" s="181"/>
    </row>
    <row r="14" spans="2:13" ht="19.5" thickBot="1">
      <c r="B14" s="114">
        <v>6</v>
      </c>
      <c r="C14" s="18" t="s">
        <v>239</v>
      </c>
      <c r="D14" s="127"/>
      <c r="E14" s="153">
        <v>118.69</v>
      </c>
      <c r="F14" s="222" t="s">
        <v>19</v>
      </c>
      <c r="G14" s="154">
        <f>E14</f>
        <v>118.69</v>
      </c>
      <c r="H14" s="217"/>
      <c r="I14" s="181"/>
      <c r="J14" s="181"/>
      <c r="K14" s="181"/>
      <c r="L14" s="181"/>
    </row>
    <row r="15" spans="2:13" ht="15">
      <c r="B15" s="114"/>
      <c r="C15" s="103"/>
      <c r="D15" s="127"/>
      <c r="E15" s="251"/>
      <c r="F15" s="217"/>
      <c r="G15" s="182"/>
      <c r="H15" s="217"/>
      <c r="I15" s="181"/>
      <c r="J15" s="181"/>
      <c r="K15" s="181"/>
      <c r="L15" s="181"/>
    </row>
    <row r="16" spans="2:13" ht="16.5" thickBot="1">
      <c r="B16" s="15" t="s">
        <v>147</v>
      </c>
      <c r="C16" s="103"/>
      <c r="D16" s="127"/>
      <c r="E16" s="251"/>
      <c r="F16" s="217"/>
      <c r="G16" s="182"/>
      <c r="H16" s="217"/>
      <c r="I16" s="181"/>
      <c r="J16" s="181"/>
      <c r="K16" s="181"/>
      <c r="L16" s="181"/>
    </row>
    <row r="17" spans="2:13" ht="15">
      <c r="B17" s="114">
        <v>7</v>
      </c>
      <c r="C17" s="103" t="s">
        <v>204</v>
      </c>
      <c r="D17" s="127"/>
      <c r="E17" s="203">
        <f>E52</f>
        <v>52.350011981488365</v>
      </c>
      <c r="F17" s="255">
        <f>G17-E17</f>
        <v>0</v>
      </c>
      <c r="G17" s="204">
        <f>G52</f>
        <v>52.350011981488365</v>
      </c>
      <c r="H17" s="217"/>
      <c r="I17" s="181"/>
      <c r="J17" s="181"/>
      <c r="K17" s="181"/>
      <c r="L17" s="181"/>
    </row>
    <row r="18" spans="2:13" ht="15.75" thickBot="1">
      <c r="B18" s="114">
        <v>8</v>
      </c>
      <c r="C18" s="103" t="s">
        <v>205</v>
      </c>
      <c r="D18" s="127"/>
      <c r="E18" s="252">
        <f>E86</f>
        <v>63.243214141247698</v>
      </c>
      <c r="F18" s="254">
        <f>G18-E18</f>
        <v>0</v>
      </c>
      <c r="G18" s="253">
        <f>G86</f>
        <v>63.243214141247698</v>
      </c>
      <c r="H18" s="283"/>
      <c r="I18" s="181"/>
      <c r="J18" s="181"/>
      <c r="K18" s="181"/>
      <c r="L18" s="181"/>
      <c r="M18" s="217"/>
    </row>
    <row r="19" spans="2:13" ht="15">
      <c r="B19" s="114"/>
      <c r="C19" s="103"/>
      <c r="D19" s="127"/>
      <c r="E19" s="251"/>
      <c r="F19" s="217"/>
      <c r="G19" s="182"/>
      <c r="H19" s="283"/>
      <c r="I19" s="181"/>
      <c r="J19" s="181"/>
      <c r="K19" s="181"/>
      <c r="L19" s="181"/>
      <c r="M19" s="217"/>
    </row>
    <row r="20" spans="2:13" ht="16.5" thickBot="1">
      <c r="B20" s="15" t="s">
        <v>77</v>
      </c>
      <c r="C20" s="103"/>
      <c r="D20" s="127"/>
      <c r="E20" s="251"/>
      <c r="F20" s="217"/>
      <c r="G20" s="182"/>
      <c r="H20" s="283"/>
      <c r="I20" s="181"/>
      <c r="J20" s="181"/>
      <c r="K20" s="181"/>
      <c r="L20" s="181"/>
      <c r="M20" s="217"/>
    </row>
    <row r="21" spans="2:13" ht="18.75">
      <c r="B21" s="114">
        <v>9</v>
      </c>
      <c r="C21" s="18" t="s">
        <v>240</v>
      </c>
      <c r="D21" s="127"/>
      <c r="E21" s="306">
        <f>E13*(E18-E17)/1000</f>
        <v>4.45047041214253</v>
      </c>
      <c r="F21" s="307">
        <f>G21-E21</f>
        <v>0</v>
      </c>
      <c r="G21" s="308">
        <f>G13*(G18-G17)/1000</f>
        <v>4.45047041214253</v>
      </c>
      <c r="H21" s="284"/>
      <c r="I21" s="181"/>
      <c r="J21" s="181"/>
      <c r="K21" s="181"/>
      <c r="L21" s="181"/>
    </row>
    <row r="22" spans="2:13" ht="16.5" thickBot="1">
      <c r="B22" s="115">
        <v>10</v>
      </c>
      <c r="C22" s="129" t="s">
        <v>211</v>
      </c>
      <c r="D22" s="280"/>
      <c r="E22" s="570">
        <f>E21/E14</f>
        <v>3.7496591222028225E-2</v>
      </c>
      <c r="F22" s="571">
        <f>G22-E22</f>
        <v>0</v>
      </c>
      <c r="G22" s="572">
        <f>G21/G14</f>
        <v>3.7496591222028225E-2</v>
      </c>
      <c r="H22" s="285"/>
      <c r="I22" s="181"/>
      <c r="J22" s="181"/>
      <c r="K22" s="181"/>
      <c r="L22" s="181"/>
    </row>
    <row r="23" spans="2:13" ht="18.75" thickBot="1">
      <c r="B23" s="577"/>
      <c r="C23" s="577"/>
      <c r="D23" s="577"/>
      <c r="E23" s="286"/>
      <c r="F23" s="577"/>
      <c r="G23" s="577"/>
      <c r="H23" s="577"/>
      <c r="I23" s="577"/>
      <c r="J23" s="577"/>
    </row>
    <row r="24" spans="2:13" ht="16.5" thickBot="1">
      <c r="B24" s="248"/>
      <c r="C24" s="261"/>
      <c r="E24" s="634" t="s">
        <v>180</v>
      </c>
      <c r="F24" s="635"/>
      <c r="G24" s="636"/>
    </row>
    <row r="25" spans="2:13" ht="15.75" customHeight="1" thickBot="1">
      <c r="B25" s="2"/>
      <c r="C25" s="2"/>
      <c r="E25" s="637" t="s">
        <v>178</v>
      </c>
      <c r="F25" s="638"/>
      <c r="G25" s="639"/>
    </row>
    <row r="26" spans="2:13" ht="15.75" customHeight="1">
      <c r="B26" s="281"/>
      <c r="C26" s="643" t="s">
        <v>1</v>
      </c>
      <c r="D26" s="644"/>
      <c r="E26" s="640" t="s">
        <v>156</v>
      </c>
      <c r="F26" s="641"/>
      <c r="G26" s="642"/>
    </row>
    <row r="27" spans="2:13" ht="15.75">
      <c r="B27" s="120" t="s">
        <v>2</v>
      </c>
      <c r="C27" s="645"/>
      <c r="D27" s="646"/>
      <c r="E27" s="9" t="s">
        <v>60</v>
      </c>
      <c r="F27" s="10" t="s">
        <v>23</v>
      </c>
      <c r="G27" s="11" t="s">
        <v>23</v>
      </c>
    </row>
    <row r="28" spans="2:13" ht="16.5" thickBot="1">
      <c r="B28" s="121" t="s">
        <v>3</v>
      </c>
      <c r="C28" s="647"/>
      <c r="D28" s="648"/>
      <c r="E28" s="12" t="s">
        <v>12</v>
      </c>
      <c r="F28" s="13" t="s">
        <v>17</v>
      </c>
      <c r="G28" s="14" t="s">
        <v>13</v>
      </c>
    </row>
    <row r="29" spans="2:13" ht="15">
      <c r="B29" s="109"/>
      <c r="C29" s="81"/>
      <c r="D29" s="81"/>
      <c r="E29" s="114" t="s">
        <v>4</v>
      </c>
      <c r="F29" s="124" t="s">
        <v>5</v>
      </c>
      <c r="G29" s="125" t="s">
        <v>6</v>
      </c>
    </row>
    <row r="30" spans="2:13" ht="16.5" thickBot="1">
      <c r="B30" s="15" t="s">
        <v>148</v>
      </c>
      <c r="C30" s="143"/>
      <c r="D30" s="81"/>
      <c r="E30" s="126"/>
      <c r="F30" s="261"/>
      <c r="G30" s="312"/>
    </row>
    <row r="31" spans="2:13" ht="15">
      <c r="B31" s="219">
        <v>11</v>
      </c>
      <c r="C31" s="104" t="s">
        <v>87</v>
      </c>
      <c r="D31" s="81"/>
      <c r="E31" s="193">
        <f>'8. Revenue_Def_Suff'!D9</f>
        <v>35.78</v>
      </c>
      <c r="F31" s="216" t="s">
        <v>19</v>
      </c>
      <c r="G31" s="194">
        <f>E31</f>
        <v>35.78</v>
      </c>
    </row>
    <row r="32" spans="2:13" ht="15.75" thickBot="1">
      <c r="B32" s="219">
        <v>12</v>
      </c>
      <c r="C32" s="104" t="s">
        <v>88</v>
      </c>
      <c r="D32" s="81"/>
      <c r="E32" s="162">
        <f>'8. Revenue_Def_Suff'!D23</f>
        <v>51.52</v>
      </c>
      <c r="F32" s="222" t="s">
        <v>19</v>
      </c>
      <c r="G32" s="163">
        <f>E32</f>
        <v>51.52</v>
      </c>
    </row>
    <row r="33" spans="2:10" ht="15">
      <c r="B33" s="219"/>
      <c r="C33" s="104"/>
      <c r="D33" s="81"/>
      <c r="E33" s="159"/>
      <c r="F33" s="133"/>
      <c r="G33" s="160"/>
    </row>
    <row r="34" spans="2:10" ht="16.5" thickBot="1">
      <c r="B34" s="15" t="s">
        <v>149</v>
      </c>
      <c r="C34" s="143"/>
      <c r="D34" s="81"/>
      <c r="E34" s="159"/>
      <c r="F34" s="133"/>
      <c r="G34" s="160"/>
    </row>
    <row r="35" spans="2:10" ht="15">
      <c r="B35" s="219">
        <v>13</v>
      </c>
      <c r="C35" s="104" t="s">
        <v>87</v>
      </c>
      <c r="D35" s="81"/>
      <c r="E35" s="193">
        <v>3.04</v>
      </c>
      <c r="F35" s="216" t="s">
        <v>19</v>
      </c>
      <c r="G35" s="194">
        <f>E35</f>
        <v>3.04</v>
      </c>
      <c r="J35" s="143"/>
    </row>
    <row r="36" spans="2:10" ht="15.75" thickBot="1">
      <c r="B36" s="219">
        <v>14</v>
      </c>
      <c r="C36" s="104" t="s">
        <v>88</v>
      </c>
      <c r="D36" s="81"/>
      <c r="E36" s="162">
        <v>6.27</v>
      </c>
      <c r="F36" s="222" t="s">
        <v>19</v>
      </c>
      <c r="G36" s="163">
        <f>E36</f>
        <v>6.27</v>
      </c>
      <c r="J36" s="143"/>
    </row>
    <row r="37" spans="2:10" ht="15" customHeight="1">
      <c r="B37" s="219"/>
      <c r="C37" s="81"/>
      <c r="D37" s="81"/>
      <c r="E37" s="159"/>
      <c r="F37" s="133"/>
      <c r="G37" s="160"/>
      <c r="J37" s="143"/>
    </row>
    <row r="38" spans="2:10" ht="16.5" thickBot="1">
      <c r="B38" s="15" t="s">
        <v>150</v>
      </c>
      <c r="C38" s="143"/>
      <c r="D38" s="81"/>
      <c r="E38" s="159"/>
      <c r="F38" s="133"/>
      <c r="G38" s="160"/>
      <c r="J38" s="143"/>
    </row>
    <row r="39" spans="2:10" ht="15" customHeight="1">
      <c r="B39" s="219">
        <v>15</v>
      </c>
      <c r="C39" s="104" t="s">
        <v>87</v>
      </c>
      <c r="D39" s="81"/>
      <c r="E39" s="193">
        <f>E31+E35</f>
        <v>38.82</v>
      </c>
      <c r="F39" s="216" t="s">
        <v>19</v>
      </c>
      <c r="G39" s="194">
        <f>E39</f>
        <v>38.82</v>
      </c>
      <c r="J39" s="143"/>
    </row>
    <row r="40" spans="2:10" ht="15.75" thickBot="1">
      <c r="B40" s="219">
        <v>16</v>
      </c>
      <c r="C40" s="104" t="s">
        <v>88</v>
      </c>
      <c r="D40" s="81"/>
      <c r="E40" s="162">
        <f>E32+E36</f>
        <v>57.790000000000006</v>
      </c>
      <c r="F40" s="222" t="s">
        <v>19</v>
      </c>
      <c r="G40" s="163">
        <f>E40</f>
        <v>57.790000000000006</v>
      </c>
      <c r="J40" s="143"/>
    </row>
    <row r="41" spans="2:10" ht="15" customHeight="1">
      <c r="B41" s="219"/>
      <c r="C41" s="104"/>
      <c r="D41" s="81"/>
      <c r="E41" s="159"/>
      <c r="F41" s="133"/>
      <c r="G41" s="160"/>
      <c r="J41" s="143"/>
    </row>
    <row r="42" spans="2:10" ht="16.5" thickBot="1">
      <c r="B42" s="15" t="s">
        <v>201</v>
      </c>
      <c r="C42" s="104"/>
      <c r="D42" s="81"/>
      <c r="E42" s="159"/>
      <c r="F42" s="133"/>
      <c r="G42" s="160"/>
      <c r="J42" s="143"/>
    </row>
    <row r="43" spans="2:10" ht="15" customHeight="1">
      <c r="B43" s="219">
        <v>17</v>
      </c>
      <c r="C43" s="104" t="s">
        <v>87</v>
      </c>
      <c r="D43" s="81"/>
      <c r="E43" s="367">
        <f>'4. OEB_Adjustment_Input_Sheet'!J51</f>
        <v>39.282055168620531</v>
      </c>
      <c r="F43" s="395">
        <f>G43-E43</f>
        <v>0</v>
      </c>
      <c r="G43" s="368">
        <f>'4. OEB_Adjustment_Input_Sheet'!L51</f>
        <v>39.282055168620531</v>
      </c>
      <c r="J43" s="143"/>
    </row>
    <row r="44" spans="2:10" ht="15">
      <c r="B44" s="219">
        <v>18</v>
      </c>
      <c r="C44" s="104" t="s">
        <v>88</v>
      </c>
      <c r="D44" s="81"/>
      <c r="E44" s="379">
        <f>'4. OEB_Adjustment_Input_Sheet'!J105</f>
        <v>97.699972000000002</v>
      </c>
      <c r="F44" s="414">
        <f>G44-E44</f>
        <v>0</v>
      </c>
      <c r="G44" s="385">
        <f>'4. OEB_Adjustment_Input_Sheet'!L105</f>
        <v>97.699972000000002</v>
      </c>
      <c r="J44" s="143"/>
    </row>
    <row r="45" spans="2:10" ht="16.5" thickBot="1">
      <c r="B45" s="219">
        <v>19</v>
      </c>
      <c r="C45" s="16" t="s">
        <v>0</v>
      </c>
      <c r="D45" s="81"/>
      <c r="E45" s="382">
        <f>SUM(E43:E44)</f>
        <v>136.98202716862053</v>
      </c>
      <c r="F45" s="418">
        <f>G45-E45</f>
        <v>0</v>
      </c>
      <c r="G45" s="384">
        <f>SUM(G43:G44)</f>
        <v>136.98202716862053</v>
      </c>
      <c r="J45" s="143"/>
    </row>
    <row r="46" spans="2:10" ht="15">
      <c r="B46" s="126"/>
      <c r="C46" s="81"/>
      <c r="D46" s="81"/>
      <c r="E46" s="159"/>
      <c r="F46" s="133"/>
      <c r="G46" s="160"/>
      <c r="J46" s="143"/>
    </row>
    <row r="47" spans="2:10" ht="16.5" thickBot="1">
      <c r="B47" s="15" t="s">
        <v>151</v>
      </c>
      <c r="C47" s="81"/>
      <c r="D47" s="81"/>
      <c r="E47" s="159"/>
      <c r="F47" s="133"/>
      <c r="G47" s="160"/>
      <c r="J47" s="143"/>
    </row>
    <row r="48" spans="2:10" ht="15">
      <c r="B48" s="219">
        <v>20</v>
      </c>
      <c r="C48" s="104" t="s">
        <v>87</v>
      </c>
      <c r="D48" s="81"/>
      <c r="E48" s="193">
        <f>E39*(E43)/(E45)</f>
        <v>11.132331833348539</v>
      </c>
      <c r="F48" s="195">
        <f>G48-E48</f>
        <v>0</v>
      </c>
      <c r="G48" s="194">
        <f>G39*(G43)/(G45)</f>
        <v>11.132331833348539</v>
      </c>
      <c r="J48" s="143"/>
    </row>
    <row r="49" spans="2:10" ht="15">
      <c r="B49" s="219">
        <v>21</v>
      </c>
      <c r="C49" s="104" t="s">
        <v>88</v>
      </c>
      <c r="D49" s="81"/>
      <c r="E49" s="150">
        <f>E40*(E44)/(E45)</f>
        <v>41.217680148139827</v>
      </c>
      <c r="F49" s="152">
        <f>G49-E49</f>
        <v>0</v>
      </c>
      <c r="G49" s="151">
        <f>G40*(G44)/(G45)</f>
        <v>41.217680148139827</v>
      </c>
      <c r="J49" s="143"/>
    </row>
    <row r="50" spans="2:10" ht="16.5" thickBot="1">
      <c r="B50" s="219">
        <v>22</v>
      </c>
      <c r="C50" s="16" t="s">
        <v>212</v>
      </c>
      <c r="D50" s="81"/>
      <c r="E50" s="153">
        <f>SUM(E48:E49)</f>
        <v>52.350011981488365</v>
      </c>
      <c r="F50" s="155">
        <f>G50-E50</f>
        <v>0</v>
      </c>
      <c r="G50" s="154">
        <f>SUM(G48:G49)</f>
        <v>52.350011981488365</v>
      </c>
      <c r="J50" s="143"/>
    </row>
    <row r="51" spans="2:10" ht="16.5" thickBot="1">
      <c r="B51" s="219"/>
      <c r="C51" s="16"/>
      <c r="D51" s="81"/>
      <c r="E51" s="159"/>
      <c r="F51" s="133"/>
      <c r="G51" s="160"/>
      <c r="J51" s="143"/>
    </row>
    <row r="52" spans="2:10" ht="16.5" thickBot="1">
      <c r="B52" s="242">
        <v>23</v>
      </c>
      <c r="C52" s="243" t="s">
        <v>169</v>
      </c>
      <c r="D52" s="313"/>
      <c r="E52" s="196">
        <f>E50</f>
        <v>52.350011981488365</v>
      </c>
      <c r="F52" s="198">
        <f>G52-E52</f>
        <v>0</v>
      </c>
      <c r="G52" s="197">
        <f>G50</f>
        <v>52.350011981488365</v>
      </c>
    </row>
    <row r="53" spans="2:10" ht="16.5" thickBot="1">
      <c r="B53" s="110"/>
      <c r="C53" s="16"/>
      <c r="E53" s="272"/>
      <c r="F53" s="261"/>
      <c r="G53" s="310"/>
    </row>
    <row r="54" spans="2:10" ht="16.5" thickBot="1">
      <c r="B54" s="110"/>
      <c r="C54" s="16"/>
      <c r="E54" s="634" t="s">
        <v>183</v>
      </c>
      <c r="F54" s="635"/>
      <c r="G54" s="636"/>
    </row>
    <row r="55" spans="2:10" ht="15.75" thickBot="1">
      <c r="B55" s="248"/>
      <c r="C55" s="261"/>
      <c r="E55" s="637" t="s">
        <v>179</v>
      </c>
      <c r="F55" s="638"/>
      <c r="G55" s="639"/>
    </row>
    <row r="56" spans="2:10" ht="15.75" customHeight="1">
      <c r="B56" s="281"/>
      <c r="C56" s="643" t="s">
        <v>1</v>
      </c>
      <c r="D56" s="649"/>
      <c r="E56" s="640" t="s">
        <v>156</v>
      </c>
      <c r="F56" s="641"/>
      <c r="G56" s="642"/>
    </row>
    <row r="57" spans="2:10" ht="15.75">
      <c r="B57" s="120" t="s">
        <v>2</v>
      </c>
      <c r="C57" s="645"/>
      <c r="D57" s="650"/>
      <c r="E57" s="9" t="s">
        <v>60</v>
      </c>
      <c r="F57" s="10" t="s">
        <v>23</v>
      </c>
      <c r="G57" s="11" t="s">
        <v>23</v>
      </c>
    </row>
    <row r="58" spans="2:10" ht="16.5" thickBot="1">
      <c r="B58" s="121" t="s">
        <v>3</v>
      </c>
      <c r="C58" s="647"/>
      <c r="D58" s="651"/>
      <c r="E58" s="12" t="s">
        <v>12</v>
      </c>
      <c r="F58" s="13" t="s">
        <v>17</v>
      </c>
      <c r="G58" s="14" t="s">
        <v>13</v>
      </c>
    </row>
    <row r="59" spans="2:10" ht="15">
      <c r="B59" s="109"/>
      <c r="C59" s="81"/>
      <c r="D59" s="81"/>
      <c r="E59" s="114" t="s">
        <v>4</v>
      </c>
      <c r="F59" s="124" t="s">
        <v>5</v>
      </c>
      <c r="G59" s="125" t="s">
        <v>6</v>
      </c>
    </row>
    <row r="60" spans="2:10" ht="16.5" thickBot="1">
      <c r="B60" s="15" t="s">
        <v>175</v>
      </c>
      <c r="C60" s="143"/>
      <c r="D60" s="81"/>
      <c r="E60" s="126"/>
      <c r="F60" s="261"/>
      <c r="G60" s="312"/>
    </row>
    <row r="61" spans="2:10" ht="15">
      <c r="B61" s="219">
        <v>24</v>
      </c>
      <c r="C61" s="104" t="s">
        <v>170</v>
      </c>
      <c r="D61" s="81"/>
      <c r="E61" s="193">
        <v>2.02</v>
      </c>
      <c r="F61" s="216" t="s">
        <v>19</v>
      </c>
      <c r="G61" s="194">
        <f>E61</f>
        <v>2.02</v>
      </c>
    </row>
    <row r="62" spans="2:10" ht="15">
      <c r="B62" s="219">
        <v>25</v>
      </c>
      <c r="C62" s="104" t="s">
        <v>173</v>
      </c>
      <c r="D62" s="81"/>
      <c r="E62" s="147">
        <f>E61*'4. OEB_Adjustment_Input_Sheet'!D51</f>
        <v>38.496884615816903</v>
      </c>
      <c r="F62" s="149">
        <f>G62-E62</f>
        <v>0</v>
      </c>
      <c r="G62" s="148">
        <f>G61*'4. OEB_Adjustment_Input_Sheet'!F51</f>
        <v>38.496884615816903</v>
      </c>
    </row>
    <row r="63" spans="2:10" ht="15">
      <c r="B63" s="219">
        <v>26</v>
      </c>
      <c r="C63" s="104" t="s">
        <v>171</v>
      </c>
      <c r="D63" s="81"/>
      <c r="E63" s="147">
        <v>4.18</v>
      </c>
      <c r="F63" s="217" t="s">
        <v>19</v>
      </c>
      <c r="G63" s="148">
        <f>E63</f>
        <v>4.18</v>
      </c>
    </row>
    <row r="64" spans="2:10" ht="15">
      <c r="B64" s="219">
        <v>27</v>
      </c>
      <c r="C64" s="104" t="s">
        <v>172</v>
      </c>
      <c r="D64" s="81"/>
      <c r="E64" s="150">
        <f>E63*'4. OEB_Adjustment_Input_Sheet'!D105</f>
        <v>207.74596655999997</v>
      </c>
      <c r="F64" s="152">
        <f>G64-E64</f>
        <v>0</v>
      </c>
      <c r="G64" s="151">
        <f>G63*'4. OEB_Adjustment_Input_Sheet'!F105</f>
        <v>207.74596655999997</v>
      </c>
    </row>
    <row r="65" spans="2:7" ht="16.5" thickBot="1">
      <c r="B65" s="219">
        <v>28</v>
      </c>
      <c r="C65" s="16" t="s">
        <v>174</v>
      </c>
      <c r="D65" s="81"/>
      <c r="E65" s="153">
        <f>E62+E64</f>
        <v>246.24285117581687</v>
      </c>
      <c r="F65" s="155">
        <f>G65-E65</f>
        <v>0</v>
      </c>
      <c r="G65" s="154">
        <f>G62+G64</f>
        <v>246.24285117581687</v>
      </c>
    </row>
    <row r="66" spans="2:7" ht="15">
      <c r="B66" s="219"/>
      <c r="C66" s="104"/>
      <c r="D66" s="81"/>
      <c r="E66" s="159"/>
      <c r="F66" s="133"/>
      <c r="G66" s="160"/>
    </row>
    <row r="67" spans="2:7" ht="16.5" thickBot="1">
      <c r="B67" s="15" t="s">
        <v>202</v>
      </c>
      <c r="C67" s="143"/>
      <c r="D67" s="81"/>
      <c r="E67" s="159"/>
      <c r="F67" s="133"/>
      <c r="G67" s="160"/>
    </row>
    <row r="68" spans="2:7" ht="15">
      <c r="B68" s="219">
        <v>29</v>
      </c>
      <c r="C68" s="104" t="s">
        <v>170</v>
      </c>
      <c r="D68" s="81"/>
      <c r="E68" s="193">
        <f>'10. Deferral_Variance_&amp;_Riders'!D15</f>
        <v>3.1090976898345963</v>
      </c>
      <c r="F68" s="195">
        <f>G68-E68</f>
        <v>0</v>
      </c>
      <c r="G68" s="194">
        <f>'10. Deferral_Variance_&amp;_Riders'!F15</f>
        <v>3.1090976898345963</v>
      </c>
    </row>
    <row r="69" spans="2:7" ht="15">
      <c r="B69" s="219">
        <v>30</v>
      </c>
      <c r="C69" s="104" t="s">
        <v>173</v>
      </c>
      <c r="D69" s="81"/>
      <c r="E69" s="147">
        <f>E68*'4. OEB_Adjustment_Input_Sheet'!G51</f>
        <v>62.878987063413582</v>
      </c>
      <c r="F69" s="149">
        <f>G69-E69</f>
        <v>0</v>
      </c>
      <c r="G69" s="148">
        <f>G68*'4. OEB_Adjustment_Input_Sheet'!I51</f>
        <v>62.878987063413582</v>
      </c>
    </row>
    <row r="70" spans="2:7" ht="15">
      <c r="B70" s="219">
        <v>31</v>
      </c>
      <c r="C70" s="104" t="s">
        <v>171</v>
      </c>
      <c r="D70" s="81"/>
      <c r="E70" s="147">
        <f>'10. Deferral_Variance_&amp;_Riders'!D29</f>
        <v>1.5222873820103524</v>
      </c>
      <c r="F70" s="149">
        <f>G70-E70</f>
        <v>0</v>
      </c>
      <c r="G70" s="148">
        <f>'10. Deferral_Variance_&amp;_Riders'!F29</f>
        <v>1.5222873820103524</v>
      </c>
    </row>
    <row r="71" spans="2:7" ht="15">
      <c r="B71" s="219">
        <v>32</v>
      </c>
      <c r="C71" s="104" t="s">
        <v>172</v>
      </c>
      <c r="D71" s="81"/>
      <c r="E71" s="150">
        <f>E70*'4. OEB_Adjustment_Input_Sheet'!G105</f>
        <v>73.069763890749286</v>
      </c>
      <c r="F71" s="152">
        <f>G71-E71</f>
        <v>0</v>
      </c>
      <c r="G71" s="151">
        <f>G70*'4. OEB_Adjustment_Input_Sheet'!I105</f>
        <v>73.069763890749286</v>
      </c>
    </row>
    <row r="72" spans="2:7" ht="16.5" thickBot="1">
      <c r="B72" s="219">
        <v>33</v>
      </c>
      <c r="C72" s="16" t="s">
        <v>174</v>
      </c>
      <c r="D72" s="81"/>
      <c r="E72" s="153">
        <f>E69+E71</f>
        <v>135.94875095416288</v>
      </c>
      <c r="F72" s="155">
        <f>G72-E72</f>
        <v>0</v>
      </c>
      <c r="G72" s="154">
        <f>G69+G71</f>
        <v>135.94875095416288</v>
      </c>
    </row>
    <row r="73" spans="2:7" ht="15">
      <c r="B73" s="219"/>
      <c r="C73" s="104"/>
      <c r="D73" s="81"/>
      <c r="E73" s="159"/>
      <c r="F73" s="133"/>
      <c r="G73" s="160"/>
    </row>
    <row r="74" spans="2:7" ht="16.5" thickBot="1">
      <c r="B74" s="15" t="s">
        <v>203</v>
      </c>
      <c r="C74" s="104"/>
      <c r="D74" s="81"/>
      <c r="E74" s="159"/>
      <c r="F74" s="133"/>
      <c r="G74" s="160"/>
    </row>
    <row r="75" spans="2:7" ht="15">
      <c r="B75" s="219">
        <v>34</v>
      </c>
      <c r="C75" s="104" t="s">
        <v>176</v>
      </c>
      <c r="D75" s="81"/>
      <c r="E75" s="367">
        <f>'7. Rev_Req'!J28</f>
        <v>1736.2764026504631</v>
      </c>
      <c r="F75" s="395">
        <f>G75-E75</f>
        <v>0</v>
      </c>
      <c r="G75" s="368">
        <f>'7. Rev_Req'!L28</f>
        <v>1736.2764026504631</v>
      </c>
    </row>
    <row r="76" spans="2:7" ht="15">
      <c r="B76" s="219">
        <v>35</v>
      </c>
      <c r="C76" s="104" t="s">
        <v>177</v>
      </c>
      <c r="D76" s="81"/>
      <c r="E76" s="379">
        <f>'7. Rev_Req'!J84</f>
        <v>6544.7156729468352</v>
      </c>
      <c r="F76" s="414">
        <f>G76-E76</f>
        <v>0</v>
      </c>
      <c r="G76" s="385">
        <f>'7. Rev_Req'!L84</f>
        <v>6544.7156729468352</v>
      </c>
    </row>
    <row r="77" spans="2:7" ht="16.5" thickBot="1">
      <c r="B77" s="219">
        <v>36</v>
      </c>
      <c r="C77" s="16" t="s">
        <v>174</v>
      </c>
      <c r="D77" s="81"/>
      <c r="E77" s="382">
        <f>SUM(E75:E76)</f>
        <v>8280.992075597298</v>
      </c>
      <c r="F77" s="418">
        <f>G77-E77</f>
        <v>0</v>
      </c>
      <c r="G77" s="384">
        <f>SUM(G75:G76)</f>
        <v>8280.992075597298</v>
      </c>
    </row>
    <row r="78" spans="2:7" ht="15.75" thickBot="1">
      <c r="B78" s="219"/>
      <c r="C78" s="104"/>
      <c r="D78" s="81"/>
      <c r="E78" s="159"/>
      <c r="F78" s="133"/>
      <c r="G78" s="160"/>
    </row>
    <row r="79" spans="2:7" ht="16.5" thickBot="1">
      <c r="B79" s="219">
        <v>37</v>
      </c>
      <c r="C79" s="16" t="s">
        <v>207</v>
      </c>
      <c r="D79" s="81"/>
      <c r="E79" s="436">
        <f>E65+E72+E77</f>
        <v>8663.1836777272783</v>
      </c>
      <c r="F79" s="438">
        <f>G79-E79</f>
        <v>0</v>
      </c>
      <c r="G79" s="437">
        <f>G65+G72+G77</f>
        <v>8663.1836777272783</v>
      </c>
    </row>
    <row r="80" spans="2:7" ht="15.75">
      <c r="B80" s="219"/>
      <c r="C80" s="16"/>
      <c r="D80" s="81"/>
      <c r="E80" s="159"/>
      <c r="F80" s="133"/>
      <c r="G80" s="160"/>
    </row>
    <row r="81" spans="2:9" ht="16.5" thickBot="1">
      <c r="B81" s="15" t="s">
        <v>201</v>
      </c>
      <c r="C81" s="16"/>
      <c r="D81" s="81"/>
      <c r="E81" s="159"/>
      <c r="F81" s="133"/>
      <c r="G81" s="160"/>
    </row>
    <row r="82" spans="2:9" ht="15">
      <c r="B82" s="219">
        <v>38</v>
      </c>
      <c r="C82" s="104" t="s">
        <v>87</v>
      </c>
      <c r="D82" s="81"/>
      <c r="E82" s="193">
        <f>'4. OEB_Adjustment_Input_Sheet'!J51</f>
        <v>39.282055168620531</v>
      </c>
      <c r="F82" s="195">
        <f>G82-E82</f>
        <v>0</v>
      </c>
      <c r="G82" s="194">
        <f>'4. OEB_Adjustment_Input_Sheet'!L51</f>
        <v>39.282055168620531</v>
      </c>
    </row>
    <row r="83" spans="2:9" ht="15">
      <c r="B83" s="219">
        <v>39</v>
      </c>
      <c r="C83" s="104" t="s">
        <v>88</v>
      </c>
      <c r="D83" s="81"/>
      <c r="E83" s="150">
        <f>'4. OEB_Adjustment_Input_Sheet'!J105</f>
        <v>97.699972000000002</v>
      </c>
      <c r="F83" s="152">
        <f>G83-E83</f>
        <v>0</v>
      </c>
      <c r="G83" s="151">
        <f>'4. OEB_Adjustment_Input_Sheet'!L105</f>
        <v>97.699972000000002</v>
      </c>
    </row>
    <row r="84" spans="2:9" ht="16.5" thickBot="1">
      <c r="B84" s="219">
        <v>40</v>
      </c>
      <c r="C84" s="16" t="s">
        <v>0</v>
      </c>
      <c r="D84" s="81"/>
      <c r="E84" s="153">
        <f>SUM(E82:E83)</f>
        <v>136.98202716862053</v>
      </c>
      <c r="F84" s="155">
        <f>G84-E84</f>
        <v>0</v>
      </c>
      <c r="G84" s="154">
        <f>SUM(G82:G83)</f>
        <v>136.98202716862053</v>
      </c>
    </row>
    <row r="85" spans="2:9" ht="16.5" thickBot="1">
      <c r="B85" s="219"/>
      <c r="C85" s="16"/>
      <c r="D85" s="81"/>
      <c r="E85" s="159"/>
      <c r="F85" s="133"/>
      <c r="G85" s="160"/>
    </row>
    <row r="86" spans="2:9" ht="16.5" thickBot="1">
      <c r="B86" s="242">
        <v>41</v>
      </c>
      <c r="C86" s="243" t="s">
        <v>206</v>
      </c>
      <c r="D86" s="313"/>
      <c r="E86" s="196">
        <f>E79/E84</f>
        <v>63.243214141247698</v>
      </c>
      <c r="F86" s="198">
        <f>G86-E86</f>
        <v>0</v>
      </c>
      <c r="G86" s="197">
        <f>G79/G84</f>
        <v>63.243214141247698</v>
      </c>
    </row>
    <row r="87" spans="2:9" ht="15">
      <c r="B87" s="110"/>
      <c r="C87" s="104"/>
      <c r="D87" s="133"/>
      <c r="E87" s="261"/>
      <c r="F87" s="311"/>
      <c r="G87" s="261"/>
    </row>
    <row r="88" spans="2:9" ht="15">
      <c r="B88" s="248">
        <v>1</v>
      </c>
      <c r="C88" s="261" t="s">
        <v>223</v>
      </c>
      <c r="D88" s="248"/>
      <c r="E88" s="261"/>
      <c r="F88" s="248"/>
      <c r="G88" s="261"/>
      <c r="H88" s="2"/>
      <c r="I88" s="2"/>
    </row>
    <row r="89" spans="2:9">
      <c r="B89" s="248"/>
      <c r="C89" s="261" t="s">
        <v>224</v>
      </c>
      <c r="D89" s="248"/>
      <c r="E89" s="261"/>
      <c r="F89" s="248"/>
    </row>
    <row r="90" spans="2:9">
      <c r="B90" s="248"/>
      <c r="C90" s="261"/>
      <c r="D90" s="248"/>
      <c r="E90" s="261"/>
      <c r="F90" s="248"/>
      <c r="G90" s="261"/>
    </row>
    <row r="91" spans="2:9">
      <c r="B91" s="248">
        <v>2</v>
      </c>
      <c r="C91" s="261" t="s">
        <v>218</v>
      </c>
      <c r="D91" s="248"/>
      <c r="E91" s="261"/>
      <c r="F91" s="248"/>
      <c r="G91" s="261"/>
    </row>
    <row r="92" spans="2:9">
      <c r="B92" s="248"/>
      <c r="C92" s="261" t="s">
        <v>219</v>
      </c>
      <c r="D92" s="248"/>
      <c r="E92" s="261"/>
      <c r="F92" s="248"/>
      <c r="G92" s="261"/>
    </row>
    <row r="93" spans="2:9">
      <c r="B93" s="248"/>
      <c r="C93" s="261" t="s">
        <v>220</v>
      </c>
      <c r="D93" s="248"/>
      <c r="E93" s="261"/>
      <c r="F93" s="248"/>
      <c r="G93" s="261"/>
    </row>
    <row r="94" spans="2:9">
      <c r="B94" s="248"/>
      <c r="C94" s="261"/>
      <c r="D94" s="248"/>
      <c r="E94" s="261"/>
      <c r="F94" s="248"/>
      <c r="G94" s="261"/>
    </row>
    <row r="95" spans="2:9">
      <c r="B95" s="248">
        <v>3</v>
      </c>
      <c r="C95" s="261" t="s">
        <v>225</v>
      </c>
      <c r="F95" s="248"/>
      <c r="G95" s="261"/>
    </row>
    <row r="96" spans="2:9">
      <c r="C96" s="261" t="s">
        <v>226</v>
      </c>
      <c r="F96" s="248"/>
      <c r="G96" s="261"/>
    </row>
    <row r="97" spans="2:7">
      <c r="C97" s="261" t="s">
        <v>227</v>
      </c>
      <c r="F97" s="248"/>
      <c r="G97" s="261"/>
    </row>
    <row r="98" spans="2:7">
      <c r="C98" s="261" t="s">
        <v>228</v>
      </c>
      <c r="F98" s="248"/>
      <c r="G98" s="261"/>
    </row>
    <row r="99" spans="2:7">
      <c r="C99" s="261" t="s">
        <v>229</v>
      </c>
      <c r="F99" s="248"/>
      <c r="G99" s="261"/>
    </row>
    <row r="100" spans="2:7">
      <c r="C100" s="261" t="s">
        <v>230</v>
      </c>
      <c r="F100" s="248"/>
      <c r="G100" s="261"/>
    </row>
    <row r="101" spans="2:7">
      <c r="C101" s="261" t="s">
        <v>231</v>
      </c>
      <c r="F101" s="248"/>
      <c r="G101" s="261"/>
    </row>
    <row r="102" spans="2:7">
      <c r="C102" s="261" t="s">
        <v>232</v>
      </c>
      <c r="F102" s="248"/>
      <c r="G102" s="261"/>
    </row>
    <row r="103" spans="2:7">
      <c r="C103" s="261" t="s">
        <v>233</v>
      </c>
      <c r="F103" s="248"/>
      <c r="G103" s="261"/>
    </row>
    <row r="104" spans="2:7">
      <c r="C104" s="261" t="s">
        <v>234</v>
      </c>
      <c r="F104" s="248"/>
      <c r="G104" s="261"/>
    </row>
    <row r="105" spans="2:7">
      <c r="C105" s="261" t="s">
        <v>235</v>
      </c>
      <c r="F105" s="248"/>
      <c r="G105" s="261"/>
    </row>
    <row r="106" spans="2:7">
      <c r="C106" s="261" t="s">
        <v>236</v>
      </c>
      <c r="F106" s="248"/>
      <c r="G106" s="261"/>
    </row>
    <row r="107" spans="2:7">
      <c r="C107" s="261" t="s">
        <v>237</v>
      </c>
      <c r="F107" s="248"/>
      <c r="G107" s="261"/>
    </row>
    <row r="108" spans="2:7">
      <c r="C108" s="261" t="s">
        <v>238</v>
      </c>
      <c r="F108" s="248"/>
      <c r="G108" s="261"/>
    </row>
    <row r="109" spans="2:7">
      <c r="B109" s="248"/>
      <c r="C109" s="261"/>
      <c r="D109" s="248"/>
      <c r="E109" s="261"/>
      <c r="F109" s="248"/>
      <c r="G109" s="261"/>
    </row>
    <row r="110" spans="2:7" hidden="1">
      <c r="B110" s="248"/>
      <c r="C110" s="261"/>
      <c r="D110" s="248"/>
      <c r="E110" s="261"/>
      <c r="F110" s="248"/>
      <c r="G110" s="261"/>
    </row>
    <row r="111" spans="2:7" hidden="1">
      <c r="B111" s="248"/>
      <c r="C111" s="261"/>
      <c r="D111" s="248"/>
      <c r="E111" s="261"/>
      <c r="F111" s="248"/>
      <c r="G111" s="261"/>
    </row>
    <row r="112" spans="2:7" hidden="1">
      <c r="B112" s="248"/>
      <c r="C112" s="261"/>
      <c r="D112" s="248"/>
      <c r="E112" s="261"/>
      <c r="F112" s="248"/>
      <c r="G112" s="261"/>
    </row>
    <row r="113" spans="2:7" hidden="1">
      <c r="B113" s="248"/>
      <c r="C113" s="261"/>
      <c r="D113" s="248"/>
      <c r="E113" s="261"/>
      <c r="F113" s="248"/>
      <c r="G113" s="261"/>
    </row>
    <row r="114" spans="2:7" hidden="1">
      <c r="B114" s="248"/>
      <c r="C114" s="261"/>
      <c r="D114" s="248"/>
      <c r="E114" s="261"/>
      <c r="F114" s="248"/>
      <c r="G114" s="261"/>
    </row>
    <row r="115" spans="2:7" hidden="1">
      <c r="B115" s="248"/>
      <c r="C115" s="261"/>
      <c r="D115" s="248"/>
      <c r="E115" s="261"/>
      <c r="F115" s="248"/>
      <c r="G115" s="261"/>
    </row>
    <row r="116" spans="2:7" hidden="1">
      <c r="B116" s="248"/>
      <c r="C116" s="261"/>
      <c r="D116" s="248"/>
      <c r="E116" s="261"/>
      <c r="F116" s="248"/>
      <c r="G116" s="261"/>
    </row>
    <row r="117" spans="2:7" hidden="1">
      <c r="B117" s="248"/>
      <c r="C117" s="261"/>
      <c r="D117" s="248"/>
      <c r="E117" s="261"/>
      <c r="F117" s="248"/>
      <c r="G117" s="261"/>
    </row>
    <row r="118" spans="2:7" hidden="1">
      <c r="B118" s="248"/>
      <c r="C118" s="261"/>
      <c r="D118" s="248"/>
      <c r="E118" s="261"/>
      <c r="F118" s="248"/>
      <c r="G118" s="261"/>
    </row>
    <row r="119" spans="2:7" hidden="1">
      <c r="B119" s="248"/>
      <c r="C119" s="261"/>
      <c r="D119" s="248"/>
      <c r="E119" s="261"/>
      <c r="F119" s="248"/>
      <c r="G119" s="261"/>
    </row>
    <row r="120" spans="2:7" hidden="1">
      <c r="B120" s="248"/>
      <c r="C120" s="261"/>
      <c r="D120" s="248"/>
      <c r="E120" s="261"/>
      <c r="F120" s="248"/>
      <c r="G120" s="261"/>
    </row>
    <row r="121" spans="2:7" hidden="1">
      <c r="B121" s="248"/>
      <c r="C121" s="261"/>
      <c r="D121" s="248"/>
      <c r="E121" s="261"/>
      <c r="F121" s="248"/>
      <c r="G121" s="261"/>
    </row>
    <row r="122" spans="2:7" hidden="1">
      <c r="B122" s="248"/>
      <c r="C122" s="261"/>
      <c r="D122" s="248"/>
      <c r="E122" s="261"/>
      <c r="F122" s="248"/>
      <c r="G122" s="261"/>
    </row>
    <row r="123" spans="2:7" hidden="1">
      <c r="B123" s="248"/>
      <c r="C123" s="261"/>
      <c r="D123" s="248"/>
      <c r="E123" s="261"/>
      <c r="F123" s="248"/>
      <c r="G123" s="261"/>
    </row>
    <row r="124" spans="2:7" hidden="1">
      <c r="B124" s="248"/>
      <c r="C124" s="261"/>
      <c r="D124" s="248"/>
      <c r="E124" s="261"/>
      <c r="F124" s="248"/>
      <c r="G124" s="261"/>
    </row>
    <row r="125" spans="2:7" hidden="1">
      <c r="B125" s="248"/>
      <c r="C125" s="261"/>
      <c r="D125" s="248"/>
      <c r="E125" s="261"/>
      <c r="F125" s="248"/>
      <c r="G125" s="261"/>
    </row>
    <row r="126" spans="2:7" hidden="1">
      <c r="B126" s="248"/>
      <c r="C126" s="261"/>
      <c r="D126" s="248"/>
      <c r="E126" s="261"/>
      <c r="F126" s="248"/>
      <c r="G126" s="261"/>
    </row>
    <row r="127" spans="2:7" hidden="1">
      <c r="B127" s="248"/>
      <c r="C127" s="261"/>
      <c r="D127" s="248"/>
      <c r="E127" s="261"/>
      <c r="F127" s="248"/>
      <c r="G127" s="261"/>
    </row>
    <row r="128" spans="2:7" hidden="1">
      <c r="B128" s="248"/>
      <c r="C128" s="261"/>
      <c r="D128" s="248"/>
      <c r="E128" s="261"/>
      <c r="F128" s="248"/>
      <c r="G128" s="261"/>
    </row>
    <row r="129" spans="2:7" hidden="1">
      <c r="B129" s="248"/>
      <c r="C129" s="261"/>
      <c r="D129" s="248"/>
      <c r="E129" s="261"/>
      <c r="F129" s="248"/>
      <c r="G129" s="261"/>
    </row>
    <row r="130" spans="2:7" hidden="1">
      <c r="B130" s="248"/>
      <c r="C130" s="261"/>
      <c r="D130" s="248"/>
      <c r="E130" s="261"/>
      <c r="F130" s="248"/>
      <c r="G130" s="261"/>
    </row>
    <row r="131" spans="2:7" hidden="1">
      <c r="B131" s="248"/>
      <c r="C131" s="261"/>
      <c r="D131" s="248"/>
      <c r="E131" s="261"/>
      <c r="F131" s="248"/>
      <c r="G131" s="261"/>
    </row>
    <row r="132" spans="2:7" hidden="1">
      <c r="B132" s="248"/>
      <c r="C132" s="261"/>
      <c r="D132" s="248"/>
      <c r="E132" s="261"/>
      <c r="F132" s="248"/>
      <c r="G132" s="261"/>
    </row>
    <row r="133" spans="2:7" hidden="1">
      <c r="B133" s="248"/>
      <c r="C133" s="261"/>
      <c r="D133" s="248"/>
      <c r="E133" s="261"/>
      <c r="F133" s="248"/>
      <c r="G133" s="261"/>
    </row>
    <row r="134" spans="2:7" hidden="1">
      <c r="B134" s="248"/>
      <c r="C134" s="261"/>
      <c r="D134" s="248"/>
      <c r="E134" s="261"/>
      <c r="F134" s="248"/>
      <c r="G134" s="261"/>
    </row>
    <row r="135" spans="2:7" hidden="1">
      <c r="B135" s="248"/>
      <c r="C135" s="261"/>
      <c r="D135" s="248"/>
      <c r="E135" s="261"/>
      <c r="F135" s="248"/>
      <c r="G135" s="261"/>
    </row>
    <row r="136" spans="2:7" hidden="1">
      <c r="B136" s="248"/>
      <c r="C136" s="261"/>
      <c r="D136" s="248"/>
      <c r="E136" s="261"/>
      <c r="F136" s="248"/>
      <c r="G136" s="261"/>
    </row>
    <row r="137" spans="2:7" hidden="1">
      <c r="B137" s="248"/>
      <c r="C137" s="261"/>
      <c r="D137" s="248"/>
      <c r="E137" s="261"/>
      <c r="F137" s="248"/>
      <c r="G137" s="261"/>
    </row>
    <row r="138" spans="2:7" hidden="1">
      <c r="B138" s="248"/>
      <c r="C138" s="261"/>
      <c r="D138" s="248"/>
      <c r="E138" s="261"/>
      <c r="F138" s="248"/>
      <c r="G138" s="261"/>
    </row>
    <row r="139" spans="2:7" hidden="1">
      <c r="B139" s="248"/>
      <c r="C139" s="261"/>
      <c r="D139" s="248"/>
      <c r="E139" s="261"/>
      <c r="F139" s="248"/>
      <c r="G139" s="261"/>
    </row>
    <row r="140" spans="2:7" hidden="1">
      <c r="B140" s="248"/>
      <c r="C140" s="261"/>
      <c r="D140" s="248"/>
      <c r="E140" s="261"/>
      <c r="F140" s="248"/>
      <c r="G140" s="261"/>
    </row>
    <row r="141" spans="2:7" hidden="1">
      <c r="B141" s="248"/>
      <c r="C141" s="261"/>
      <c r="D141" s="248"/>
      <c r="E141" s="261"/>
      <c r="F141" s="248"/>
      <c r="G141" s="261"/>
    </row>
    <row r="142" spans="2:7" hidden="1">
      <c r="B142" s="248"/>
      <c r="C142" s="261"/>
      <c r="D142" s="248"/>
      <c r="E142" s="261"/>
      <c r="F142" s="248"/>
      <c r="G142" s="261"/>
    </row>
    <row r="143" spans="2:7" hidden="1">
      <c r="B143" s="248"/>
      <c r="C143" s="261"/>
      <c r="D143" s="248"/>
      <c r="E143" s="261"/>
      <c r="F143" s="248"/>
      <c r="G143" s="261"/>
    </row>
    <row r="144" spans="2:7" hidden="1">
      <c r="B144" s="248"/>
      <c r="C144" s="261"/>
      <c r="D144" s="248"/>
      <c r="E144" s="261"/>
      <c r="F144" s="248"/>
      <c r="G144" s="261"/>
    </row>
    <row r="145" spans="2:7" hidden="1">
      <c r="B145" s="248"/>
      <c r="C145" s="261"/>
      <c r="D145" s="248"/>
      <c r="E145" s="261"/>
      <c r="F145" s="248"/>
      <c r="G145" s="261"/>
    </row>
    <row r="146" spans="2:7" hidden="1">
      <c r="B146" s="248"/>
      <c r="C146" s="261"/>
      <c r="D146" s="248"/>
      <c r="E146" s="261"/>
      <c r="F146" s="248"/>
      <c r="G146" s="261"/>
    </row>
    <row r="147" spans="2:7" hidden="1">
      <c r="B147" s="248"/>
      <c r="C147" s="261"/>
      <c r="D147" s="248"/>
      <c r="E147" s="261"/>
      <c r="F147" s="248"/>
      <c r="G147" s="261"/>
    </row>
    <row r="148" spans="2:7" hidden="1">
      <c r="B148" s="248"/>
      <c r="C148" s="261"/>
      <c r="D148" s="248"/>
      <c r="E148" s="261"/>
      <c r="F148" s="248"/>
      <c r="G148" s="261"/>
    </row>
    <row r="149" spans="2:7" hidden="1">
      <c r="B149" s="248"/>
      <c r="C149" s="261"/>
      <c r="D149" s="248"/>
      <c r="E149" s="261"/>
      <c r="F149" s="248"/>
      <c r="G149" s="261"/>
    </row>
    <row r="150" spans="2:7" hidden="1">
      <c r="B150" s="248"/>
      <c r="C150" s="261"/>
      <c r="D150" s="248"/>
      <c r="E150" s="261"/>
      <c r="F150" s="248"/>
      <c r="G150" s="261"/>
    </row>
    <row r="151" spans="2:7" hidden="1">
      <c r="B151" s="248"/>
      <c r="C151" s="261"/>
      <c r="D151" s="248"/>
      <c r="E151" s="261"/>
      <c r="F151" s="248"/>
      <c r="G151" s="261"/>
    </row>
    <row r="152" spans="2:7" hidden="1">
      <c r="B152" s="248"/>
      <c r="C152" s="261"/>
      <c r="D152" s="248"/>
      <c r="E152" s="261"/>
      <c r="F152" s="248"/>
      <c r="G152" s="261"/>
    </row>
    <row r="153" spans="2:7" hidden="1">
      <c r="B153" s="248"/>
      <c r="C153" s="261"/>
      <c r="D153" s="248"/>
      <c r="E153" s="261"/>
      <c r="F153" s="248"/>
      <c r="G153" s="261"/>
    </row>
    <row r="154" spans="2:7" hidden="1">
      <c r="B154" s="248"/>
      <c r="C154" s="261"/>
      <c r="D154" s="248"/>
      <c r="E154" s="261"/>
      <c r="F154" s="248"/>
      <c r="G154" s="261"/>
    </row>
    <row r="155" spans="2:7" hidden="1">
      <c r="B155" s="248"/>
      <c r="C155" s="261"/>
      <c r="D155" s="248"/>
      <c r="E155" s="261"/>
      <c r="F155" s="248"/>
      <c r="G155" s="261"/>
    </row>
    <row r="156" spans="2:7" hidden="1">
      <c r="B156" s="248"/>
      <c r="C156" s="261"/>
      <c r="D156" s="248"/>
      <c r="E156" s="261"/>
      <c r="F156" s="248"/>
      <c r="G156" s="261"/>
    </row>
    <row r="157" spans="2:7" hidden="1">
      <c r="B157" s="248"/>
      <c r="C157" s="261"/>
      <c r="D157" s="248"/>
      <c r="E157" s="261"/>
      <c r="F157" s="248"/>
      <c r="G157" s="261"/>
    </row>
    <row r="158" spans="2:7" hidden="1">
      <c r="B158" s="248"/>
      <c r="C158" s="261"/>
      <c r="D158" s="248"/>
      <c r="E158" s="261"/>
      <c r="F158" s="248"/>
      <c r="G158" s="261"/>
    </row>
    <row r="159" spans="2:7" hidden="1">
      <c r="B159" s="248"/>
      <c r="C159" s="261"/>
      <c r="D159" s="248"/>
      <c r="E159" s="261"/>
      <c r="F159" s="248"/>
      <c r="G159" s="261"/>
    </row>
    <row r="160" spans="2:7" hidden="1">
      <c r="B160" s="248"/>
      <c r="C160" s="261"/>
      <c r="D160" s="248"/>
      <c r="E160" s="261"/>
      <c r="F160" s="248"/>
      <c r="G160" s="261"/>
    </row>
    <row r="161" spans="2:7" hidden="1">
      <c r="B161" s="248"/>
      <c r="C161" s="261"/>
      <c r="D161" s="248"/>
      <c r="E161" s="261"/>
      <c r="F161" s="248"/>
      <c r="G161" s="261"/>
    </row>
    <row r="162" spans="2:7" hidden="1">
      <c r="B162" s="248"/>
      <c r="C162" s="261"/>
      <c r="D162" s="248"/>
      <c r="E162" s="261"/>
      <c r="F162" s="248"/>
      <c r="G162" s="261"/>
    </row>
    <row r="163" spans="2:7" hidden="1">
      <c r="B163" s="248"/>
      <c r="C163" s="261"/>
      <c r="D163" s="248"/>
      <c r="E163" s="261"/>
      <c r="F163" s="248"/>
      <c r="G163" s="261"/>
    </row>
    <row r="164" spans="2:7" hidden="1">
      <c r="B164" s="248"/>
      <c r="C164" s="261"/>
      <c r="D164" s="248"/>
      <c r="E164" s="261"/>
      <c r="F164" s="248"/>
      <c r="G164" s="261"/>
    </row>
    <row r="165" spans="2:7" hidden="1">
      <c r="B165" s="248"/>
      <c r="C165" s="261"/>
      <c r="D165" s="248"/>
      <c r="E165" s="261"/>
      <c r="F165" s="248"/>
      <c r="G165" s="261"/>
    </row>
    <row r="166" spans="2:7" hidden="1">
      <c r="B166" s="248"/>
      <c r="C166" s="261"/>
      <c r="D166" s="248"/>
      <c r="E166" s="261"/>
      <c r="F166" s="248"/>
      <c r="G166" s="261"/>
    </row>
    <row r="167" spans="2:7" hidden="1">
      <c r="B167" s="248"/>
      <c r="C167" s="261"/>
      <c r="D167" s="248"/>
      <c r="E167" s="261"/>
      <c r="F167" s="248"/>
      <c r="G167" s="261"/>
    </row>
    <row r="168" spans="2:7" hidden="1">
      <c r="B168" s="248"/>
      <c r="C168" s="261"/>
      <c r="D168" s="248"/>
      <c r="E168" s="261"/>
      <c r="F168" s="248"/>
      <c r="G168" s="261"/>
    </row>
    <row r="169" spans="2:7" hidden="1">
      <c r="B169" s="248"/>
      <c r="C169" s="261"/>
      <c r="D169" s="248"/>
      <c r="E169" s="261"/>
      <c r="F169" s="248"/>
      <c r="G169" s="261"/>
    </row>
    <row r="170" spans="2:7" hidden="1">
      <c r="B170" s="248"/>
      <c r="C170" s="261"/>
      <c r="D170" s="248"/>
      <c r="E170" s="261"/>
      <c r="F170" s="248"/>
      <c r="G170" s="261"/>
    </row>
    <row r="171" spans="2:7" hidden="1">
      <c r="B171" s="248"/>
      <c r="C171" s="261"/>
      <c r="D171" s="248"/>
      <c r="E171" s="261"/>
      <c r="F171" s="248"/>
      <c r="G171" s="261"/>
    </row>
    <row r="172" spans="2:7" hidden="1">
      <c r="B172" s="248"/>
      <c r="C172" s="261"/>
      <c r="D172" s="248"/>
      <c r="E172" s="261"/>
      <c r="F172" s="248"/>
      <c r="G172" s="261"/>
    </row>
    <row r="173" spans="2:7" hidden="1">
      <c r="B173" s="248"/>
      <c r="C173" s="261"/>
      <c r="D173" s="248"/>
      <c r="E173" s="261"/>
      <c r="F173" s="248"/>
      <c r="G173" s="261"/>
    </row>
    <row r="174" spans="2:7" hidden="1">
      <c r="B174" s="248"/>
      <c r="C174" s="261"/>
      <c r="D174" s="248"/>
      <c r="E174" s="261"/>
      <c r="F174" s="248"/>
      <c r="G174" s="261"/>
    </row>
    <row r="175" spans="2:7" hidden="1">
      <c r="B175" s="248"/>
      <c r="C175" s="261"/>
      <c r="D175" s="248"/>
      <c r="E175" s="261"/>
      <c r="F175" s="248"/>
      <c r="G175" s="261"/>
    </row>
    <row r="176" spans="2:7" hidden="1">
      <c r="B176" s="248"/>
      <c r="C176" s="261"/>
      <c r="D176" s="248"/>
      <c r="E176" s="261"/>
      <c r="F176" s="248"/>
      <c r="G176" s="261"/>
    </row>
    <row r="177" spans="2:7" hidden="1">
      <c r="B177" s="248"/>
      <c r="C177" s="261"/>
      <c r="D177" s="248"/>
      <c r="E177" s="261"/>
      <c r="F177" s="248"/>
      <c r="G177" s="261"/>
    </row>
    <row r="178" spans="2:7" hidden="1">
      <c r="B178" s="248"/>
      <c r="C178" s="261"/>
      <c r="D178" s="248"/>
      <c r="E178" s="261"/>
      <c r="F178" s="248"/>
      <c r="G178" s="261"/>
    </row>
    <row r="179" spans="2:7" hidden="1">
      <c r="B179" s="248"/>
      <c r="C179" s="261"/>
      <c r="D179" s="248"/>
      <c r="E179" s="261"/>
      <c r="F179" s="248"/>
      <c r="G179" s="261"/>
    </row>
    <row r="180" spans="2:7" hidden="1">
      <c r="B180" s="248"/>
      <c r="C180" s="261"/>
      <c r="D180" s="248"/>
      <c r="E180" s="261"/>
      <c r="F180" s="248"/>
      <c r="G180" s="261"/>
    </row>
    <row r="181" spans="2:7" hidden="1">
      <c r="B181" s="248"/>
      <c r="C181" s="261"/>
      <c r="D181" s="248"/>
      <c r="E181" s="261"/>
      <c r="F181" s="248"/>
      <c r="G181" s="261"/>
    </row>
    <row r="182" spans="2:7" hidden="1">
      <c r="B182" s="248"/>
      <c r="C182" s="261"/>
      <c r="D182" s="248"/>
      <c r="E182" s="261"/>
      <c r="F182" s="248"/>
      <c r="G182" s="261"/>
    </row>
    <row r="183" spans="2:7" hidden="1">
      <c r="B183" s="248"/>
      <c r="C183" s="261"/>
      <c r="D183" s="248"/>
      <c r="E183" s="261"/>
      <c r="F183" s="248"/>
      <c r="G183" s="261"/>
    </row>
    <row r="184" spans="2:7" hidden="1">
      <c r="B184" s="248"/>
      <c r="C184" s="261"/>
      <c r="D184" s="248"/>
      <c r="E184" s="261"/>
      <c r="F184" s="248"/>
      <c r="G184" s="261"/>
    </row>
    <row r="185" spans="2:7" hidden="1">
      <c r="B185" s="248"/>
      <c r="C185" s="261"/>
      <c r="D185" s="248"/>
      <c r="E185" s="261"/>
      <c r="F185" s="248"/>
      <c r="G185" s="261"/>
    </row>
    <row r="186" spans="2:7" hidden="1">
      <c r="B186" s="248"/>
      <c r="C186" s="261"/>
      <c r="D186" s="248"/>
      <c r="E186" s="261"/>
      <c r="F186" s="248"/>
      <c r="G186" s="261"/>
    </row>
    <row r="187" spans="2:7" hidden="1">
      <c r="B187" s="248"/>
      <c r="C187" s="261"/>
      <c r="D187" s="248"/>
      <c r="E187" s="261"/>
      <c r="F187" s="248"/>
      <c r="G187" s="261"/>
    </row>
    <row r="188" spans="2:7" hidden="1">
      <c r="B188" s="248"/>
      <c r="C188" s="261"/>
      <c r="D188" s="248"/>
      <c r="E188" s="261"/>
      <c r="F188" s="248"/>
      <c r="G188" s="261"/>
    </row>
    <row r="189" spans="2:7" hidden="1">
      <c r="B189" s="248"/>
      <c r="C189" s="261"/>
      <c r="D189" s="248"/>
      <c r="E189" s="261"/>
      <c r="F189" s="248"/>
      <c r="G189" s="261"/>
    </row>
    <row r="190" spans="2:7" hidden="1">
      <c r="B190" s="248"/>
      <c r="C190" s="261"/>
      <c r="D190" s="248"/>
      <c r="E190" s="261"/>
      <c r="F190" s="248"/>
      <c r="G190" s="261"/>
    </row>
    <row r="191" spans="2:7" hidden="1">
      <c r="B191" s="248"/>
      <c r="C191" s="261"/>
      <c r="D191" s="248"/>
      <c r="E191" s="261"/>
      <c r="F191" s="248"/>
      <c r="G191" s="261"/>
    </row>
    <row r="192" spans="2:7" hidden="1">
      <c r="B192" s="248"/>
      <c r="C192" s="261"/>
      <c r="D192" s="248"/>
      <c r="E192" s="261"/>
      <c r="F192" s="248"/>
      <c r="G192" s="261"/>
    </row>
    <row r="193" spans="2:7" hidden="1">
      <c r="B193" s="248"/>
      <c r="C193" s="261"/>
      <c r="D193" s="248"/>
      <c r="E193" s="261"/>
      <c r="F193" s="248"/>
      <c r="G193" s="261"/>
    </row>
    <row r="194" spans="2:7" hidden="1">
      <c r="B194" s="248"/>
      <c r="C194" s="261"/>
      <c r="D194" s="248"/>
      <c r="E194" s="261"/>
      <c r="F194" s="248"/>
      <c r="G194" s="261"/>
    </row>
    <row r="195" spans="2:7" hidden="1">
      <c r="B195" s="248"/>
      <c r="C195" s="261"/>
      <c r="D195" s="248"/>
      <c r="E195" s="261"/>
      <c r="F195" s="248"/>
      <c r="G195" s="261"/>
    </row>
    <row r="196" spans="2:7" hidden="1">
      <c r="B196" s="248"/>
      <c r="C196" s="261"/>
      <c r="D196" s="248"/>
      <c r="E196" s="261"/>
      <c r="F196" s="248"/>
      <c r="G196" s="261"/>
    </row>
    <row r="197" spans="2:7" hidden="1">
      <c r="B197" s="248"/>
      <c r="C197" s="261"/>
      <c r="D197" s="248"/>
      <c r="E197" s="261"/>
      <c r="F197" s="248"/>
      <c r="G197" s="261"/>
    </row>
    <row r="198" spans="2:7" hidden="1">
      <c r="B198" s="248"/>
      <c r="C198" s="261"/>
      <c r="D198" s="248"/>
      <c r="E198" s="261"/>
      <c r="F198" s="248"/>
      <c r="G198" s="261"/>
    </row>
    <row r="199" spans="2:7" hidden="1">
      <c r="B199" s="248"/>
      <c r="C199" s="261"/>
      <c r="D199" s="248"/>
      <c r="E199" s="261"/>
      <c r="F199" s="248"/>
      <c r="G199" s="261"/>
    </row>
    <row r="200" spans="2:7" hidden="1">
      <c r="B200" s="248"/>
      <c r="C200" s="261"/>
      <c r="D200" s="248"/>
      <c r="E200" s="261"/>
      <c r="F200" s="248"/>
      <c r="G200" s="261"/>
    </row>
    <row r="201" spans="2:7" hidden="1">
      <c r="B201" s="248"/>
      <c r="C201" s="261"/>
      <c r="D201" s="248"/>
      <c r="E201" s="261"/>
      <c r="F201" s="248"/>
      <c r="G201" s="261"/>
    </row>
    <row r="202" spans="2:7" hidden="1">
      <c r="B202" s="248"/>
      <c r="C202" s="261"/>
      <c r="D202" s="248"/>
      <c r="E202" s="261"/>
      <c r="F202" s="248"/>
      <c r="G202" s="261"/>
    </row>
    <row r="203" spans="2:7" hidden="1">
      <c r="B203" s="248"/>
      <c r="C203" s="261"/>
      <c r="D203" s="248"/>
      <c r="E203" s="261"/>
      <c r="F203" s="248"/>
      <c r="G203" s="261"/>
    </row>
    <row r="204" spans="2:7" hidden="1">
      <c r="B204" s="248"/>
      <c r="C204" s="261"/>
      <c r="D204" s="248"/>
      <c r="E204" s="261"/>
      <c r="F204" s="248"/>
      <c r="G204" s="261"/>
    </row>
    <row r="205" spans="2:7" hidden="1">
      <c r="B205" s="248"/>
      <c r="C205" s="261"/>
      <c r="D205" s="248"/>
      <c r="E205" s="261"/>
      <c r="F205" s="248"/>
      <c r="G205" s="261"/>
    </row>
    <row r="206" spans="2:7" hidden="1">
      <c r="B206" s="248"/>
      <c r="C206" s="261"/>
      <c r="D206" s="248"/>
      <c r="E206" s="261"/>
      <c r="F206" s="248"/>
      <c r="G206" s="261"/>
    </row>
    <row r="207" spans="2:7" hidden="1">
      <c r="B207" s="248"/>
      <c r="C207" s="261"/>
      <c r="D207" s="248"/>
      <c r="E207" s="261"/>
      <c r="F207" s="248"/>
      <c r="G207" s="261"/>
    </row>
    <row r="208" spans="2:7" hidden="1">
      <c r="B208" s="248"/>
      <c r="C208" s="261"/>
      <c r="D208" s="248"/>
      <c r="E208" s="261"/>
      <c r="F208" s="248"/>
      <c r="G208" s="261"/>
    </row>
    <row r="209" spans="2:7" hidden="1">
      <c r="B209" s="248"/>
      <c r="C209" s="261"/>
      <c r="D209" s="248"/>
      <c r="E209" s="261"/>
      <c r="F209" s="248"/>
      <c r="G209" s="261"/>
    </row>
    <row r="210" spans="2:7" hidden="1">
      <c r="B210" s="248"/>
      <c r="C210" s="261"/>
      <c r="D210" s="248"/>
      <c r="E210" s="261"/>
      <c r="F210" s="248"/>
      <c r="G210" s="261"/>
    </row>
    <row r="211" spans="2:7" hidden="1">
      <c r="B211" s="248"/>
      <c r="C211" s="261"/>
      <c r="D211" s="248"/>
      <c r="E211" s="261"/>
      <c r="F211" s="248"/>
      <c r="G211" s="261"/>
    </row>
    <row r="212" spans="2:7" hidden="1">
      <c r="B212" s="248"/>
      <c r="C212" s="261"/>
      <c r="D212" s="248"/>
      <c r="E212" s="261"/>
      <c r="F212" s="248"/>
      <c r="G212" s="261"/>
    </row>
    <row r="213" spans="2:7" hidden="1">
      <c r="B213" s="248"/>
      <c r="C213" s="261"/>
      <c r="D213" s="248"/>
      <c r="E213" s="261"/>
      <c r="F213" s="248"/>
      <c r="G213" s="261"/>
    </row>
    <row r="214" spans="2:7" hidden="1">
      <c r="B214" s="248"/>
      <c r="C214" s="261"/>
      <c r="D214" s="248"/>
      <c r="E214" s="261"/>
      <c r="F214" s="248"/>
      <c r="G214" s="261"/>
    </row>
    <row r="215" spans="2:7" hidden="1">
      <c r="B215" s="248"/>
      <c r="C215" s="261"/>
      <c r="D215" s="248"/>
      <c r="E215" s="261"/>
      <c r="F215" s="248"/>
      <c r="G215" s="261"/>
    </row>
    <row r="216" spans="2:7" hidden="1">
      <c r="B216" s="248"/>
      <c r="C216" s="261"/>
      <c r="D216" s="248"/>
      <c r="E216" s="261"/>
      <c r="F216" s="248"/>
      <c r="G216" s="261"/>
    </row>
    <row r="217" spans="2:7" hidden="1">
      <c r="B217" s="248"/>
      <c r="C217" s="261"/>
      <c r="D217" s="248"/>
      <c r="E217" s="261"/>
      <c r="F217" s="248"/>
      <c r="G217" s="261"/>
    </row>
    <row r="218" spans="2:7" hidden="1">
      <c r="B218" s="248"/>
      <c r="C218" s="261"/>
      <c r="D218" s="248"/>
      <c r="E218" s="261"/>
      <c r="F218" s="248"/>
      <c r="G218" s="261"/>
    </row>
    <row r="219" spans="2:7" hidden="1">
      <c r="B219" s="248"/>
      <c r="C219" s="261"/>
      <c r="D219" s="248"/>
      <c r="E219" s="261"/>
      <c r="F219" s="248"/>
      <c r="G219" s="261"/>
    </row>
    <row r="220" spans="2:7" hidden="1">
      <c r="B220" s="248"/>
      <c r="C220" s="261"/>
      <c r="D220" s="248"/>
      <c r="E220" s="261"/>
      <c r="F220" s="248"/>
      <c r="G220" s="261"/>
    </row>
    <row r="221" spans="2:7" hidden="1">
      <c r="B221" s="248"/>
      <c r="C221" s="261"/>
      <c r="D221" s="248"/>
      <c r="E221" s="261"/>
      <c r="F221" s="248"/>
      <c r="G221" s="261"/>
    </row>
    <row r="222" spans="2:7" hidden="1">
      <c r="B222" s="248"/>
      <c r="C222" s="261"/>
      <c r="D222" s="248"/>
      <c r="E222" s="261"/>
      <c r="F222" s="248"/>
      <c r="G222" s="261"/>
    </row>
    <row r="223" spans="2:7" hidden="1">
      <c r="B223" s="248"/>
      <c r="C223" s="261"/>
      <c r="D223" s="248"/>
      <c r="E223" s="261"/>
      <c r="F223" s="248"/>
      <c r="G223" s="261"/>
    </row>
    <row r="224" spans="2:7" hidden="1">
      <c r="B224" s="248"/>
      <c r="C224" s="261"/>
      <c r="D224" s="248"/>
      <c r="E224" s="261"/>
      <c r="F224" s="248"/>
      <c r="G224" s="261"/>
    </row>
    <row r="225" spans="2:7" hidden="1">
      <c r="B225" s="248"/>
      <c r="C225" s="261"/>
      <c r="D225" s="248"/>
      <c r="E225" s="261"/>
      <c r="F225" s="248"/>
      <c r="G225" s="261"/>
    </row>
    <row r="226" spans="2:7" hidden="1">
      <c r="B226" s="248"/>
      <c r="C226" s="261"/>
      <c r="D226" s="248"/>
      <c r="E226" s="261"/>
      <c r="F226" s="248"/>
      <c r="G226" s="261"/>
    </row>
    <row r="227" spans="2:7" hidden="1">
      <c r="B227" s="248"/>
      <c r="C227" s="261"/>
      <c r="D227" s="248"/>
      <c r="E227" s="261"/>
      <c r="F227" s="248"/>
      <c r="G227" s="261"/>
    </row>
    <row r="228" spans="2:7" hidden="1">
      <c r="B228" s="248"/>
      <c r="C228" s="261"/>
      <c r="D228" s="248"/>
      <c r="E228" s="261"/>
      <c r="F228" s="248"/>
      <c r="G228" s="261"/>
    </row>
    <row r="229" spans="2:7" hidden="1">
      <c r="B229" s="248"/>
      <c r="C229" s="261"/>
      <c r="D229" s="248"/>
      <c r="E229" s="261"/>
      <c r="F229" s="248"/>
      <c r="G229" s="261"/>
    </row>
    <row r="230" spans="2:7" hidden="1">
      <c r="B230" s="248"/>
      <c r="C230" s="261"/>
      <c r="D230" s="248"/>
      <c r="E230" s="261"/>
      <c r="F230" s="248"/>
      <c r="G230" s="261"/>
    </row>
    <row r="231" spans="2:7" hidden="1">
      <c r="B231" s="248"/>
      <c r="C231" s="261"/>
      <c r="D231" s="248"/>
      <c r="E231" s="261"/>
      <c r="F231" s="248"/>
      <c r="G231" s="261"/>
    </row>
    <row r="232" spans="2:7" hidden="1">
      <c r="B232" s="248"/>
      <c r="C232" s="261"/>
      <c r="D232" s="248"/>
      <c r="E232" s="261"/>
      <c r="F232" s="248"/>
      <c r="G232" s="261"/>
    </row>
    <row r="233" spans="2:7" hidden="1">
      <c r="B233" s="248"/>
      <c r="C233" s="261"/>
      <c r="D233" s="248"/>
      <c r="E233" s="261"/>
      <c r="F233" s="248"/>
      <c r="G233" s="261"/>
    </row>
    <row r="234" spans="2:7" hidden="1">
      <c r="B234" s="248"/>
      <c r="C234" s="261"/>
      <c r="D234" s="248"/>
      <c r="E234" s="261"/>
      <c r="F234" s="248"/>
      <c r="G234" s="261"/>
    </row>
    <row r="235" spans="2:7" hidden="1">
      <c r="B235" s="248"/>
      <c r="C235" s="261"/>
      <c r="D235" s="248"/>
      <c r="E235" s="261"/>
      <c r="F235" s="248"/>
      <c r="G235" s="261"/>
    </row>
    <row r="236" spans="2:7" hidden="1">
      <c r="B236" s="248"/>
      <c r="C236" s="261"/>
      <c r="D236" s="248"/>
      <c r="E236" s="261"/>
      <c r="F236" s="248"/>
      <c r="G236" s="261"/>
    </row>
    <row r="237" spans="2:7" hidden="1">
      <c r="B237" s="248"/>
      <c r="C237" s="261"/>
      <c r="D237" s="248"/>
      <c r="E237" s="261"/>
      <c r="F237" s="248"/>
      <c r="G237" s="261"/>
    </row>
    <row r="238" spans="2:7" hidden="1">
      <c r="B238" s="248"/>
      <c r="C238" s="261"/>
      <c r="D238" s="248"/>
      <c r="E238" s="261"/>
      <c r="F238" s="248"/>
      <c r="G238" s="261"/>
    </row>
    <row r="239" spans="2:7" hidden="1">
      <c r="B239" s="248"/>
      <c r="C239" s="261"/>
      <c r="D239" s="248"/>
      <c r="E239" s="261"/>
      <c r="F239" s="248"/>
      <c r="G239" s="261"/>
    </row>
    <row r="240" spans="2:7" hidden="1">
      <c r="B240" s="248"/>
      <c r="C240" s="261"/>
      <c r="D240" s="248"/>
      <c r="E240" s="261"/>
      <c r="F240" s="248"/>
      <c r="G240" s="261"/>
    </row>
    <row r="241" spans="2:7" hidden="1">
      <c r="B241" s="248"/>
      <c r="C241" s="261"/>
      <c r="D241" s="248"/>
      <c r="E241" s="261"/>
      <c r="F241" s="248"/>
      <c r="G241" s="261"/>
    </row>
    <row r="242" spans="2:7" hidden="1">
      <c r="B242" s="248"/>
      <c r="C242" s="261"/>
      <c r="D242" s="248"/>
      <c r="E242" s="261"/>
      <c r="F242" s="248"/>
      <c r="G242" s="261"/>
    </row>
    <row r="243" spans="2:7" hidden="1">
      <c r="B243" s="248"/>
      <c r="C243" s="261"/>
      <c r="D243" s="248"/>
      <c r="E243" s="261"/>
      <c r="F243" s="248"/>
      <c r="G243" s="261"/>
    </row>
    <row r="244" spans="2:7" hidden="1">
      <c r="B244" s="248"/>
      <c r="C244" s="261"/>
      <c r="D244" s="248"/>
      <c r="E244" s="261"/>
      <c r="F244" s="248"/>
      <c r="G244" s="261"/>
    </row>
    <row r="245" spans="2:7" hidden="1">
      <c r="B245" s="248"/>
      <c r="C245" s="261"/>
      <c r="D245" s="248"/>
      <c r="E245" s="261"/>
      <c r="F245" s="248"/>
      <c r="G245" s="261"/>
    </row>
    <row r="246" spans="2:7" hidden="1">
      <c r="B246" s="248"/>
      <c r="C246" s="261"/>
      <c r="D246" s="248"/>
      <c r="E246" s="261"/>
      <c r="F246" s="248"/>
      <c r="G246" s="261"/>
    </row>
    <row r="247" spans="2:7" hidden="1">
      <c r="B247" s="248"/>
      <c r="C247" s="261"/>
      <c r="D247" s="248"/>
      <c r="E247" s="261"/>
      <c r="F247" s="248"/>
      <c r="G247" s="261"/>
    </row>
    <row r="248" spans="2:7" hidden="1">
      <c r="B248" s="248"/>
      <c r="C248" s="261"/>
      <c r="D248" s="248"/>
      <c r="E248" s="261"/>
      <c r="F248" s="248"/>
      <c r="G248" s="261"/>
    </row>
    <row r="249" spans="2:7" hidden="1">
      <c r="B249" s="248"/>
      <c r="C249" s="261"/>
      <c r="D249" s="248"/>
      <c r="E249" s="261"/>
      <c r="F249" s="248"/>
      <c r="G249" s="261"/>
    </row>
    <row r="250" spans="2:7" hidden="1">
      <c r="B250" s="248"/>
      <c r="C250" s="261"/>
      <c r="D250" s="248"/>
      <c r="E250" s="261"/>
      <c r="F250" s="248"/>
      <c r="G250" s="261"/>
    </row>
    <row r="251" spans="2:7" hidden="1">
      <c r="B251" s="248"/>
      <c r="C251" s="261"/>
      <c r="D251" s="248"/>
      <c r="E251" s="261"/>
      <c r="F251" s="248"/>
      <c r="G251" s="261"/>
    </row>
    <row r="252" spans="2:7" hidden="1">
      <c r="B252" s="248"/>
      <c r="C252" s="261"/>
      <c r="D252" s="248"/>
      <c r="E252" s="261"/>
      <c r="F252" s="248"/>
      <c r="G252" s="261"/>
    </row>
    <row r="253" spans="2:7" hidden="1">
      <c r="B253" s="248"/>
      <c r="C253" s="261"/>
      <c r="D253" s="248"/>
      <c r="E253" s="261"/>
      <c r="F253" s="248"/>
      <c r="G253" s="261"/>
    </row>
    <row r="254" spans="2:7" hidden="1">
      <c r="B254" s="248"/>
      <c r="C254" s="261"/>
      <c r="D254" s="248"/>
      <c r="E254" s="261"/>
      <c r="F254" s="248"/>
      <c r="G254" s="261"/>
    </row>
    <row r="255" spans="2:7" hidden="1">
      <c r="B255" s="248"/>
      <c r="C255" s="261"/>
      <c r="D255" s="248"/>
      <c r="E255" s="261"/>
      <c r="F255" s="248"/>
      <c r="G255" s="261"/>
    </row>
    <row r="256" spans="2:7" hidden="1">
      <c r="B256" s="248"/>
      <c r="C256" s="261"/>
      <c r="D256" s="248"/>
      <c r="E256" s="261"/>
      <c r="F256" s="248"/>
      <c r="G256" s="261"/>
    </row>
    <row r="257" spans="2:7" hidden="1">
      <c r="B257" s="248"/>
      <c r="C257" s="261"/>
      <c r="D257" s="248"/>
      <c r="E257" s="261"/>
      <c r="F257" s="248"/>
      <c r="G257" s="261"/>
    </row>
    <row r="258" spans="2:7" hidden="1">
      <c r="B258" s="248"/>
      <c r="C258" s="261"/>
      <c r="D258" s="248"/>
      <c r="E258" s="261"/>
      <c r="F258" s="248"/>
      <c r="G258" s="261"/>
    </row>
    <row r="259" spans="2:7" hidden="1">
      <c r="B259" s="248"/>
      <c r="C259" s="261"/>
      <c r="D259" s="248"/>
      <c r="E259" s="261"/>
      <c r="F259" s="248"/>
      <c r="G259" s="261"/>
    </row>
    <row r="260" spans="2:7" hidden="1">
      <c r="B260" s="248"/>
      <c r="C260" s="261"/>
      <c r="D260" s="248"/>
      <c r="E260" s="261"/>
      <c r="F260" s="248"/>
      <c r="G260" s="261"/>
    </row>
    <row r="261" spans="2:7" hidden="1">
      <c r="B261" s="248"/>
      <c r="C261" s="261"/>
      <c r="D261" s="248"/>
      <c r="E261" s="261"/>
      <c r="F261" s="248"/>
      <c r="G261" s="261"/>
    </row>
    <row r="262" spans="2:7" hidden="1">
      <c r="B262" s="248"/>
      <c r="C262" s="261"/>
      <c r="D262" s="248"/>
      <c r="E262" s="261"/>
      <c r="F262" s="248"/>
      <c r="G262" s="261"/>
    </row>
    <row r="263" spans="2:7" hidden="1">
      <c r="B263" s="248"/>
      <c r="C263" s="261"/>
      <c r="D263" s="248"/>
      <c r="E263" s="261"/>
      <c r="F263" s="248"/>
      <c r="G263" s="261"/>
    </row>
    <row r="264" spans="2:7" hidden="1">
      <c r="B264" s="248"/>
      <c r="C264" s="261"/>
      <c r="D264" s="248"/>
      <c r="E264" s="261"/>
      <c r="F264" s="248"/>
      <c r="G264" s="261"/>
    </row>
    <row r="265" spans="2:7" hidden="1">
      <c r="B265" s="248"/>
      <c r="C265" s="261"/>
      <c r="D265" s="248"/>
      <c r="E265" s="261"/>
      <c r="F265" s="248"/>
      <c r="G265" s="261"/>
    </row>
    <row r="266" spans="2:7" hidden="1">
      <c r="B266" s="248"/>
      <c r="C266" s="261"/>
      <c r="D266" s="248"/>
      <c r="E266" s="261"/>
      <c r="F266" s="248"/>
      <c r="G266" s="261"/>
    </row>
    <row r="267" spans="2:7" hidden="1">
      <c r="B267" s="248"/>
      <c r="C267" s="261"/>
      <c r="D267" s="248"/>
      <c r="E267" s="261"/>
      <c r="F267" s="248"/>
      <c r="G267" s="261"/>
    </row>
    <row r="268" spans="2:7" hidden="1">
      <c r="B268" s="248"/>
      <c r="C268" s="261"/>
      <c r="D268" s="248"/>
      <c r="E268" s="261"/>
      <c r="F268" s="248"/>
      <c r="G268" s="261"/>
    </row>
    <row r="269" spans="2:7" hidden="1">
      <c r="B269" s="248"/>
      <c r="C269" s="261"/>
      <c r="D269" s="248"/>
      <c r="E269" s="261"/>
      <c r="F269" s="248"/>
      <c r="G269" s="261"/>
    </row>
    <row r="270" spans="2:7" hidden="1">
      <c r="B270" s="248"/>
      <c r="C270" s="261"/>
      <c r="D270" s="248"/>
      <c r="E270" s="261"/>
      <c r="F270" s="248"/>
      <c r="G270" s="261"/>
    </row>
    <row r="271" spans="2:7" hidden="1">
      <c r="B271" s="248"/>
      <c r="C271" s="261"/>
      <c r="D271" s="248"/>
      <c r="E271" s="261"/>
      <c r="F271" s="248"/>
      <c r="G271" s="261"/>
    </row>
    <row r="272" spans="2:7" hidden="1">
      <c r="B272" s="248"/>
      <c r="C272" s="261"/>
      <c r="D272" s="248"/>
      <c r="E272" s="261"/>
      <c r="F272" s="248"/>
      <c r="G272" s="261"/>
    </row>
    <row r="273" spans="2:7" hidden="1">
      <c r="B273" s="248"/>
      <c r="C273" s="261"/>
      <c r="D273" s="248"/>
      <c r="E273" s="261"/>
      <c r="F273" s="248"/>
      <c r="G273" s="261"/>
    </row>
    <row r="274" spans="2:7" hidden="1">
      <c r="B274" s="248"/>
      <c r="C274" s="261"/>
      <c r="D274" s="248"/>
      <c r="E274" s="261"/>
      <c r="F274" s="248"/>
      <c r="G274" s="261"/>
    </row>
    <row r="275" spans="2:7" hidden="1">
      <c r="B275" s="248"/>
      <c r="C275" s="261"/>
      <c r="D275" s="248"/>
      <c r="E275" s="261"/>
      <c r="F275" s="248"/>
      <c r="G275" s="261"/>
    </row>
    <row r="276" spans="2:7" hidden="1">
      <c r="B276" s="248"/>
      <c r="C276" s="261"/>
      <c r="D276" s="248"/>
      <c r="E276" s="261"/>
      <c r="F276" s="248"/>
      <c r="G276" s="261"/>
    </row>
    <row r="277" spans="2:7" hidden="1">
      <c r="B277" s="248"/>
      <c r="C277" s="261"/>
      <c r="D277" s="248"/>
      <c r="E277" s="261"/>
      <c r="F277" s="248"/>
      <c r="G277" s="261"/>
    </row>
    <row r="278" spans="2:7" hidden="1">
      <c r="B278" s="248"/>
      <c r="C278" s="261"/>
      <c r="D278" s="248"/>
      <c r="E278" s="261"/>
      <c r="F278" s="248"/>
      <c r="G278" s="261"/>
    </row>
    <row r="279" spans="2:7" hidden="1">
      <c r="B279" s="248"/>
      <c r="C279" s="261"/>
      <c r="D279" s="248"/>
      <c r="E279" s="261"/>
      <c r="F279" s="248"/>
      <c r="G279" s="261"/>
    </row>
    <row r="280" spans="2:7" hidden="1">
      <c r="B280" s="248"/>
      <c r="C280" s="261"/>
      <c r="D280" s="248"/>
      <c r="E280" s="261"/>
      <c r="F280" s="248"/>
      <c r="G280" s="261"/>
    </row>
    <row r="281" spans="2:7" hidden="1">
      <c r="B281" s="248"/>
      <c r="C281" s="261"/>
      <c r="D281" s="248"/>
      <c r="E281" s="261"/>
      <c r="F281" s="248"/>
      <c r="G281" s="261"/>
    </row>
    <row r="282" spans="2:7" hidden="1">
      <c r="B282" s="248"/>
      <c r="C282" s="261"/>
      <c r="D282" s="248"/>
      <c r="E282" s="261"/>
      <c r="F282" s="248"/>
      <c r="G282" s="261"/>
    </row>
    <row r="283" spans="2:7" hidden="1">
      <c r="B283" s="248"/>
      <c r="C283" s="261"/>
      <c r="D283" s="248"/>
      <c r="E283" s="261"/>
      <c r="F283" s="248"/>
      <c r="G283" s="261"/>
    </row>
    <row r="284" spans="2:7" hidden="1">
      <c r="B284" s="248"/>
      <c r="C284" s="261"/>
      <c r="D284" s="248"/>
      <c r="E284" s="261"/>
      <c r="F284" s="248"/>
      <c r="G284" s="261"/>
    </row>
    <row r="285" spans="2:7" hidden="1">
      <c r="B285" s="248"/>
      <c r="C285" s="261"/>
      <c r="D285" s="248"/>
      <c r="E285" s="261"/>
      <c r="F285" s="248"/>
      <c r="G285" s="261"/>
    </row>
    <row r="286" spans="2:7" hidden="1">
      <c r="B286" s="248"/>
      <c r="C286" s="261"/>
      <c r="D286" s="248"/>
      <c r="E286" s="261"/>
      <c r="F286" s="248"/>
      <c r="G286" s="261"/>
    </row>
    <row r="287" spans="2:7" hidden="1">
      <c r="B287" s="248"/>
      <c r="C287" s="261"/>
      <c r="D287" s="248"/>
      <c r="E287" s="261"/>
      <c r="F287" s="248"/>
      <c r="G287" s="261"/>
    </row>
    <row r="288" spans="2:7" hidden="1">
      <c r="B288" s="248"/>
      <c r="C288" s="261"/>
      <c r="D288" s="248"/>
      <c r="E288" s="261"/>
      <c r="F288" s="248"/>
      <c r="G288" s="261"/>
    </row>
    <row r="289" spans="2:7" hidden="1">
      <c r="B289" s="248"/>
      <c r="C289" s="261"/>
      <c r="D289" s="248"/>
      <c r="E289" s="261"/>
      <c r="F289" s="248"/>
      <c r="G289" s="261"/>
    </row>
    <row r="290" spans="2:7" hidden="1">
      <c r="B290" s="248"/>
      <c r="C290" s="261"/>
      <c r="D290" s="248"/>
      <c r="E290" s="261"/>
      <c r="F290" s="248"/>
      <c r="G290" s="261"/>
    </row>
    <row r="291" spans="2:7" hidden="1">
      <c r="B291" s="248"/>
      <c r="C291" s="261"/>
      <c r="D291" s="248"/>
      <c r="E291" s="261"/>
      <c r="F291" s="248"/>
      <c r="G291" s="261"/>
    </row>
    <row r="292" spans="2:7" hidden="1">
      <c r="B292" s="248"/>
      <c r="C292" s="261"/>
      <c r="D292" s="248"/>
      <c r="E292" s="261"/>
      <c r="F292" s="248"/>
      <c r="G292" s="261"/>
    </row>
    <row r="293" spans="2:7" hidden="1">
      <c r="B293" s="248"/>
      <c r="C293" s="261"/>
      <c r="D293" s="248"/>
      <c r="E293" s="261"/>
      <c r="F293" s="248"/>
      <c r="G293" s="261"/>
    </row>
    <row r="294" spans="2:7" hidden="1">
      <c r="B294" s="248"/>
      <c r="C294" s="261"/>
      <c r="D294" s="248"/>
      <c r="E294" s="261"/>
      <c r="F294" s="248"/>
      <c r="G294" s="261"/>
    </row>
    <row r="295" spans="2:7" hidden="1">
      <c r="B295" s="248"/>
      <c r="C295" s="261"/>
      <c r="D295" s="248"/>
      <c r="E295" s="261"/>
      <c r="F295" s="248"/>
      <c r="G295" s="261"/>
    </row>
    <row r="296" spans="2:7" hidden="1">
      <c r="B296" s="248"/>
      <c r="C296" s="261"/>
      <c r="D296" s="248"/>
      <c r="E296" s="261"/>
      <c r="F296" s="248"/>
      <c r="G296" s="261"/>
    </row>
    <row r="297" spans="2:7" hidden="1">
      <c r="B297" s="248"/>
      <c r="C297" s="261"/>
      <c r="D297" s="248"/>
      <c r="E297" s="261"/>
      <c r="F297" s="248"/>
      <c r="G297" s="261"/>
    </row>
    <row r="298" spans="2:7" hidden="1">
      <c r="B298" s="248"/>
      <c r="C298" s="261"/>
      <c r="D298" s="248"/>
      <c r="E298" s="261"/>
      <c r="F298" s="248"/>
      <c r="G298" s="261"/>
    </row>
    <row r="299" spans="2:7" hidden="1">
      <c r="B299" s="248"/>
      <c r="C299" s="261"/>
      <c r="D299" s="248"/>
      <c r="E299" s="261"/>
      <c r="F299" s="248"/>
      <c r="G299" s="261"/>
    </row>
    <row r="300" spans="2:7" hidden="1">
      <c r="B300" s="248"/>
      <c r="C300" s="261"/>
      <c r="D300" s="248"/>
      <c r="E300" s="261"/>
      <c r="F300" s="248"/>
      <c r="G300" s="261"/>
    </row>
    <row r="301" spans="2:7" hidden="1">
      <c r="B301" s="248"/>
      <c r="C301" s="261"/>
      <c r="D301" s="248"/>
      <c r="E301" s="261"/>
      <c r="F301" s="248"/>
      <c r="G301" s="261"/>
    </row>
    <row r="302" spans="2:7" hidden="1">
      <c r="B302" s="248"/>
      <c r="C302" s="261"/>
      <c r="D302" s="248"/>
      <c r="E302" s="261"/>
      <c r="F302" s="248"/>
      <c r="G302" s="261"/>
    </row>
    <row r="303" spans="2:7" hidden="1">
      <c r="B303" s="248"/>
      <c r="C303" s="261"/>
      <c r="D303" s="248"/>
      <c r="E303" s="261"/>
      <c r="F303" s="248"/>
      <c r="G303" s="261"/>
    </row>
    <row r="304" spans="2:7" hidden="1">
      <c r="B304" s="248"/>
      <c r="C304" s="261"/>
      <c r="D304" s="248"/>
      <c r="E304" s="261"/>
      <c r="F304" s="248"/>
      <c r="G304" s="261"/>
    </row>
    <row r="305" spans="2:7" hidden="1">
      <c r="B305" s="248"/>
      <c r="C305" s="261"/>
      <c r="D305" s="248"/>
      <c r="E305" s="261"/>
      <c r="F305" s="248"/>
      <c r="G305" s="261"/>
    </row>
    <row r="306" spans="2:7" hidden="1">
      <c r="B306" s="248"/>
      <c r="C306" s="261"/>
      <c r="D306" s="248"/>
      <c r="E306" s="261"/>
      <c r="F306" s="248"/>
      <c r="G306" s="261"/>
    </row>
    <row r="307" spans="2:7" hidden="1">
      <c r="B307" s="248"/>
      <c r="C307" s="261"/>
      <c r="D307" s="248"/>
      <c r="E307" s="261"/>
      <c r="F307" s="248"/>
      <c r="G307" s="261"/>
    </row>
    <row r="308" spans="2:7" hidden="1">
      <c r="B308" s="248"/>
      <c r="C308" s="261"/>
      <c r="D308" s="248"/>
      <c r="E308" s="261"/>
      <c r="F308" s="248"/>
      <c r="G308" s="261"/>
    </row>
    <row r="309" spans="2:7" hidden="1">
      <c r="B309" s="248"/>
      <c r="C309" s="261"/>
      <c r="D309" s="248"/>
      <c r="E309" s="261"/>
      <c r="F309" s="248"/>
      <c r="G309" s="261"/>
    </row>
    <row r="310" spans="2:7" hidden="1">
      <c r="B310" s="248"/>
      <c r="C310" s="261"/>
      <c r="D310" s="248"/>
      <c r="E310" s="261"/>
      <c r="F310" s="248"/>
      <c r="G310" s="261"/>
    </row>
    <row r="311" spans="2:7" hidden="1">
      <c r="B311" s="248"/>
      <c r="C311" s="261"/>
      <c r="D311" s="248"/>
      <c r="E311" s="261"/>
      <c r="F311" s="248"/>
      <c r="G311" s="261"/>
    </row>
    <row r="312" spans="2:7" hidden="1">
      <c r="B312" s="248"/>
      <c r="C312" s="261"/>
      <c r="D312" s="248"/>
      <c r="E312" s="261"/>
      <c r="F312" s="248"/>
      <c r="G312" s="261"/>
    </row>
    <row r="313" spans="2:7" hidden="1">
      <c r="B313" s="248"/>
      <c r="C313" s="261"/>
      <c r="D313" s="248"/>
      <c r="E313" s="261"/>
      <c r="F313" s="248"/>
      <c r="G313" s="261"/>
    </row>
    <row r="314" spans="2:7" hidden="1">
      <c r="B314" s="248"/>
      <c r="C314" s="261"/>
      <c r="D314" s="248"/>
      <c r="E314" s="261"/>
      <c r="F314" s="248"/>
      <c r="G314" s="261"/>
    </row>
    <row r="315" spans="2:7" hidden="1">
      <c r="B315" s="248"/>
      <c r="C315" s="261"/>
      <c r="D315" s="248"/>
      <c r="E315" s="261"/>
      <c r="F315" s="248"/>
      <c r="G315" s="261"/>
    </row>
    <row r="316" spans="2:7" hidden="1">
      <c r="B316" s="248"/>
      <c r="C316" s="261"/>
      <c r="D316" s="248"/>
      <c r="E316" s="261"/>
      <c r="F316" s="248"/>
      <c r="G316" s="261"/>
    </row>
    <row r="317" spans="2:7" hidden="1">
      <c r="B317" s="248"/>
      <c r="C317" s="261"/>
      <c r="D317" s="248"/>
      <c r="E317" s="261"/>
      <c r="F317" s="248"/>
      <c r="G317" s="261"/>
    </row>
    <row r="318" spans="2:7" hidden="1">
      <c r="B318" s="248"/>
      <c r="C318" s="261"/>
      <c r="D318" s="248"/>
      <c r="E318" s="261"/>
      <c r="F318" s="248"/>
      <c r="G318" s="261"/>
    </row>
    <row r="319" spans="2:7" hidden="1">
      <c r="B319" s="248"/>
      <c r="C319" s="261"/>
      <c r="D319" s="248"/>
      <c r="E319" s="261"/>
      <c r="F319" s="248"/>
      <c r="G319" s="261"/>
    </row>
    <row r="320" spans="2:7" hidden="1">
      <c r="B320" s="248"/>
      <c r="C320" s="261"/>
      <c r="D320" s="248"/>
      <c r="E320" s="261"/>
      <c r="F320" s="248"/>
      <c r="G320" s="261"/>
    </row>
    <row r="321" spans="2:7" hidden="1">
      <c r="B321" s="248"/>
      <c r="C321" s="261"/>
      <c r="D321" s="248"/>
      <c r="E321" s="261"/>
      <c r="F321" s="248"/>
      <c r="G321" s="261"/>
    </row>
    <row r="322" spans="2:7" hidden="1">
      <c r="B322" s="248"/>
      <c r="C322" s="261"/>
      <c r="D322" s="248"/>
      <c r="E322" s="261"/>
      <c r="F322" s="248"/>
      <c r="G322" s="261"/>
    </row>
    <row r="323" spans="2:7" hidden="1">
      <c r="B323" s="248"/>
      <c r="C323" s="261"/>
      <c r="D323" s="248"/>
      <c r="E323" s="261"/>
      <c r="F323" s="248"/>
      <c r="G323" s="261"/>
    </row>
    <row r="324" spans="2:7" hidden="1">
      <c r="B324" s="248"/>
      <c r="C324" s="261"/>
      <c r="D324" s="248"/>
      <c r="E324" s="261"/>
      <c r="F324" s="248"/>
      <c r="G324" s="261"/>
    </row>
    <row r="325" spans="2:7" hidden="1">
      <c r="B325" s="248"/>
      <c r="C325" s="261"/>
      <c r="D325" s="248"/>
      <c r="E325" s="261"/>
      <c r="F325" s="248"/>
      <c r="G325" s="261"/>
    </row>
    <row r="326" spans="2:7" hidden="1">
      <c r="B326" s="248"/>
      <c r="C326" s="261"/>
      <c r="D326" s="248"/>
      <c r="E326" s="261"/>
      <c r="F326" s="248"/>
      <c r="G326" s="261"/>
    </row>
    <row r="327" spans="2:7" hidden="1">
      <c r="B327" s="248"/>
      <c r="C327" s="261"/>
      <c r="D327" s="248"/>
      <c r="E327" s="261"/>
      <c r="F327" s="248"/>
      <c r="G327" s="261"/>
    </row>
    <row r="328" spans="2:7" hidden="1">
      <c r="B328" s="248"/>
      <c r="C328" s="261"/>
      <c r="D328" s="248"/>
      <c r="E328" s="261"/>
      <c r="F328" s="248"/>
      <c r="G328" s="261"/>
    </row>
    <row r="329" spans="2:7" hidden="1">
      <c r="B329" s="248"/>
      <c r="C329" s="261"/>
      <c r="D329" s="248"/>
      <c r="E329" s="261"/>
      <c r="F329" s="248"/>
      <c r="G329" s="261"/>
    </row>
    <row r="330" spans="2:7" hidden="1">
      <c r="B330" s="248"/>
      <c r="C330" s="261"/>
      <c r="D330" s="248"/>
      <c r="E330" s="261"/>
      <c r="F330" s="248"/>
      <c r="G330" s="261"/>
    </row>
    <row r="331" spans="2:7" hidden="1">
      <c r="B331" s="248"/>
      <c r="C331" s="261"/>
      <c r="D331" s="248"/>
      <c r="E331" s="261"/>
      <c r="F331" s="248"/>
      <c r="G331" s="261"/>
    </row>
    <row r="332" spans="2:7" hidden="1">
      <c r="B332" s="248"/>
      <c r="C332" s="261"/>
      <c r="D332" s="248"/>
      <c r="E332" s="261"/>
      <c r="F332" s="248"/>
      <c r="G332" s="261"/>
    </row>
    <row r="333" spans="2:7" hidden="1">
      <c r="B333" s="248"/>
      <c r="C333" s="261"/>
      <c r="D333" s="248"/>
      <c r="E333" s="261"/>
      <c r="F333" s="248"/>
      <c r="G333" s="261"/>
    </row>
    <row r="334" spans="2:7" hidden="1">
      <c r="B334" s="248"/>
      <c r="C334" s="261"/>
      <c r="D334" s="248"/>
      <c r="E334" s="261"/>
      <c r="F334" s="248"/>
      <c r="G334" s="261"/>
    </row>
    <row r="335" spans="2:7" hidden="1">
      <c r="B335" s="248"/>
      <c r="C335" s="261"/>
      <c r="D335" s="248"/>
      <c r="E335" s="261"/>
      <c r="F335" s="248"/>
      <c r="G335" s="261"/>
    </row>
    <row r="336" spans="2:7" hidden="1">
      <c r="B336" s="248"/>
      <c r="C336" s="261"/>
      <c r="D336" s="248"/>
      <c r="E336" s="261"/>
      <c r="F336" s="248"/>
      <c r="G336" s="261"/>
    </row>
    <row r="337" spans="2:7" hidden="1">
      <c r="B337" s="248"/>
      <c r="C337" s="261"/>
      <c r="D337" s="248"/>
      <c r="E337" s="261"/>
      <c r="F337" s="248"/>
      <c r="G337" s="261"/>
    </row>
    <row r="338" spans="2:7" hidden="1">
      <c r="B338" s="248"/>
      <c r="C338" s="261"/>
      <c r="D338" s="248"/>
      <c r="E338" s="261"/>
      <c r="F338" s="248"/>
      <c r="G338" s="261"/>
    </row>
    <row r="339" spans="2:7" hidden="1">
      <c r="B339" s="248"/>
      <c r="C339" s="261"/>
      <c r="D339" s="248"/>
      <c r="E339" s="261"/>
      <c r="F339" s="248"/>
      <c r="G339" s="261"/>
    </row>
    <row r="340" spans="2:7" hidden="1">
      <c r="B340" s="248"/>
      <c r="C340" s="261"/>
      <c r="D340" s="248"/>
      <c r="E340" s="261"/>
      <c r="F340" s="248"/>
      <c r="G340" s="261"/>
    </row>
    <row r="341" spans="2:7" hidden="1">
      <c r="B341" s="248"/>
      <c r="C341" s="261"/>
      <c r="D341" s="248"/>
      <c r="E341" s="261"/>
      <c r="F341" s="248"/>
      <c r="G341" s="261"/>
    </row>
    <row r="342" spans="2:7" hidden="1">
      <c r="B342" s="248"/>
      <c r="C342" s="261"/>
      <c r="D342" s="248"/>
      <c r="E342" s="261"/>
      <c r="F342" s="248"/>
      <c r="G342" s="261"/>
    </row>
    <row r="343" spans="2:7" hidden="1">
      <c r="B343" s="248"/>
      <c r="C343" s="261"/>
      <c r="D343" s="248"/>
      <c r="E343" s="261"/>
      <c r="F343" s="248"/>
      <c r="G343" s="261"/>
    </row>
    <row r="344" spans="2:7" hidden="1">
      <c r="B344" s="248"/>
      <c r="C344" s="261"/>
      <c r="D344" s="248"/>
      <c r="E344" s="261"/>
      <c r="F344" s="248"/>
      <c r="G344" s="261"/>
    </row>
    <row r="345" spans="2:7" hidden="1">
      <c r="B345" s="248"/>
      <c r="C345" s="261"/>
      <c r="D345" s="248"/>
      <c r="E345" s="261"/>
      <c r="F345" s="248"/>
      <c r="G345" s="261"/>
    </row>
    <row r="346" spans="2:7" hidden="1">
      <c r="B346" s="248"/>
      <c r="C346" s="261"/>
      <c r="D346" s="248"/>
      <c r="E346" s="261"/>
      <c r="F346" s="248"/>
      <c r="G346" s="261"/>
    </row>
    <row r="347" spans="2:7" hidden="1">
      <c r="B347" s="248"/>
      <c r="C347" s="261"/>
      <c r="D347" s="248"/>
      <c r="E347" s="261"/>
      <c r="F347" s="248"/>
      <c r="G347" s="261"/>
    </row>
    <row r="348" spans="2:7" hidden="1">
      <c r="B348" s="248"/>
      <c r="C348" s="261"/>
      <c r="D348" s="248"/>
      <c r="E348" s="261"/>
      <c r="F348" s="248"/>
      <c r="G348" s="261"/>
    </row>
    <row r="349" spans="2:7" hidden="1">
      <c r="B349" s="248"/>
      <c r="C349" s="261"/>
      <c r="D349" s="248"/>
      <c r="E349" s="261"/>
      <c r="F349" s="248"/>
      <c r="G349" s="261"/>
    </row>
    <row r="350" spans="2:7" hidden="1">
      <c r="B350" s="248"/>
      <c r="C350" s="261"/>
      <c r="D350" s="248"/>
      <c r="E350" s="261"/>
      <c r="F350" s="248"/>
      <c r="G350" s="261"/>
    </row>
    <row r="351" spans="2:7" hidden="1">
      <c r="B351" s="248"/>
      <c r="C351" s="261"/>
      <c r="D351" s="248"/>
      <c r="E351" s="261"/>
      <c r="F351" s="248"/>
      <c r="G351" s="261"/>
    </row>
    <row r="352" spans="2:7" hidden="1">
      <c r="B352" s="248"/>
      <c r="C352" s="261"/>
      <c r="D352" s="248"/>
      <c r="E352" s="261"/>
      <c r="F352" s="248"/>
      <c r="G352" s="261"/>
    </row>
    <row r="353" spans="2:7" hidden="1">
      <c r="B353" s="248"/>
      <c r="C353" s="261"/>
      <c r="D353" s="248"/>
      <c r="E353" s="261"/>
      <c r="F353" s="248"/>
      <c r="G353" s="261"/>
    </row>
    <row r="354" spans="2:7" hidden="1">
      <c r="B354" s="248"/>
      <c r="C354" s="261"/>
      <c r="D354" s="248"/>
      <c r="E354" s="261"/>
      <c r="F354" s="248"/>
      <c r="G354" s="261"/>
    </row>
    <row r="355" spans="2:7" hidden="1">
      <c r="B355" s="248"/>
      <c r="C355" s="261"/>
      <c r="D355" s="248"/>
      <c r="E355" s="261"/>
      <c r="F355" s="248"/>
      <c r="G355" s="261"/>
    </row>
    <row r="356" spans="2:7" hidden="1">
      <c r="B356" s="248"/>
      <c r="C356" s="261"/>
      <c r="D356" s="248"/>
      <c r="E356" s="261"/>
      <c r="F356" s="248"/>
      <c r="G356" s="261"/>
    </row>
    <row r="357" spans="2:7" hidden="1">
      <c r="B357" s="248"/>
      <c r="C357" s="261"/>
      <c r="D357" s="248"/>
      <c r="E357" s="261"/>
      <c r="F357" s="248"/>
      <c r="G357" s="261"/>
    </row>
    <row r="358" spans="2:7" hidden="1">
      <c r="B358" s="248"/>
      <c r="C358" s="261"/>
      <c r="D358" s="248"/>
      <c r="E358" s="261"/>
      <c r="F358" s="248"/>
      <c r="G358" s="261"/>
    </row>
    <row r="359" spans="2:7" hidden="1">
      <c r="B359" s="248"/>
      <c r="C359" s="261"/>
      <c r="D359" s="248"/>
      <c r="E359" s="261"/>
      <c r="F359" s="248"/>
      <c r="G359" s="261"/>
    </row>
    <row r="360" spans="2:7" hidden="1">
      <c r="B360" s="248"/>
      <c r="C360" s="261"/>
      <c r="D360" s="248"/>
      <c r="E360" s="261"/>
      <c r="F360" s="248"/>
      <c r="G360" s="261"/>
    </row>
    <row r="361" spans="2:7" hidden="1">
      <c r="B361" s="248"/>
      <c r="C361" s="261"/>
      <c r="D361" s="248"/>
      <c r="E361" s="261"/>
      <c r="F361" s="248"/>
      <c r="G361" s="261"/>
    </row>
    <row r="362" spans="2:7" hidden="1">
      <c r="B362" s="248"/>
      <c r="C362" s="261"/>
      <c r="D362" s="248"/>
      <c r="E362" s="261"/>
      <c r="F362" s="248"/>
      <c r="G362" s="261"/>
    </row>
    <row r="363" spans="2:7" hidden="1">
      <c r="B363" s="248"/>
      <c r="C363" s="261"/>
      <c r="D363" s="248"/>
      <c r="E363" s="261"/>
      <c r="F363" s="248"/>
      <c r="G363" s="261"/>
    </row>
    <row r="364" spans="2:7" hidden="1">
      <c r="B364" s="248"/>
      <c r="C364" s="261"/>
      <c r="D364" s="248"/>
      <c r="E364" s="261"/>
      <c r="F364" s="248"/>
      <c r="G364" s="261"/>
    </row>
    <row r="365" spans="2:7" hidden="1">
      <c r="B365" s="248"/>
      <c r="C365" s="261"/>
      <c r="D365" s="248"/>
      <c r="E365" s="261"/>
      <c r="F365" s="248"/>
      <c r="G365" s="261"/>
    </row>
    <row r="366" spans="2:7" hidden="1">
      <c r="B366" s="248"/>
      <c r="C366" s="261"/>
      <c r="D366" s="248"/>
      <c r="E366" s="261"/>
      <c r="F366" s="248"/>
      <c r="G366" s="261"/>
    </row>
    <row r="367" spans="2:7" hidden="1">
      <c r="B367" s="248"/>
      <c r="C367" s="261"/>
      <c r="D367" s="248"/>
      <c r="E367" s="261"/>
      <c r="F367" s="248"/>
      <c r="G367" s="261"/>
    </row>
    <row r="368" spans="2:7" hidden="1">
      <c r="B368" s="248"/>
      <c r="C368" s="261"/>
      <c r="D368" s="248"/>
      <c r="E368" s="261"/>
      <c r="F368" s="248"/>
      <c r="G368" s="261"/>
    </row>
    <row r="369" spans="2:7" hidden="1">
      <c r="B369" s="248"/>
      <c r="C369" s="261"/>
      <c r="D369" s="248"/>
      <c r="E369" s="261"/>
      <c r="F369" s="248"/>
      <c r="G369" s="261"/>
    </row>
    <row r="370" spans="2:7" hidden="1">
      <c r="B370" s="248"/>
      <c r="C370" s="261"/>
      <c r="D370" s="248"/>
      <c r="E370" s="261"/>
      <c r="F370" s="248"/>
      <c r="G370" s="261"/>
    </row>
    <row r="371" spans="2:7" hidden="1">
      <c r="B371" s="248"/>
      <c r="C371" s="261"/>
      <c r="D371" s="248"/>
      <c r="E371" s="261"/>
      <c r="F371" s="248"/>
      <c r="G371" s="261"/>
    </row>
    <row r="372" spans="2:7" hidden="1">
      <c r="B372" s="248"/>
      <c r="C372" s="261"/>
      <c r="D372" s="248"/>
      <c r="E372" s="261"/>
      <c r="F372" s="248"/>
      <c r="G372" s="261"/>
    </row>
    <row r="373" spans="2:7" hidden="1">
      <c r="B373" s="248"/>
      <c r="C373" s="261"/>
      <c r="D373" s="248"/>
      <c r="E373" s="261"/>
      <c r="F373" s="248"/>
      <c r="G373" s="261"/>
    </row>
    <row r="374" spans="2:7" hidden="1">
      <c r="B374" s="248"/>
      <c r="C374" s="261"/>
      <c r="D374" s="248"/>
      <c r="E374" s="261"/>
      <c r="F374" s="248"/>
      <c r="G374" s="261"/>
    </row>
    <row r="375" spans="2:7" hidden="1">
      <c r="B375" s="248"/>
      <c r="C375" s="261"/>
      <c r="D375" s="248"/>
      <c r="E375" s="261"/>
      <c r="F375" s="248"/>
      <c r="G375" s="261"/>
    </row>
    <row r="376" spans="2:7" hidden="1">
      <c r="B376" s="248"/>
      <c r="C376" s="261"/>
      <c r="D376" s="248"/>
      <c r="E376" s="261"/>
      <c r="F376" s="248"/>
      <c r="G376" s="261"/>
    </row>
  </sheetData>
  <sheetProtection password="9F78" sheet="1" objects="1" scenarios="1"/>
  <mergeCells count="12">
    <mergeCell ref="C26:D28"/>
    <mergeCell ref="C56:D58"/>
    <mergeCell ref="E25:G25"/>
    <mergeCell ref="E26:G26"/>
    <mergeCell ref="E54:G54"/>
    <mergeCell ref="E55:G55"/>
    <mergeCell ref="E56:G56"/>
    <mergeCell ref="B1:J1"/>
    <mergeCell ref="E2:G2"/>
    <mergeCell ref="E3:G3"/>
    <mergeCell ref="E4:G4"/>
    <mergeCell ref="E24:G24"/>
  </mergeCells>
  <pageMargins left="1" right="1" top="1" bottom="1" header="0.5" footer="0.5"/>
  <pageSetup scale="38" orientation="portrait" r:id="rId1"/>
  <headerFooter>
    <oddHeader>&amp;COPG 2014-2015 Test Period Consumer Impact</oddHeader>
  </headerFooter>
  <ignoredErrors>
    <ignoredError sqref="F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showGridLines="0" zoomScale="75" zoomScaleNormal="75" workbookViewId="0"/>
  </sheetViews>
  <sheetFormatPr defaultColWidth="0" defaultRowHeight="12.75" customHeight="1" zeroHeight="1"/>
  <cols>
    <col min="1" max="14" width="10.7109375" style="318" customWidth="1"/>
    <col min="15" max="16384" width="9.140625" style="318" hidden="1"/>
  </cols>
  <sheetData>
    <row r="1" spans="1:13" s="316" customFormat="1" ht="6.95" customHeight="1">
      <c r="A1" s="327" t="s">
        <v>168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9"/>
    </row>
    <row r="2" spans="1:13" s="316" customFormat="1" ht="23.1" customHeight="1">
      <c r="A2" s="317"/>
      <c r="B2" s="601" t="s">
        <v>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2"/>
    </row>
    <row r="3" spans="1:13" s="316" customFormat="1" ht="23.1" customHeight="1">
      <c r="A3" s="330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2"/>
    </row>
    <row r="4" spans="1:13" s="316" customFormat="1" ht="23.1" customHeight="1">
      <c r="A4" s="330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2"/>
    </row>
    <row r="5" spans="1:13" s="316" customFormat="1" ht="23.1" customHeight="1">
      <c r="A5" s="317"/>
      <c r="B5" s="601" t="s">
        <v>184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2"/>
    </row>
    <row r="6" spans="1:13" s="316" customFormat="1" ht="23.1" customHeight="1">
      <c r="A6" s="330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2"/>
    </row>
    <row r="7" spans="1:13" s="316" customFormat="1" ht="23.1" customHeight="1">
      <c r="A7" s="330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2"/>
    </row>
    <row r="8" spans="1:13" s="316" customFormat="1" ht="23.1" customHeight="1">
      <c r="A8" s="317"/>
      <c r="B8" s="603" t="s">
        <v>57</v>
      </c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4"/>
    </row>
    <row r="9" spans="1:13" s="316" customFormat="1" ht="23.1" customHeight="1">
      <c r="A9" s="317"/>
      <c r="B9" s="333" t="s">
        <v>27</v>
      </c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</row>
    <row r="10" spans="1:13" s="316" customFormat="1" ht="23.1" customHeight="1">
      <c r="A10" s="317"/>
      <c r="B10" s="333" t="s">
        <v>3</v>
      </c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9"/>
    </row>
    <row r="11" spans="1:13" s="316" customFormat="1" ht="23.1" customHeight="1">
      <c r="A11" s="317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</row>
    <row r="12" spans="1:13" s="316" customFormat="1" ht="23.1" customHeight="1">
      <c r="A12" s="317"/>
      <c r="B12" s="334">
        <v>1</v>
      </c>
      <c r="C12" s="304" t="s">
        <v>167</v>
      </c>
      <c r="D12" s="334"/>
      <c r="E12" s="334"/>
      <c r="F12" s="334"/>
      <c r="G12" s="334"/>
      <c r="H12" s="334"/>
      <c r="I12" s="334"/>
      <c r="J12" s="318"/>
      <c r="K12" s="318"/>
      <c r="L12" s="318"/>
      <c r="M12" s="319"/>
    </row>
    <row r="13" spans="1:13" s="316" customFormat="1" ht="23.1" customHeight="1">
      <c r="A13" s="317"/>
      <c r="B13" s="335"/>
      <c r="C13" s="334"/>
      <c r="D13" s="334"/>
      <c r="E13" s="334"/>
      <c r="F13" s="334"/>
      <c r="G13" s="334"/>
      <c r="H13" s="334"/>
      <c r="I13" s="334"/>
      <c r="J13" s="318"/>
      <c r="K13" s="318"/>
      <c r="L13" s="318"/>
      <c r="M13" s="319"/>
    </row>
    <row r="14" spans="1:13" s="316" customFormat="1" ht="23.1" customHeight="1">
      <c r="A14" s="317"/>
      <c r="B14" s="334">
        <v>2</v>
      </c>
      <c r="C14" s="304" t="s">
        <v>57</v>
      </c>
      <c r="D14" s="334"/>
      <c r="E14" s="334"/>
      <c r="F14" s="334"/>
      <c r="G14" s="334"/>
      <c r="H14" s="334"/>
      <c r="I14" s="334"/>
      <c r="J14" s="318"/>
      <c r="K14" s="318"/>
      <c r="L14" s="318"/>
      <c r="M14" s="319"/>
    </row>
    <row r="15" spans="1:13" s="316" customFormat="1" ht="23.1" customHeight="1">
      <c r="A15" s="317"/>
      <c r="B15" s="335"/>
      <c r="C15" s="334"/>
      <c r="D15" s="334"/>
      <c r="E15" s="334"/>
      <c r="F15" s="334"/>
      <c r="G15" s="334"/>
      <c r="H15" s="334"/>
      <c r="I15" s="334"/>
      <c r="J15" s="318"/>
      <c r="K15" s="318"/>
      <c r="L15" s="318"/>
      <c r="M15" s="319"/>
    </row>
    <row r="16" spans="1:13" s="316" customFormat="1" ht="23.1" customHeight="1">
      <c r="A16" s="317"/>
      <c r="B16" s="334">
        <v>3</v>
      </c>
      <c r="C16" s="304" t="s">
        <v>59</v>
      </c>
      <c r="D16" s="334"/>
      <c r="E16" s="334"/>
      <c r="F16" s="334"/>
      <c r="G16" s="334"/>
      <c r="H16" s="334"/>
      <c r="I16" s="334"/>
      <c r="J16" s="318"/>
      <c r="K16" s="318"/>
      <c r="L16" s="318"/>
      <c r="M16" s="319"/>
    </row>
    <row r="17" spans="1:13" s="316" customFormat="1" ht="23.1" customHeight="1">
      <c r="A17" s="317"/>
      <c r="B17" s="334"/>
      <c r="C17" s="334"/>
      <c r="D17" s="334"/>
      <c r="E17" s="334"/>
      <c r="F17" s="334"/>
      <c r="G17" s="334"/>
      <c r="H17" s="334"/>
      <c r="I17" s="334"/>
      <c r="J17" s="318"/>
      <c r="K17" s="318"/>
      <c r="L17" s="318"/>
      <c r="M17" s="319"/>
    </row>
    <row r="18" spans="1:13" s="316" customFormat="1" ht="23.1" customHeight="1">
      <c r="A18" s="317"/>
      <c r="B18" s="334">
        <v>4</v>
      </c>
      <c r="C18" s="304" t="s">
        <v>160</v>
      </c>
      <c r="D18" s="334"/>
      <c r="E18" s="334"/>
      <c r="F18" s="334"/>
      <c r="G18" s="334"/>
      <c r="H18" s="334"/>
      <c r="I18" s="334"/>
      <c r="J18" s="318"/>
      <c r="K18" s="318"/>
      <c r="L18" s="318"/>
      <c r="M18" s="319"/>
    </row>
    <row r="19" spans="1:13" s="316" customFormat="1" ht="23.1" customHeight="1">
      <c r="A19" s="317"/>
      <c r="B19" s="334"/>
      <c r="C19" s="334"/>
      <c r="D19" s="334"/>
      <c r="E19" s="334"/>
      <c r="F19" s="334"/>
      <c r="G19" s="334"/>
      <c r="H19" s="334"/>
      <c r="I19" s="334"/>
      <c r="J19" s="318"/>
      <c r="K19" s="318"/>
      <c r="L19" s="318"/>
      <c r="M19" s="319"/>
    </row>
    <row r="20" spans="1:13" s="316" customFormat="1" ht="23.1" customHeight="1">
      <c r="A20" s="317"/>
      <c r="B20" s="334">
        <v>5</v>
      </c>
      <c r="C20" s="304" t="s">
        <v>138</v>
      </c>
      <c r="D20" s="334"/>
      <c r="E20" s="334"/>
      <c r="F20" s="334"/>
      <c r="G20" s="334"/>
      <c r="H20" s="334"/>
      <c r="I20" s="334"/>
      <c r="J20" s="318"/>
      <c r="K20" s="318"/>
      <c r="L20" s="318"/>
      <c r="M20" s="319"/>
    </row>
    <row r="21" spans="1:13" s="316" customFormat="1" ht="23.1" customHeight="1">
      <c r="A21" s="317"/>
      <c r="B21" s="334"/>
      <c r="C21" s="334"/>
      <c r="D21" s="334"/>
      <c r="E21" s="334"/>
      <c r="F21" s="334"/>
      <c r="G21" s="334"/>
      <c r="H21" s="334"/>
      <c r="I21" s="334"/>
      <c r="J21" s="318"/>
      <c r="K21" s="318"/>
      <c r="L21" s="318"/>
      <c r="M21" s="319"/>
    </row>
    <row r="22" spans="1:13" s="316" customFormat="1" ht="23.1" customHeight="1">
      <c r="A22" s="317"/>
      <c r="B22" s="334">
        <v>6</v>
      </c>
      <c r="C22" s="304" t="s">
        <v>119</v>
      </c>
      <c r="D22" s="334"/>
      <c r="E22" s="334"/>
      <c r="F22" s="334"/>
      <c r="G22" s="334"/>
      <c r="H22" s="334"/>
      <c r="I22" s="334"/>
      <c r="J22" s="318"/>
      <c r="K22" s="318"/>
      <c r="L22" s="318"/>
      <c r="M22" s="319"/>
    </row>
    <row r="23" spans="1:13" s="316" customFormat="1" ht="23.1" customHeight="1">
      <c r="A23" s="317"/>
      <c r="B23" s="334"/>
      <c r="C23" s="334"/>
      <c r="D23" s="334"/>
      <c r="E23" s="334"/>
      <c r="F23" s="334"/>
      <c r="G23" s="334"/>
      <c r="H23" s="334"/>
      <c r="I23" s="334"/>
      <c r="J23" s="318"/>
      <c r="K23" s="318"/>
      <c r="L23" s="318"/>
      <c r="M23" s="319"/>
    </row>
    <row r="24" spans="1:13" s="316" customFormat="1" ht="23.1" customHeight="1">
      <c r="A24" s="317"/>
      <c r="B24" s="334">
        <v>7</v>
      </c>
      <c r="C24" s="304" t="s">
        <v>22</v>
      </c>
      <c r="D24" s="334"/>
      <c r="E24" s="334"/>
      <c r="F24" s="334"/>
      <c r="G24" s="334"/>
      <c r="H24" s="334"/>
      <c r="I24" s="334"/>
      <c r="J24" s="318"/>
      <c r="K24" s="318"/>
      <c r="L24" s="318"/>
      <c r="M24" s="319"/>
    </row>
    <row r="25" spans="1:13" s="316" customFormat="1" ht="23.1" customHeight="1">
      <c r="A25" s="317"/>
      <c r="B25" s="334"/>
      <c r="C25" s="334"/>
      <c r="D25" s="334"/>
      <c r="E25" s="334"/>
      <c r="F25" s="334"/>
      <c r="G25" s="334"/>
      <c r="H25" s="334"/>
      <c r="I25" s="334"/>
      <c r="J25" s="318"/>
      <c r="K25" s="318"/>
      <c r="L25" s="318"/>
      <c r="M25" s="319"/>
    </row>
    <row r="26" spans="1:13" s="316" customFormat="1" ht="23.1" customHeight="1">
      <c r="A26" s="317"/>
      <c r="B26" s="334">
        <v>8</v>
      </c>
      <c r="C26" s="304" t="s">
        <v>152</v>
      </c>
      <c r="D26" s="334"/>
      <c r="E26" s="334"/>
      <c r="F26" s="334"/>
      <c r="G26" s="334"/>
      <c r="H26" s="334"/>
      <c r="I26" s="334"/>
      <c r="J26" s="318"/>
      <c r="K26" s="318"/>
      <c r="L26" s="318"/>
      <c r="M26" s="319"/>
    </row>
    <row r="27" spans="1:13" s="316" customFormat="1" ht="23.1" customHeight="1">
      <c r="A27" s="317"/>
      <c r="B27" s="334"/>
      <c r="C27" s="335"/>
      <c r="D27" s="336"/>
      <c r="E27" s="318"/>
      <c r="F27" s="318"/>
      <c r="G27" s="318"/>
      <c r="H27" s="318"/>
      <c r="I27" s="318"/>
      <c r="J27" s="318"/>
      <c r="K27" s="318"/>
      <c r="L27" s="318"/>
      <c r="M27" s="319"/>
    </row>
    <row r="28" spans="1:13" s="316" customFormat="1" ht="23.1" customHeight="1">
      <c r="A28" s="317"/>
      <c r="B28" s="334">
        <v>9</v>
      </c>
      <c r="C28" s="304" t="s">
        <v>126</v>
      </c>
      <c r="D28" s="336"/>
      <c r="E28" s="318"/>
      <c r="F28" s="318"/>
      <c r="G28" s="318"/>
      <c r="H28" s="318"/>
      <c r="I28" s="318"/>
      <c r="J28" s="318"/>
      <c r="K28" s="318"/>
      <c r="L28" s="318"/>
      <c r="M28" s="319"/>
    </row>
    <row r="29" spans="1:13" s="316" customFormat="1" ht="23.1" customHeight="1">
      <c r="A29" s="317"/>
      <c r="B29" s="334"/>
      <c r="C29" s="335"/>
      <c r="D29" s="336"/>
      <c r="E29" s="318"/>
      <c r="F29" s="318"/>
      <c r="G29" s="318"/>
      <c r="H29" s="318"/>
      <c r="I29" s="318"/>
      <c r="J29" s="318"/>
      <c r="K29" s="318"/>
      <c r="L29" s="318"/>
      <c r="M29" s="319"/>
    </row>
    <row r="30" spans="1:13" s="316" customFormat="1" ht="23.1" customHeight="1">
      <c r="A30" s="317"/>
      <c r="B30" s="334">
        <v>10</v>
      </c>
      <c r="C30" s="304" t="s">
        <v>123</v>
      </c>
      <c r="D30" s="336"/>
      <c r="E30" s="318"/>
      <c r="F30" s="318"/>
      <c r="G30" s="318"/>
      <c r="H30" s="318"/>
      <c r="I30" s="318"/>
      <c r="J30" s="318"/>
      <c r="K30" s="318"/>
      <c r="L30" s="318"/>
      <c r="M30" s="319"/>
    </row>
    <row r="31" spans="1:13" s="316" customFormat="1" ht="23.1" customHeight="1">
      <c r="A31" s="317"/>
      <c r="B31" s="334"/>
      <c r="C31" s="334"/>
      <c r="D31" s="336"/>
      <c r="E31" s="318"/>
      <c r="F31" s="318"/>
      <c r="G31" s="318"/>
      <c r="H31" s="318"/>
      <c r="I31" s="318"/>
      <c r="J31" s="318"/>
      <c r="K31" s="318"/>
      <c r="L31" s="318"/>
      <c r="M31" s="319"/>
    </row>
    <row r="32" spans="1:13" s="316" customFormat="1" ht="23.1" customHeight="1">
      <c r="A32" s="324"/>
      <c r="B32" s="337">
        <v>11</v>
      </c>
      <c r="C32" s="305" t="s">
        <v>155</v>
      </c>
      <c r="D32" s="338"/>
      <c r="E32" s="325"/>
      <c r="F32" s="325"/>
      <c r="G32" s="325"/>
      <c r="H32" s="325"/>
      <c r="I32" s="325"/>
      <c r="J32" s="325"/>
      <c r="K32" s="325"/>
      <c r="L32" s="325"/>
      <c r="M32" s="326"/>
    </row>
    <row r="33" spans="2:2" ht="23.1" customHeight="1">
      <c r="B33" s="323"/>
    </row>
    <row r="34" spans="2:2" ht="23.1" hidden="1" customHeight="1">
      <c r="B34" s="339"/>
    </row>
    <row r="35" spans="2:2" hidden="1"/>
    <row r="36" spans="2:2" hidden="1"/>
    <row r="37" spans="2:2" hidden="1"/>
    <row r="38" spans="2:2" hidden="1"/>
    <row r="39" spans="2:2" hidden="1"/>
    <row r="40" spans="2:2" hidden="1"/>
    <row r="41" spans="2:2" hidden="1"/>
    <row r="42" spans="2:2" hidden="1"/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0" hidden="1"/>
    <row r="51" hidden="1"/>
    <row r="52" hidden="1"/>
    <row r="53" hidden="1"/>
    <row r="54" ht="12.75" hidden="1" customHeight="1"/>
  </sheetData>
  <sheetProtection password="9F78" sheet="1" objects="1" scenarios="1"/>
  <mergeCells count="3">
    <mergeCell ref="B2:M2"/>
    <mergeCell ref="B5:M5"/>
    <mergeCell ref="B8:M8"/>
  </mergeCells>
  <hyperlinks>
    <hyperlink ref="C12" location="'1. Cover'!A1" display="Cover Page"/>
    <hyperlink ref="C14" location="'2. TOC'!A1" display="Table of Contents"/>
    <hyperlink ref="C16" location="'3. Legend'!A1" display="Legend / Colour Scheme"/>
    <hyperlink ref="C18" location="'4. OEB_Adjustment_Input_Sheet'!A1" display="OEB Adjustment Input Sheet"/>
    <hyperlink ref="C20" location="'5. Rate_Base_&amp;_Cost_of_Capital'!A1" display="Rate Base and Cost of Capital"/>
    <hyperlink ref="C22" location="'6. Taxes'!A1" display="Regulatory Income Taxes"/>
    <hyperlink ref="C24" location="'7. Rev_Req'!A1" display="Revenue Requirement"/>
    <hyperlink ref="C26" location="'8. Revenue_Def_Suff'!A1" display="Revenue Requiremenmt Deficiency / Sufficiency"/>
    <hyperlink ref="C28" location="'9. Payment_Amounts'!A1" display="Requested Payment Amounts"/>
    <hyperlink ref="C30" location="'10. Deferral_Variance_&amp;_Riders'!A1" display="Recovery of Deferral and Variance Accounts and Riders"/>
    <hyperlink ref="C32" location="'11. Impact'!A1" display="Test Period Consumer Impact"/>
  </hyperlinks>
  <pageMargins left="1" right="1" top="1" bottom="1" header="0.5" footer="0.5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3"/>
  <sheetViews>
    <sheetView showGridLines="0" zoomScale="75" zoomScaleNormal="75" workbookViewId="0"/>
  </sheetViews>
  <sheetFormatPr defaultColWidth="0" defaultRowHeight="12.75" zeroHeight="1"/>
  <cols>
    <col min="1" max="14" width="10.7109375" style="81" customWidth="1"/>
    <col min="15" max="31" width="0" style="81" hidden="1" customWidth="1"/>
    <col min="32" max="16384" width="9.140625" style="81" hidden="1"/>
  </cols>
  <sheetData>
    <row r="1" spans="1:13">
      <c r="A1" s="352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</row>
    <row r="2" spans="1:13" ht="26.25">
      <c r="A2" s="80"/>
      <c r="B2" s="607" t="s">
        <v>56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8"/>
    </row>
    <row r="3" spans="1:13">
      <c r="A3" s="80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>
      <c r="A4" s="80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</row>
    <row r="5" spans="1:13" ht="26.25">
      <c r="A5" s="80"/>
      <c r="B5" s="607" t="s">
        <v>184</v>
      </c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8"/>
    </row>
    <row r="6" spans="1:13">
      <c r="A6" s="8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>
      <c r="A7" s="8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13" ht="25.5">
      <c r="A8" s="80"/>
      <c r="B8" s="609" t="s">
        <v>59</v>
      </c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10"/>
    </row>
    <row r="9" spans="1:13" ht="25.5">
      <c r="A9" s="80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6"/>
    </row>
    <row r="10" spans="1:13" ht="25.5">
      <c r="A10" s="80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6"/>
    </row>
    <row r="11" spans="1:13">
      <c r="A11" s="80"/>
      <c r="M11" s="82"/>
    </row>
    <row r="12" spans="1:13">
      <c r="A12" s="80"/>
      <c r="M12" s="82"/>
    </row>
    <row r="13" spans="1:13">
      <c r="A13" s="80"/>
      <c r="M13" s="82"/>
    </row>
    <row r="14" spans="1:13" ht="18">
      <c r="A14" s="80"/>
      <c r="B14" s="144"/>
      <c r="C14" s="144"/>
      <c r="M14" s="82"/>
    </row>
    <row r="15" spans="1:13" ht="18" customHeight="1">
      <c r="A15" s="80"/>
      <c r="B15" s="145"/>
      <c r="C15" s="605" t="s">
        <v>195</v>
      </c>
      <c r="D15" s="605"/>
      <c r="E15" s="605"/>
      <c r="F15" s="605"/>
      <c r="G15" s="605"/>
      <c r="H15" s="605"/>
      <c r="I15" s="605"/>
      <c r="J15" s="605"/>
      <c r="K15" s="605"/>
      <c r="L15" s="605"/>
      <c r="M15" s="606"/>
    </row>
    <row r="16" spans="1:13" ht="18" customHeight="1">
      <c r="A16" s="80"/>
      <c r="B16" s="14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6"/>
    </row>
    <row r="17" spans="1:13" ht="18" customHeight="1">
      <c r="A17" s="80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4"/>
    </row>
    <row r="18" spans="1:13" ht="18" customHeight="1">
      <c r="A18" s="80"/>
      <c r="B18" s="296"/>
      <c r="C18" s="605" t="s">
        <v>196</v>
      </c>
      <c r="D18" s="605"/>
      <c r="E18" s="605"/>
      <c r="F18" s="605"/>
      <c r="G18" s="605"/>
      <c r="H18" s="605"/>
      <c r="I18" s="605"/>
      <c r="J18" s="605"/>
      <c r="K18" s="605"/>
      <c r="L18" s="605"/>
      <c r="M18" s="606"/>
    </row>
    <row r="19" spans="1:13" ht="18">
      <c r="A19" s="80"/>
      <c r="B19" s="296"/>
      <c r="C19" s="605"/>
      <c r="D19" s="605"/>
      <c r="E19" s="605"/>
      <c r="F19" s="605"/>
      <c r="G19" s="605"/>
      <c r="H19" s="605"/>
      <c r="I19" s="605"/>
      <c r="J19" s="605"/>
      <c r="K19" s="605"/>
      <c r="L19" s="605"/>
      <c r="M19" s="606"/>
    </row>
    <row r="20" spans="1:13" ht="18">
      <c r="A20" s="80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4"/>
    </row>
    <row r="21" spans="1:13" ht="18" customHeight="1">
      <c r="A21" s="80"/>
      <c r="B21" s="146"/>
      <c r="C21" s="605" t="s">
        <v>194</v>
      </c>
      <c r="D21" s="605"/>
      <c r="E21" s="605"/>
      <c r="F21" s="605"/>
      <c r="G21" s="605"/>
      <c r="H21" s="605"/>
      <c r="I21" s="605"/>
      <c r="J21" s="605"/>
      <c r="K21" s="605"/>
      <c r="L21" s="605"/>
      <c r="M21" s="606"/>
    </row>
    <row r="22" spans="1:13" ht="18" customHeight="1">
      <c r="A22" s="80"/>
      <c r="B22" s="146"/>
      <c r="C22" s="605"/>
      <c r="D22" s="605"/>
      <c r="E22" s="605"/>
      <c r="F22" s="605"/>
      <c r="G22" s="605"/>
      <c r="H22" s="605"/>
      <c r="I22" s="605"/>
      <c r="J22" s="605"/>
      <c r="K22" s="605"/>
      <c r="L22" s="605"/>
      <c r="M22" s="606"/>
    </row>
    <row r="23" spans="1:13">
      <c r="A23" s="80"/>
      <c r="M23" s="82"/>
    </row>
    <row r="24" spans="1:13">
      <c r="A24" s="80"/>
      <c r="M24" s="82"/>
    </row>
    <row r="25" spans="1:13">
      <c r="A25" s="80"/>
      <c r="M25" s="82"/>
    </row>
    <row r="26" spans="1:13">
      <c r="A26" s="80"/>
      <c r="M26" s="82"/>
    </row>
    <row r="27" spans="1:13">
      <c r="A27" s="80"/>
      <c r="M27" s="82"/>
    </row>
    <row r="28" spans="1:13">
      <c r="A28" s="80"/>
      <c r="M28" s="82"/>
    </row>
    <row r="29" spans="1:13">
      <c r="A29" s="80"/>
      <c r="M29" s="82"/>
    </row>
    <row r="30" spans="1:13">
      <c r="A30" s="80"/>
      <c r="M30" s="82"/>
    </row>
    <row r="31" spans="1:13">
      <c r="A31" s="80"/>
      <c r="M31" s="82"/>
    </row>
    <row r="32" spans="1:13">
      <c r="A32" s="80"/>
      <c r="M32" s="82"/>
    </row>
    <row r="33" spans="1:13">
      <c r="A33" s="80"/>
      <c r="M33" s="82"/>
    </row>
    <row r="34" spans="1:13">
      <c r="A34" s="80"/>
      <c r="M34" s="82"/>
    </row>
    <row r="35" spans="1:13">
      <c r="A35" s="80"/>
      <c r="M35" s="82"/>
    </row>
    <row r="36" spans="1:13">
      <c r="A36" s="80"/>
      <c r="M36" s="82"/>
    </row>
    <row r="37" spans="1:13">
      <c r="A37" s="80"/>
      <c r="M37" s="82"/>
    </row>
    <row r="38" spans="1:13">
      <c r="A38" s="80"/>
      <c r="M38" s="82"/>
    </row>
    <row r="39" spans="1:13">
      <c r="A39" s="80"/>
      <c r="M39" s="82"/>
    </row>
    <row r="40" spans="1:13">
      <c r="A40" s="80"/>
      <c r="M40" s="82"/>
    </row>
    <row r="41" spans="1:13">
      <c r="A41" s="80"/>
      <c r="M41" s="82"/>
    </row>
    <row r="42" spans="1:13">
      <c r="A42" s="80"/>
      <c r="M42" s="82"/>
    </row>
    <row r="43" spans="1:13">
      <c r="A43" s="80"/>
      <c r="M43" s="82"/>
    </row>
    <row r="44" spans="1:13">
      <c r="A44" s="80"/>
      <c r="M44" s="82"/>
    </row>
    <row r="45" spans="1:13">
      <c r="A45" s="80"/>
      <c r="M45" s="82"/>
    </row>
    <row r="46" spans="1:13">
      <c r="A46" s="80"/>
      <c r="M46" s="82"/>
    </row>
    <row r="47" spans="1:13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5"/>
    </row>
    <row r="48" spans="1:13"/>
    <row r="49" hidden="1"/>
    <row r="50" hidden="1"/>
    <row r="51" hidden="1"/>
    <row r="52" hidden="1"/>
    <row r="53" hidden="1"/>
  </sheetData>
  <sheetProtection password="9F78" sheet="1" objects="1" scenarios="1"/>
  <mergeCells count="6">
    <mergeCell ref="C18:M19"/>
    <mergeCell ref="C21:M22"/>
    <mergeCell ref="B2:M2"/>
    <mergeCell ref="B5:M5"/>
    <mergeCell ref="B8:M8"/>
    <mergeCell ref="C15:M16"/>
  </mergeCells>
  <pageMargins left="1" right="1" top="1" bottom="1" header="0.5" footer="0.5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0"/>
  <sheetViews>
    <sheetView showGridLines="0" zoomScale="75" zoomScaleNormal="75" zoomScalePageLayoutView="75" workbookViewId="0"/>
  </sheetViews>
  <sheetFormatPr defaultColWidth="0" defaultRowHeight="15" zeroHeight="1"/>
  <cols>
    <col min="1" max="1" width="2.7109375" style="6" customWidth="1"/>
    <col min="2" max="2" width="5.7109375" style="3" customWidth="1"/>
    <col min="3" max="3" width="73.28515625" style="3" customWidth="1"/>
    <col min="4" max="4" width="17.140625" style="7" bestFit="1" customWidth="1"/>
    <col min="5" max="5" width="14.28515625" style="7" bestFit="1" customWidth="1"/>
    <col min="6" max="6" width="16.85546875" style="7" bestFit="1" customWidth="1"/>
    <col min="7" max="7" width="16.42578125" style="7" bestFit="1" customWidth="1"/>
    <col min="8" max="8" width="14.28515625" style="7" bestFit="1" customWidth="1"/>
    <col min="9" max="9" width="16.85546875" style="7" bestFit="1" customWidth="1"/>
    <col min="10" max="10" width="14.85546875" style="3" bestFit="1" customWidth="1"/>
    <col min="11" max="11" width="14.7109375" style="3" bestFit="1" customWidth="1"/>
    <col min="12" max="12" width="13.7109375" style="3" customWidth="1"/>
    <col min="13" max="13" width="9.140625" style="3" customWidth="1"/>
    <col min="14" max="16384" width="9.140625" style="3" hidden="1"/>
  </cols>
  <sheetData>
    <row r="1" spans="2:13" ht="18.75" thickBot="1">
      <c r="B1" s="118" t="s">
        <v>160</v>
      </c>
      <c r="C1" s="118"/>
      <c r="D1" s="118"/>
      <c r="E1" s="118"/>
      <c r="F1" s="118"/>
      <c r="G1" s="118"/>
      <c r="H1" s="118"/>
      <c r="I1" s="118"/>
    </row>
    <row r="2" spans="2:13" ht="16.5" thickBot="1">
      <c r="D2" s="611" t="s">
        <v>146</v>
      </c>
      <c r="E2" s="612"/>
      <c r="F2" s="612"/>
      <c r="G2" s="612"/>
      <c r="H2" s="612"/>
      <c r="I2" s="613"/>
    </row>
    <row r="3" spans="2:13" ht="15.75">
      <c r="B3" s="113"/>
      <c r="C3" s="111"/>
      <c r="D3" s="614">
        <v>2014</v>
      </c>
      <c r="E3" s="615"/>
      <c r="F3" s="616"/>
      <c r="G3" s="614">
        <v>2015</v>
      </c>
      <c r="H3" s="615"/>
      <c r="I3" s="616"/>
    </row>
    <row r="4" spans="2:13" ht="15.75">
      <c r="B4" s="106" t="s">
        <v>2</v>
      </c>
      <c r="C4" s="112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</row>
    <row r="5" spans="2:13" ht="16.5" customHeight="1" thickBot="1">
      <c r="B5" s="60" t="s">
        <v>3</v>
      </c>
      <c r="C5" s="59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617"/>
      <c r="K5" s="618"/>
      <c r="L5" s="618"/>
      <c r="M5" s="618"/>
    </row>
    <row r="6" spans="2:13" ht="15.75">
      <c r="B6" s="15"/>
      <c r="C6" s="16"/>
      <c r="D6" s="134" t="s">
        <v>4</v>
      </c>
      <c r="E6" s="28" t="s">
        <v>5</v>
      </c>
      <c r="F6" s="29" t="s">
        <v>6</v>
      </c>
      <c r="G6" s="134" t="s">
        <v>7</v>
      </c>
      <c r="H6" s="28" t="s">
        <v>8</v>
      </c>
      <c r="I6" s="29" t="s">
        <v>9</v>
      </c>
      <c r="J6" s="617"/>
      <c r="K6" s="618"/>
      <c r="L6" s="618"/>
      <c r="M6" s="618"/>
    </row>
    <row r="7" spans="2:13" ht="16.5" thickBot="1">
      <c r="B7" s="22" t="s">
        <v>28</v>
      </c>
      <c r="C7" s="21"/>
      <c r="D7" s="47"/>
      <c r="E7" s="19"/>
      <c r="F7" s="20"/>
      <c r="G7" s="47"/>
      <c r="H7" s="19"/>
      <c r="I7" s="20"/>
      <c r="J7" s="617"/>
      <c r="K7" s="618"/>
      <c r="L7" s="618"/>
      <c r="M7" s="618"/>
    </row>
    <row r="8" spans="2:13">
      <c r="B8" s="75">
        <v>1</v>
      </c>
      <c r="C8" s="21" t="s">
        <v>29</v>
      </c>
      <c r="D8" s="386">
        <v>0.47</v>
      </c>
      <c r="E8" s="582">
        <v>0</v>
      </c>
      <c r="F8" s="387">
        <f>D8+E8</f>
        <v>0.47</v>
      </c>
      <c r="G8" s="386">
        <f>D8</f>
        <v>0.47</v>
      </c>
      <c r="H8" s="582">
        <v>0</v>
      </c>
      <c r="I8" s="388">
        <f>G8+H8</f>
        <v>0.47</v>
      </c>
      <c r="L8" s="27"/>
    </row>
    <row r="9" spans="2:13" ht="15.75" thickBot="1">
      <c r="B9" s="75">
        <v>2</v>
      </c>
      <c r="C9" s="21" t="s">
        <v>30</v>
      </c>
      <c r="D9" s="389">
        <f>1-D8</f>
        <v>0.53</v>
      </c>
      <c r="E9" s="390">
        <f>-E8</f>
        <v>0</v>
      </c>
      <c r="F9" s="391">
        <f>D9+E9</f>
        <v>0.53</v>
      </c>
      <c r="G9" s="389">
        <f>1-G8</f>
        <v>0.53</v>
      </c>
      <c r="H9" s="390">
        <f>-H8</f>
        <v>0</v>
      </c>
      <c r="I9" s="392">
        <f>G9+H9</f>
        <v>0.53</v>
      </c>
      <c r="J9" s="617"/>
      <c r="K9" s="618"/>
      <c r="L9" s="618"/>
      <c r="M9" s="618"/>
    </row>
    <row r="10" spans="2:13">
      <c r="B10" s="17"/>
      <c r="C10" s="21"/>
      <c r="D10" s="47"/>
      <c r="E10" s="19"/>
      <c r="F10" s="135"/>
      <c r="G10" s="47"/>
      <c r="H10" s="19"/>
      <c r="I10" s="20"/>
      <c r="J10" s="617"/>
      <c r="K10" s="618"/>
      <c r="L10" s="618"/>
      <c r="M10" s="618"/>
    </row>
    <row r="11" spans="2:13" ht="16.5" thickBot="1">
      <c r="B11" s="22" t="s">
        <v>20</v>
      </c>
      <c r="C11" s="21"/>
      <c r="D11" s="47"/>
      <c r="E11" s="19"/>
      <c r="F11" s="135"/>
      <c r="G11" s="47"/>
      <c r="H11" s="19"/>
      <c r="I11" s="20"/>
      <c r="J11" s="617"/>
      <c r="K11" s="618"/>
      <c r="L11" s="618"/>
      <c r="M11" s="618"/>
    </row>
    <row r="12" spans="2:13">
      <c r="B12" s="114">
        <v>3</v>
      </c>
      <c r="C12" s="103" t="s">
        <v>185</v>
      </c>
      <c r="D12" s="367">
        <v>3.81</v>
      </c>
      <c r="E12" s="583">
        <v>0</v>
      </c>
      <c r="F12" s="368">
        <f t="shared" ref="F12:F19" si="0">D12+E12</f>
        <v>3.81</v>
      </c>
      <c r="G12" s="367">
        <v>3.81</v>
      </c>
      <c r="H12" s="583">
        <v>0</v>
      </c>
      <c r="I12" s="368">
        <f t="shared" ref="I12:I19" si="1">G12+H12</f>
        <v>3.81</v>
      </c>
    </row>
    <row r="13" spans="2:13" ht="15" customHeight="1">
      <c r="B13" s="114">
        <v>4</v>
      </c>
      <c r="C13" s="103" t="s">
        <v>133</v>
      </c>
      <c r="D13" s="374">
        <v>4.0180000000000007</v>
      </c>
      <c r="E13" s="584">
        <v>0</v>
      </c>
      <c r="F13" s="378">
        <f>D13+E13</f>
        <v>4.0180000000000007</v>
      </c>
      <c r="G13" s="374">
        <v>6.2051000000000007</v>
      </c>
      <c r="H13" s="584">
        <v>0</v>
      </c>
      <c r="I13" s="378">
        <f>G13+H13</f>
        <v>6.2051000000000007</v>
      </c>
    </row>
    <row r="14" spans="2:13">
      <c r="B14" s="114">
        <v>5</v>
      </c>
      <c r="C14" s="103" t="s">
        <v>186</v>
      </c>
      <c r="D14" s="374">
        <f>D15*(D12+D13)</f>
        <v>6.9987531114327064</v>
      </c>
      <c r="E14" s="393">
        <f>F14-D14</f>
        <v>0</v>
      </c>
      <c r="F14" s="378">
        <f>F15*(F12+F13)</f>
        <v>6.9987531114327064</v>
      </c>
      <c r="G14" s="374">
        <f>G15*(G12+G13)</f>
        <v>8.9541661070911722</v>
      </c>
      <c r="H14" s="393">
        <f>I14-G14</f>
        <v>0</v>
      </c>
      <c r="I14" s="378">
        <f>I15*(I12+I13)</f>
        <v>8.9541661070911722</v>
      </c>
      <c r="J14" s="314"/>
      <c r="K14" s="315"/>
      <c r="L14" s="315"/>
      <c r="M14" s="315"/>
    </row>
    <row r="15" spans="2:13">
      <c r="B15" s="114">
        <v>6</v>
      </c>
      <c r="C15" s="103" t="s">
        <v>162</v>
      </c>
      <c r="D15" s="40">
        <v>0.89406657018813307</v>
      </c>
      <c r="E15" s="585">
        <v>0</v>
      </c>
      <c r="F15" s="24">
        <f>D15+E15</f>
        <v>0.89406657018813307</v>
      </c>
      <c r="G15" s="40">
        <v>0.89406657018813307</v>
      </c>
      <c r="H15" s="585">
        <v>0</v>
      </c>
      <c r="I15" s="24">
        <f>G15+H15</f>
        <v>0.89406657018813307</v>
      </c>
      <c r="J15" s="314"/>
      <c r="K15" s="315"/>
      <c r="L15" s="315"/>
      <c r="M15" s="315"/>
    </row>
    <row r="16" spans="2:13">
      <c r="B16" s="114">
        <v>7</v>
      </c>
      <c r="C16" s="103" t="s">
        <v>161</v>
      </c>
      <c r="D16" s="40">
        <v>4.8501573520290525E-2</v>
      </c>
      <c r="E16" s="585">
        <v>0</v>
      </c>
      <c r="F16" s="24">
        <f t="shared" si="0"/>
        <v>4.8501573520290525E-2</v>
      </c>
      <c r="G16" s="40">
        <v>4.8599112025764168E-2</v>
      </c>
      <c r="H16" s="585">
        <v>0</v>
      </c>
      <c r="I16" s="24">
        <f t="shared" si="1"/>
        <v>4.8599112025764168E-2</v>
      </c>
      <c r="J16" s="314"/>
      <c r="K16" s="315"/>
      <c r="L16" s="315"/>
      <c r="M16" s="315"/>
    </row>
    <row r="17" spans="2:21">
      <c r="B17" s="114">
        <v>8</v>
      </c>
      <c r="C17" s="103" t="s">
        <v>163</v>
      </c>
      <c r="D17" s="40">
        <v>4.8501573520290525E-2</v>
      </c>
      <c r="E17" s="585">
        <v>0</v>
      </c>
      <c r="F17" s="24">
        <f>D17+E17</f>
        <v>4.8501573520290525E-2</v>
      </c>
      <c r="G17" s="40">
        <v>4.8599112025764168E-2</v>
      </c>
      <c r="H17" s="585">
        <v>0</v>
      </c>
      <c r="I17" s="24">
        <f t="shared" si="1"/>
        <v>4.8599112025764168E-2</v>
      </c>
      <c r="J17" s="314"/>
      <c r="K17" s="315"/>
      <c r="L17" s="315"/>
      <c r="M17" s="315"/>
    </row>
    <row r="18" spans="2:21">
      <c r="B18" s="114">
        <v>9</v>
      </c>
      <c r="C18" s="103" t="s">
        <v>187</v>
      </c>
      <c r="D18" s="40">
        <v>8.9800000000000005E-2</v>
      </c>
      <c r="E18" s="585">
        <v>0</v>
      </c>
      <c r="F18" s="24">
        <f t="shared" si="0"/>
        <v>8.9800000000000005E-2</v>
      </c>
      <c r="G18" s="40">
        <v>8.9800000000000005E-2</v>
      </c>
      <c r="H18" s="585">
        <v>0</v>
      </c>
      <c r="I18" s="24">
        <f t="shared" si="1"/>
        <v>8.9800000000000005E-2</v>
      </c>
      <c r="J18" s="314"/>
      <c r="K18" s="315"/>
      <c r="L18" s="315"/>
      <c r="M18" s="315"/>
      <c r="N18" s="7"/>
      <c r="O18" s="7"/>
      <c r="P18" s="7"/>
      <c r="Q18" s="7"/>
    </row>
    <row r="19" spans="2:21" ht="15.75" thickBot="1">
      <c r="B19" s="114">
        <v>10</v>
      </c>
      <c r="C19" s="103" t="s">
        <v>188</v>
      </c>
      <c r="D19" s="42">
        <v>5.3699999999999998E-2</v>
      </c>
      <c r="E19" s="586">
        <v>0</v>
      </c>
      <c r="F19" s="43">
        <f t="shared" si="0"/>
        <v>5.3699999999999998E-2</v>
      </c>
      <c r="G19" s="42">
        <v>5.3699999999999998E-2</v>
      </c>
      <c r="H19" s="586">
        <v>0</v>
      </c>
      <c r="I19" s="43">
        <f t="shared" si="1"/>
        <v>5.3699999999999998E-2</v>
      </c>
      <c r="N19" s="7"/>
      <c r="O19" s="7"/>
      <c r="P19" s="7"/>
      <c r="Q19" s="7"/>
    </row>
    <row r="20" spans="2:21">
      <c r="B20" s="17"/>
      <c r="C20" s="21"/>
      <c r="D20" s="136"/>
      <c r="E20" s="25"/>
      <c r="F20" s="135"/>
      <c r="G20" s="136"/>
      <c r="H20" s="25"/>
      <c r="I20" s="26"/>
      <c r="K20" s="27"/>
      <c r="L20" s="27"/>
      <c r="M20" s="7"/>
      <c r="N20" s="7"/>
      <c r="O20" s="7"/>
      <c r="P20" s="7"/>
      <c r="Q20" s="7"/>
    </row>
    <row r="21" spans="2:21" ht="16.5" thickBot="1">
      <c r="B21" s="22" t="s">
        <v>40</v>
      </c>
      <c r="C21" s="21"/>
      <c r="D21" s="47"/>
      <c r="E21" s="19"/>
      <c r="F21" s="135"/>
      <c r="G21" s="47"/>
      <c r="H21" s="19"/>
      <c r="I21" s="20"/>
      <c r="K21" s="27"/>
      <c r="L21" s="27"/>
      <c r="M21" s="7"/>
      <c r="N21" s="7"/>
      <c r="O21" s="7"/>
      <c r="P21" s="7"/>
      <c r="Q21" s="7"/>
      <c r="R21" s="7"/>
      <c r="S21" s="7"/>
      <c r="T21" s="7"/>
      <c r="U21" s="7"/>
    </row>
    <row r="22" spans="2:21">
      <c r="B22" s="114">
        <v>11</v>
      </c>
      <c r="C22" s="103" t="s">
        <v>189</v>
      </c>
      <c r="D22" s="367">
        <v>192.22431259044862</v>
      </c>
      <c r="E22" s="583">
        <v>0</v>
      </c>
      <c r="F22" s="368">
        <f>D22+E22</f>
        <v>192.22431259044862</v>
      </c>
      <c r="G22" s="367">
        <v>192.22431259044862</v>
      </c>
      <c r="H22" s="583">
        <v>0</v>
      </c>
      <c r="I22" s="368">
        <f>G22+H22</f>
        <v>192.22431259044862</v>
      </c>
      <c r="K22" s="27"/>
      <c r="L22" s="27"/>
    </row>
    <row r="23" spans="2:21">
      <c r="B23" s="114">
        <v>12</v>
      </c>
      <c r="C23" s="103" t="s">
        <v>190</v>
      </c>
      <c r="D23" s="374">
        <v>3372.660695303492</v>
      </c>
      <c r="E23" s="584">
        <v>0</v>
      </c>
      <c r="F23" s="378">
        <f>D23+E23</f>
        <v>3372.660695303492</v>
      </c>
      <c r="G23" s="374">
        <v>3481.5614388505905</v>
      </c>
      <c r="H23" s="584">
        <v>0</v>
      </c>
      <c r="I23" s="378">
        <f>G23+H23</f>
        <v>3481.5614388505905</v>
      </c>
      <c r="K23" s="27"/>
      <c r="L23" s="27"/>
    </row>
    <row r="24" spans="2:21" ht="15.75" thickBot="1">
      <c r="B24" s="115">
        <v>13</v>
      </c>
      <c r="C24" s="199" t="s">
        <v>74</v>
      </c>
      <c r="D24" s="370">
        <v>1389.4679442144143</v>
      </c>
      <c r="E24" s="587">
        <v>0</v>
      </c>
      <c r="F24" s="394">
        <f>D24+E24</f>
        <v>1389.4679442144143</v>
      </c>
      <c r="G24" s="370">
        <v>1308.7679442144145</v>
      </c>
      <c r="H24" s="587">
        <v>0</v>
      </c>
      <c r="I24" s="394">
        <f>G24+H24</f>
        <v>1308.7679442144145</v>
      </c>
      <c r="K24" s="27"/>
      <c r="L24" s="27"/>
    </row>
    <row r="25" spans="2:21" ht="15.75" thickBot="1">
      <c r="B25" s="124"/>
      <c r="C25" s="103"/>
      <c r="D25" s="133"/>
      <c r="E25" s="133"/>
      <c r="F25" s="133"/>
      <c r="G25" s="133"/>
      <c r="H25" s="133"/>
      <c r="I25" s="133"/>
      <c r="K25" s="27"/>
      <c r="L25" s="27"/>
    </row>
    <row r="26" spans="2:21" ht="16.5" customHeight="1" thickBot="1">
      <c r="D26" s="611" t="s">
        <v>66</v>
      </c>
      <c r="E26" s="612"/>
      <c r="F26" s="612"/>
      <c r="G26" s="612"/>
      <c r="H26" s="612"/>
      <c r="I26" s="612"/>
      <c r="J26" s="612"/>
      <c r="K26" s="612"/>
      <c r="L26" s="613"/>
    </row>
    <row r="27" spans="2:21" ht="15.75">
      <c r="B27" s="113"/>
      <c r="C27" s="111"/>
      <c r="D27" s="619">
        <v>2014</v>
      </c>
      <c r="E27" s="620"/>
      <c r="F27" s="621"/>
      <c r="G27" s="619">
        <v>2015</v>
      </c>
      <c r="H27" s="620"/>
      <c r="I27" s="622"/>
      <c r="J27" s="619" t="s">
        <v>0</v>
      </c>
      <c r="K27" s="620"/>
      <c r="L27" s="621"/>
    </row>
    <row r="28" spans="2:21" ht="15.75">
      <c r="B28" s="106" t="s">
        <v>2</v>
      </c>
      <c r="C28" s="112"/>
      <c r="D28" s="9" t="s">
        <v>14</v>
      </c>
      <c r="E28" s="10" t="s">
        <v>23</v>
      </c>
      <c r="F28" s="11" t="s">
        <v>23</v>
      </c>
      <c r="G28" s="9" t="s">
        <v>14</v>
      </c>
      <c r="H28" s="10" t="s">
        <v>23</v>
      </c>
      <c r="I28" s="58" t="s">
        <v>23</v>
      </c>
      <c r="J28" s="9" t="s">
        <v>14</v>
      </c>
      <c r="K28" s="10" t="s">
        <v>23</v>
      </c>
      <c r="L28" s="11" t="s">
        <v>23</v>
      </c>
    </row>
    <row r="29" spans="2:21" ht="16.5" thickBot="1">
      <c r="B29" s="60" t="s">
        <v>3</v>
      </c>
      <c r="C29" s="59" t="s">
        <v>1</v>
      </c>
      <c r="D29" s="12" t="s">
        <v>12</v>
      </c>
      <c r="E29" s="13" t="s">
        <v>17</v>
      </c>
      <c r="F29" s="14" t="s">
        <v>13</v>
      </c>
      <c r="G29" s="12" t="s">
        <v>12</v>
      </c>
      <c r="H29" s="13" t="s">
        <v>17</v>
      </c>
      <c r="I29" s="59" t="s">
        <v>13</v>
      </c>
      <c r="J29" s="12" t="s">
        <v>12</v>
      </c>
      <c r="K29" s="13" t="s">
        <v>17</v>
      </c>
      <c r="L29" s="14" t="s">
        <v>13</v>
      </c>
    </row>
    <row r="30" spans="2:21">
      <c r="B30" s="17"/>
      <c r="C30" s="21"/>
      <c r="D30" s="134" t="s">
        <v>4</v>
      </c>
      <c r="E30" s="28" t="s">
        <v>5</v>
      </c>
      <c r="F30" s="29" t="s">
        <v>6</v>
      </c>
      <c r="G30" s="134" t="s">
        <v>7</v>
      </c>
      <c r="H30" s="28" t="s">
        <v>8</v>
      </c>
      <c r="I30" s="28" t="s">
        <v>9</v>
      </c>
      <c r="J30" s="114" t="s">
        <v>11</v>
      </c>
      <c r="K30" s="124" t="s">
        <v>15</v>
      </c>
      <c r="L30" s="125" t="s">
        <v>16</v>
      </c>
    </row>
    <row r="31" spans="2:21" ht="18" thickBot="1">
      <c r="B31" s="22" t="s">
        <v>39</v>
      </c>
      <c r="C31" s="21"/>
      <c r="D31" s="44"/>
      <c r="E31" s="30"/>
      <c r="F31" s="31"/>
      <c r="G31" s="44"/>
      <c r="H31" s="30"/>
      <c r="I31" s="30"/>
      <c r="J31" s="17"/>
      <c r="K31" s="21"/>
      <c r="L31" s="37"/>
    </row>
    <row r="32" spans="2:21">
      <c r="B32" s="75">
        <v>14</v>
      </c>
      <c r="C32" s="21" t="s">
        <v>41</v>
      </c>
      <c r="D32" s="367">
        <v>6079.8739999999998</v>
      </c>
      <c r="E32" s="583">
        <v>0</v>
      </c>
      <c r="F32" s="368">
        <f>D32+E32</f>
        <v>6079.8739999999998</v>
      </c>
      <c r="G32" s="367">
        <v>6118.4195</v>
      </c>
      <c r="H32" s="583">
        <v>0</v>
      </c>
      <c r="I32" s="395">
        <f>G32+H32</f>
        <v>6118.4195</v>
      </c>
      <c r="J32" s="396">
        <f>D32+G32</f>
        <v>12198.2935</v>
      </c>
      <c r="K32" s="397">
        <f>L32-J32</f>
        <v>0</v>
      </c>
      <c r="L32" s="398">
        <f>F32+I32</f>
        <v>12198.2935</v>
      </c>
    </row>
    <row r="33" spans="1:12">
      <c r="B33" s="75">
        <v>15</v>
      </c>
      <c r="C33" s="103" t="s">
        <v>71</v>
      </c>
      <c r="D33" s="374">
        <v>974.3075063118556</v>
      </c>
      <c r="E33" s="584">
        <v>0</v>
      </c>
      <c r="F33" s="378">
        <f>D33+E33</f>
        <v>974.3075063118556</v>
      </c>
      <c r="G33" s="374">
        <v>1056.2030800117946</v>
      </c>
      <c r="H33" s="584">
        <v>0</v>
      </c>
      <c r="I33" s="393">
        <f>G33+H33</f>
        <v>1056.2030800117946</v>
      </c>
      <c r="J33" s="399">
        <f t="shared" ref="J33:J35" si="2">D33+G33</f>
        <v>2030.5105863236502</v>
      </c>
      <c r="K33" s="400">
        <f t="shared" ref="K33:K34" si="3">L33-J33</f>
        <v>0</v>
      </c>
      <c r="L33" s="401">
        <f t="shared" ref="L33:L35" si="4">F33+I33</f>
        <v>2030.5105863236502</v>
      </c>
    </row>
    <row r="34" spans="1:12">
      <c r="B34" s="75">
        <v>16</v>
      </c>
      <c r="C34" s="21" t="s">
        <v>45</v>
      </c>
      <c r="D34" s="374">
        <v>21.7</v>
      </c>
      <c r="E34" s="584">
        <v>0</v>
      </c>
      <c r="F34" s="378">
        <f>D34+E34</f>
        <v>21.7</v>
      </c>
      <c r="G34" s="374">
        <v>21.7</v>
      </c>
      <c r="H34" s="584">
        <v>0</v>
      </c>
      <c r="I34" s="393">
        <f>G34+H34</f>
        <v>21.7</v>
      </c>
      <c r="J34" s="399">
        <f t="shared" si="2"/>
        <v>43.4</v>
      </c>
      <c r="K34" s="400">
        <f t="shared" si="3"/>
        <v>0</v>
      </c>
      <c r="L34" s="401">
        <f t="shared" si="4"/>
        <v>43.4</v>
      </c>
    </row>
    <row r="35" spans="1:12">
      <c r="B35" s="75">
        <v>17</v>
      </c>
      <c r="C35" s="103" t="s">
        <v>73</v>
      </c>
      <c r="D35" s="374">
        <v>0.7</v>
      </c>
      <c r="E35" s="584">
        <v>0</v>
      </c>
      <c r="F35" s="378">
        <f>D35+E35</f>
        <v>0.7</v>
      </c>
      <c r="G35" s="374">
        <v>0.7</v>
      </c>
      <c r="H35" s="584">
        <v>0</v>
      </c>
      <c r="I35" s="393">
        <f>G35+H35</f>
        <v>0.7</v>
      </c>
      <c r="J35" s="399">
        <f t="shared" si="2"/>
        <v>1.4</v>
      </c>
      <c r="K35" s="400">
        <f>L35-J35</f>
        <v>0</v>
      </c>
      <c r="L35" s="401">
        <f t="shared" si="4"/>
        <v>1.4</v>
      </c>
    </row>
    <row r="36" spans="1:12">
      <c r="B36" s="75">
        <v>18</v>
      </c>
      <c r="C36" s="21" t="s">
        <v>33</v>
      </c>
      <c r="D36" s="402" t="s">
        <v>19</v>
      </c>
      <c r="E36" s="403" t="s">
        <v>19</v>
      </c>
      <c r="F36" s="404" t="s">
        <v>19</v>
      </c>
      <c r="G36" s="402" t="s">
        <v>19</v>
      </c>
      <c r="H36" s="403" t="s">
        <v>19</v>
      </c>
      <c r="I36" s="403" t="s">
        <v>19</v>
      </c>
      <c r="J36" s="405" t="s">
        <v>19</v>
      </c>
      <c r="K36" s="406" t="s">
        <v>19</v>
      </c>
      <c r="L36" s="407" t="s">
        <v>19</v>
      </c>
    </row>
    <row r="37" spans="1:12" ht="16.5" thickBot="1">
      <c r="B37" s="75">
        <v>19</v>
      </c>
      <c r="C37" s="18" t="s">
        <v>0</v>
      </c>
      <c r="D37" s="408">
        <f>D32-D33+D34+D35</f>
        <v>5127.9664936881436</v>
      </c>
      <c r="E37" s="409">
        <f>F37-D37</f>
        <v>0</v>
      </c>
      <c r="F37" s="410">
        <f>F32-F33+F34+F35</f>
        <v>5127.9664936881436</v>
      </c>
      <c r="G37" s="408">
        <f>G32-G33+G34+G35</f>
        <v>5084.6164199882051</v>
      </c>
      <c r="H37" s="409">
        <f>I37-G37</f>
        <v>0</v>
      </c>
      <c r="I37" s="409">
        <f>I32-I33+I34+I35</f>
        <v>5084.6164199882051</v>
      </c>
      <c r="J37" s="408">
        <f t="shared" ref="J37:L37" si="5">J32-J33+J34+J35</f>
        <v>10212.58291367635</v>
      </c>
      <c r="K37" s="409">
        <f>L37-J37</f>
        <v>0</v>
      </c>
      <c r="L37" s="410">
        <f t="shared" si="5"/>
        <v>10212.58291367635</v>
      </c>
    </row>
    <row r="38" spans="1:12" s="4" customFormat="1">
      <c r="A38" s="33"/>
      <c r="B38" s="34"/>
      <c r="C38" s="27"/>
      <c r="D38" s="48"/>
      <c r="E38" s="32"/>
      <c r="F38" s="411"/>
      <c r="G38" s="48"/>
      <c r="H38" s="32"/>
      <c r="I38" s="32"/>
      <c r="J38" s="412"/>
      <c r="K38" s="38"/>
      <c r="L38" s="411"/>
    </row>
    <row r="39" spans="1:12" s="4" customFormat="1" ht="16.5" thickBot="1">
      <c r="A39" s="33"/>
      <c r="B39" s="15" t="s">
        <v>47</v>
      </c>
      <c r="C39" s="27"/>
      <c r="D39" s="48"/>
      <c r="E39" s="32"/>
      <c r="F39" s="411"/>
      <c r="G39" s="48"/>
      <c r="H39" s="32"/>
      <c r="I39" s="32"/>
      <c r="J39" s="413"/>
      <c r="K39" s="38"/>
      <c r="L39" s="411"/>
    </row>
    <row r="40" spans="1:12">
      <c r="B40" s="75">
        <v>20</v>
      </c>
      <c r="C40" s="21" t="s">
        <v>34</v>
      </c>
      <c r="D40" s="367">
        <v>145.45911683262707</v>
      </c>
      <c r="E40" s="583">
        <v>0</v>
      </c>
      <c r="F40" s="368">
        <f>D40+E40</f>
        <v>145.45911683262707</v>
      </c>
      <c r="G40" s="367">
        <v>141.07843110817137</v>
      </c>
      <c r="H40" s="583">
        <v>0</v>
      </c>
      <c r="I40" s="395">
        <f>G40+H40</f>
        <v>141.07843110817137</v>
      </c>
      <c r="J40" s="396">
        <f>D40+G40</f>
        <v>286.53754794079845</v>
      </c>
      <c r="K40" s="397">
        <f>L40-J40</f>
        <v>0</v>
      </c>
      <c r="L40" s="398">
        <f>F40+I40</f>
        <v>286.53754794079845</v>
      </c>
    </row>
    <row r="41" spans="1:12">
      <c r="B41" s="75">
        <v>21</v>
      </c>
      <c r="C41" s="103" t="s">
        <v>89</v>
      </c>
      <c r="D41" s="374">
        <v>253.25149018551281</v>
      </c>
      <c r="E41" s="584">
        <v>0</v>
      </c>
      <c r="F41" s="378">
        <f t="shared" ref="F41:F43" si="6">D41+E41</f>
        <v>253.25149018551281</v>
      </c>
      <c r="G41" s="374">
        <v>269.54028325460223</v>
      </c>
      <c r="H41" s="584">
        <v>0</v>
      </c>
      <c r="I41" s="393">
        <f t="shared" ref="I41:I43" si="7">G41+H41</f>
        <v>269.54028325460223</v>
      </c>
      <c r="J41" s="399">
        <f t="shared" ref="J41:J43" si="8">D41+G41</f>
        <v>522.79177344011509</v>
      </c>
      <c r="K41" s="400">
        <f t="shared" ref="K41:K43" si="9">L41-J41</f>
        <v>0</v>
      </c>
      <c r="L41" s="401">
        <f t="shared" ref="L41:L43" si="10">F41+I41</f>
        <v>522.79177344011509</v>
      </c>
    </row>
    <row r="42" spans="1:12">
      <c r="B42" s="75">
        <v>22</v>
      </c>
      <c r="C42" s="103" t="s">
        <v>72</v>
      </c>
      <c r="D42" s="374">
        <v>82.051238318380328</v>
      </c>
      <c r="E42" s="584">
        <v>0</v>
      </c>
      <c r="F42" s="378">
        <f t="shared" si="6"/>
        <v>82.051238318380328</v>
      </c>
      <c r="G42" s="374">
        <v>81.939909081497532</v>
      </c>
      <c r="H42" s="584">
        <v>0</v>
      </c>
      <c r="I42" s="393">
        <f t="shared" si="7"/>
        <v>81.939909081497532</v>
      </c>
      <c r="J42" s="399">
        <f t="shared" si="8"/>
        <v>163.99114739987786</v>
      </c>
      <c r="K42" s="400">
        <f t="shared" si="9"/>
        <v>0</v>
      </c>
      <c r="L42" s="401">
        <f t="shared" si="10"/>
        <v>163.99114739987786</v>
      </c>
    </row>
    <row r="43" spans="1:12">
      <c r="B43" s="75">
        <v>23</v>
      </c>
      <c r="C43" s="21" t="s">
        <v>36</v>
      </c>
      <c r="D43" s="379">
        <v>0.30000000000000004</v>
      </c>
      <c r="E43" s="588">
        <v>0</v>
      </c>
      <c r="F43" s="385">
        <f t="shared" si="6"/>
        <v>0.30000000000000004</v>
      </c>
      <c r="G43" s="379">
        <v>0.30000000000000004</v>
      </c>
      <c r="H43" s="588">
        <v>0</v>
      </c>
      <c r="I43" s="414">
        <f t="shared" si="7"/>
        <v>0.30000000000000004</v>
      </c>
      <c r="J43" s="415">
        <f t="shared" si="8"/>
        <v>0.60000000000000009</v>
      </c>
      <c r="K43" s="416">
        <f t="shared" si="9"/>
        <v>0</v>
      </c>
      <c r="L43" s="417">
        <f t="shared" si="10"/>
        <v>0.60000000000000009</v>
      </c>
    </row>
    <row r="44" spans="1:12" ht="16.5" thickBot="1">
      <c r="B44" s="75">
        <v>24</v>
      </c>
      <c r="C44" s="18" t="s">
        <v>0</v>
      </c>
      <c r="D44" s="382">
        <f>SUM(D40:D43)</f>
        <v>481.06184533652021</v>
      </c>
      <c r="E44" s="418">
        <f>F44-D44</f>
        <v>0</v>
      </c>
      <c r="F44" s="384">
        <f>SUM(F40:F43)</f>
        <v>481.06184533652021</v>
      </c>
      <c r="G44" s="382">
        <f>SUM(G40:G43)</f>
        <v>492.85862344427119</v>
      </c>
      <c r="H44" s="418">
        <f>I44-G44</f>
        <v>0</v>
      </c>
      <c r="I44" s="418">
        <f>SUM(I40:I43)</f>
        <v>492.85862344427119</v>
      </c>
      <c r="J44" s="382">
        <f>SUM(J40:J43)</f>
        <v>973.92046878079145</v>
      </c>
      <c r="K44" s="419">
        <f>L44-J44</f>
        <v>0</v>
      </c>
      <c r="L44" s="384">
        <f t="shared" ref="L44" si="11">SUM(L40:L43)</f>
        <v>973.92046878079145</v>
      </c>
    </row>
    <row r="45" spans="1:12" s="4" customFormat="1">
      <c r="A45" s="33"/>
      <c r="B45" s="34"/>
      <c r="C45" s="27"/>
      <c r="D45" s="48"/>
      <c r="E45" s="32"/>
      <c r="F45" s="411"/>
      <c r="G45" s="48"/>
      <c r="H45" s="32"/>
      <c r="I45" s="32"/>
      <c r="J45" s="412"/>
      <c r="K45" s="38"/>
      <c r="L45" s="411"/>
    </row>
    <row r="46" spans="1:12" ht="15.75">
      <c r="B46" s="22" t="s">
        <v>46</v>
      </c>
      <c r="C46" s="21"/>
      <c r="D46" s="47"/>
      <c r="E46" s="19"/>
      <c r="F46" s="420"/>
      <c r="G46" s="47"/>
      <c r="H46" s="19"/>
      <c r="I46" s="19"/>
      <c r="J46" s="421"/>
      <c r="K46" s="422"/>
      <c r="L46" s="423"/>
    </row>
    <row r="47" spans="1:12" ht="15.75" thickBot="1">
      <c r="B47" s="75">
        <v>25</v>
      </c>
      <c r="C47" s="21" t="s">
        <v>37</v>
      </c>
      <c r="D47" s="138" t="s">
        <v>19</v>
      </c>
      <c r="E47" s="139" t="s">
        <v>19</v>
      </c>
      <c r="F47" s="424" t="s">
        <v>19</v>
      </c>
      <c r="G47" s="138" t="s">
        <v>19</v>
      </c>
      <c r="H47" s="139" t="s">
        <v>19</v>
      </c>
      <c r="I47" s="139" t="s">
        <v>19</v>
      </c>
      <c r="J47" s="425" t="s">
        <v>19</v>
      </c>
      <c r="K47" s="426" t="s">
        <v>19</v>
      </c>
      <c r="L47" s="427" t="s">
        <v>19</v>
      </c>
    </row>
    <row r="48" spans="1:12">
      <c r="B48" s="75">
        <v>26</v>
      </c>
      <c r="C48" s="21" t="s">
        <v>38</v>
      </c>
      <c r="D48" s="428">
        <v>19.850682924358257</v>
      </c>
      <c r="E48" s="589">
        <v>0</v>
      </c>
      <c r="F48" s="429">
        <f>D48+E48</f>
        <v>19.850682924358257</v>
      </c>
      <c r="G48" s="428">
        <v>20.212682924358255</v>
      </c>
      <c r="H48" s="589">
        <v>0</v>
      </c>
      <c r="I48" s="430">
        <f>G48+H48</f>
        <v>20.212682924358255</v>
      </c>
      <c r="J48" s="431">
        <f>D48+G48</f>
        <v>40.063365848716515</v>
      </c>
      <c r="K48" s="432">
        <f>L48-J48</f>
        <v>0</v>
      </c>
      <c r="L48" s="433">
        <f>F48+I48</f>
        <v>40.063365848716515</v>
      </c>
    </row>
    <row r="49" spans="1:12" ht="16.5" thickBot="1">
      <c r="B49" s="75">
        <v>27</v>
      </c>
      <c r="C49" s="18" t="s">
        <v>0</v>
      </c>
      <c r="D49" s="382">
        <f>D48</f>
        <v>19.850682924358257</v>
      </c>
      <c r="E49" s="418">
        <f>F49-D49</f>
        <v>0</v>
      </c>
      <c r="F49" s="384">
        <f>F48</f>
        <v>19.850682924358257</v>
      </c>
      <c r="G49" s="382">
        <f>G48</f>
        <v>20.212682924358255</v>
      </c>
      <c r="H49" s="418">
        <f>I49-G49</f>
        <v>0</v>
      </c>
      <c r="I49" s="418">
        <f>I48</f>
        <v>20.212682924358255</v>
      </c>
      <c r="J49" s="434">
        <f>D49+G49</f>
        <v>40.063365848716515</v>
      </c>
      <c r="K49" s="419">
        <f>L49-J49</f>
        <v>0</v>
      </c>
      <c r="L49" s="435">
        <f>F49+I49</f>
        <v>40.063365848716515</v>
      </c>
    </row>
    <row r="50" spans="1:12" ht="15.75" thickBot="1">
      <c r="B50" s="75"/>
      <c r="C50" s="21"/>
      <c r="D50" s="47"/>
      <c r="E50" s="19"/>
      <c r="F50" s="420"/>
      <c r="G50" s="47"/>
      <c r="H50" s="19"/>
      <c r="I50" s="19"/>
      <c r="J50" s="412"/>
      <c r="K50" s="422"/>
      <c r="L50" s="423"/>
    </row>
    <row r="51" spans="1:12" ht="16.5" thickBot="1">
      <c r="B51" s="76">
        <v>28</v>
      </c>
      <c r="C51" s="199" t="s">
        <v>91</v>
      </c>
      <c r="D51" s="436">
        <v>19.057863671196486</v>
      </c>
      <c r="E51" s="590">
        <v>0</v>
      </c>
      <c r="F51" s="437">
        <f>D51+E51</f>
        <v>19.057863671196486</v>
      </c>
      <c r="G51" s="436">
        <v>20.224191497424044</v>
      </c>
      <c r="H51" s="590">
        <v>0</v>
      </c>
      <c r="I51" s="438">
        <f>G51+H51</f>
        <v>20.224191497424044</v>
      </c>
      <c r="J51" s="439">
        <f>D51+G51</f>
        <v>39.282055168620531</v>
      </c>
      <c r="K51" s="440">
        <f>L51-J51</f>
        <v>0</v>
      </c>
      <c r="L51" s="441">
        <f>F51+I51</f>
        <v>39.282055168620531</v>
      </c>
    </row>
    <row r="52" spans="1:12" s="4" customFormat="1" ht="16.5" thickBot="1">
      <c r="A52" s="33"/>
      <c r="B52" s="211"/>
      <c r="C52" s="104"/>
      <c r="D52" s="442"/>
      <c r="E52" s="442"/>
      <c r="F52" s="442"/>
      <c r="G52" s="442"/>
      <c r="H52" s="442"/>
      <c r="I52" s="442"/>
      <c r="J52" s="443"/>
      <c r="K52" s="443"/>
      <c r="L52" s="443"/>
    </row>
    <row r="53" spans="1:12" ht="16.5" customHeight="1" thickBot="1">
      <c r="C53" s="263"/>
      <c r="D53" s="611" t="s">
        <v>67</v>
      </c>
      <c r="E53" s="612"/>
      <c r="F53" s="612"/>
      <c r="G53" s="612"/>
      <c r="H53" s="612"/>
      <c r="I53" s="612"/>
      <c r="J53" s="612"/>
      <c r="K53" s="612"/>
      <c r="L53" s="613"/>
    </row>
    <row r="54" spans="1:12" ht="15.75">
      <c r="B54" s="113"/>
      <c r="C54" s="111"/>
      <c r="D54" s="619">
        <v>2014</v>
      </c>
      <c r="E54" s="620"/>
      <c r="F54" s="621"/>
      <c r="G54" s="619">
        <v>2015</v>
      </c>
      <c r="H54" s="620"/>
      <c r="I54" s="622"/>
      <c r="J54" s="619" t="s">
        <v>0</v>
      </c>
      <c r="K54" s="620"/>
      <c r="L54" s="621"/>
    </row>
    <row r="55" spans="1:12" ht="15.75">
      <c r="B55" s="106" t="s">
        <v>2</v>
      </c>
      <c r="C55" s="112"/>
      <c r="D55" s="9" t="s">
        <v>14</v>
      </c>
      <c r="E55" s="10" t="s">
        <v>23</v>
      </c>
      <c r="F55" s="11" t="s">
        <v>23</v>
      </c>
      <c r="G55" s="9" t="s">
        <v>14</v>
      </c>
      <c r="H55" s="10" t="s">
        <v>23</v>
      </c>
      <c r="I55" s="11" t="s">
        <v>23</v>
      </c>
      <c r="J55" s="9" t="s">
        <v>14</v>
      </c>
      <c r="K55" s="10" t="s">
        <v>23</v>
      </c>
      <c r="L55" s="11" t="s">
        <v>23</v>
      </c>
    </row>
    <row r="56" spans="1:12" ht="16.5" thickBot="1">
      <c r="B56" s="60" t="s">
        <v>3</v>
      </c>
      <c r="C56" s="59" t="s">
        <v>1</v>
      </c>
      <c r="D56" s="12" t="s">
        <v>12</v>
      </c>
      <c r="E56" s="13" t="s">
        <v>17</v>
      </c>
      <c r="F56" s="14" t="s">
        <v>13</v>
      </c>
      <c r="G56" s="12" t="s">
        <v>12</v>
      </c>
      <c r="H56" s="13" t="s">
        <v>17</v>
      </c>
      <c r="I56" s="14" t="s">
        <v>13</v>
      </c>
      <c r="J56" s="12" t="s">
        <v>12</v>
      </c>
      <c r="K56" s="13" t="s">
        <v>17</v>
      </c>
      <c r="L56" s="14" t="s">
        <v>13</v>
      </c>
    </row>
    <row r="57" spans="1:12">
      <c r="B57" s="17"/>
      <c r="C57" s="21"/>
      <c r="D57" s="134" t="s">
        <v>4</v>
      </c>
      <c r="E57" s="28" t="s">
        <v>5</v>
      </c>
      <c r="F57" s="29" t="s">
        <v>6</v>
      </c>
      <c r="G57" s="134" t="s">
        <v>7</v>
      </c>
      <c r="H57" s="28" t="s">
        <v>8</v>
      </c>
      <c r="I57" s="29" t="s">
        <v>9</v>
      </c>
      <c r="J57" s="114" t="s">
        <v>11</v>
      </c>
      <c r="K57" s="124" t="s">
        <v>15</v>
      </c>
      <c r="L57" s="125" t="s">
        <v>16</v>
      </c>
    </row>
    <row r="58" spans="1:12" ht="18" thickBot="1">
      <c r="B58" s="22" t="s">
        <v>39</v>
      </c>
      <c r="C58" s="21"/>
      <c r="D58" s="44"/>
      <c r="E58" s="30"/>
      <c r="F58" s="31"/>
      <c r="G58" s="44"/>
      <c r="H58" s="30"/>
      <c r="I58" s="31"/>
      <c r="J58" s="17"/>
      <c r="K58" s="21"/>
      <c r="L58" s="37"/>
    </row>
    <row r="59" spans="1:12">
      <c r="B59" s="75">
        <v>29</v>
      </c>
      <c r="C59" s="21" t="s">
        <v>41</v>
      </c>
      <c r="D59" s="367">
        <v>3275.1333999999997</v>
      </c>
      <c r="E59" s="583">
        <v>0</v>
      </c>
      <c r="F59" s="368">
        <f>D59+E59</f>
        <v>3275.1333999999997</v>
      </c>
      <c r="G59" s="367">
        <v>3347.7208999999993</v>
      </c>
      <c r="H59" s="583">
        <v>0</v>
      </c>
      <c r="I59" s="368">
        <f>G59+H59</f>
        <v>3347.7208999999993</v>
      </c>
      <c r="J59" s="396">
        <f>D59+G59</f>
        <v>6622.8542999999991</v>
      </c>
      <c r="K59" s="397">
        <f>L59-J59</f>
        <v>0</v>
      </c>
      <c r="L59" s="398">
        <f>F59+I59</f>
        <v>6622.8542999999991</v>
      </c>
    </row>
    <row r="60" spans="1:12">
      <c r="B60" s="75">
        <v>30</v>
      </c>
      <c r="C60" s="103" t="s">
        <v>71</v>
      </c>
      <c r="D60" s="374">
        <v>772.61578959022199</v>
      </c>
      <c r="E60" s="584">
        <v>0</v>
      </c>
      <c r="F60" s="378">
        <f>D60+E60</f>
        <v>772.61578959022199</v>
      </c>
      <c r="G60" s="374">
        <v>828.5356761640536</v>
      </c>
      <c r="H60" s="584">
        <v>0</v>
      </c>
      <c r="I60" s="378">
        <f>G60+H60</f>
        <v>828.5356761640536</v>
      </c>
      <c r="J60" s="399">
        <f t="shared" ref="J60:J62" si="12">D60+G60</f>
        <v>1601.1514657542757</v>
      </c>
      <c r="K60" s="400">
        <f t="shared" ref="K60:K61" si="13">L60-J60</f>
        <v>0</v>
      </c>
      <c r="L60" s="401">
        <f t="shared" ref="L60:L62" si="14">F60+I60</f>
        <v>1601.1514657542757</v>
      </c>
    </row>
    <row r="61" spans="1:12">
      <c r="B61" s="75">
        <v>31</v>
      </c>
      <c r="C61" s="21" t="s">
        <v>45</v>
      </c>
      <c r="D61" s="374">
        <v>8.2747000000000011</v>
      </c>
      <c r="E61" s="584">
        <v>0</v>
      </c>
      <c r="F61" s="378">
        <f>D61+E61</f>
        <v>8.2747000000000011</v>
      </c>
      <c r="G61" s="374">
        <v>8.2747000000000011</v>
      </c>
      <c r="H61" s="584">
        <v>0</v>
      </c>
      <c r="I61" s="378">
        <f>G61+H61</f>
        <v>8.2747000000000011</v>
      </c>
      <c r="J61" s="399">
        <f t="shared" si="12"/>
        <v>16.549400000000002</v>
      </c>
      <c r="K61" s="400">
        <f t="shared" si="13"/>
        <v>0</v>
      </c>
      <c r="L61" s="401">
        <f t="shared" si="14"/>
        <v>16.549400000000002</v>
      </c>
    </row>
    <row r="62" spans="1:12">
      <c r="B62" s="75">
        <v>32</v>
      </c>
      <c r="C62" s="103" t="s">
        <v>73</v>
      </c>
      <c r="D62" s="374">
        <v>0.7</v>
      </c>
      <c r="E62" s="584">
        <v>0</v>
      </c>
      <c r="F62" s="378">
        <f>D62+E62</f>
        <v>0.7</v>
      </c>
      <c r="G62" s="374">
        <v>0.7</v>
      </c>
      <c r="H62" s="584">
        <v>0</v>
      </c>
      <c r="I62" s="378">
        <f>G62+H62</f>
        <v>0.7</v>
      </c>
      <c r="J62" s="399">
        <f t="shared" si="12"/>
        <v>1.4</v>
      </c>
      <c r="K62" s="400">
        <f>L62-J62</f>
        <v>0</v>
      </c>
      <c r="L62" s="401">
        <f t="shared" si="14"/>
        <v>1.4</v>
      </c>
    </row>
    <row r="63" spans="1:12">
      <c r="B63" s="75">
        <v>33</v>
      </c>
      <c r="C63" s="21" t="s">
        <v>33</v>
      </c>
      <c r="D63" s="444" t="s">
        <v>19</v>
      </c>
      <c r="E63" s="445" t="s">
        <v>19</v>
      </c>
      <c r="F63" s="446" t="s">
        <v>19</v>
      </c>
      <c r="G63" s="444" t="s">
        <v>19</v>
      </c>
      <c r="H63" s="445" t="s">
        <v>19</v>
      </c>
      <c r="I63" s="447" t="s">
        <v>19</v>
      </c>
      <c r="J63" s="405" t="s">
        <v>19</v>
      </c>
      <c r="K63" s="406" t="s">
        <v>19</v>
      </c>
      <c r="L63" s="407" t="s">
        <v>19</v>
      </c>
    </row>
    <row r="64" spans="1:12" ht="16.5" thickBot="1">
      <c r="B64" s="75">
        <v>34</v>
      </c>
      <c r="C64" s="18" t="s">
        <v>0</v>
      </c>
      <c r="D64" s="408">
        <f>D59-D60+D61+D62</f>
        <v>2511.4923104097775</v>
      </c>
      <c r="E64" s="409">
        <f>F64-D64</f>
        <v>0</v>
      </c>
      <c r="F64" s="410">
        <f>F59-F60+F61+F62</f>
        <v>2511.4923104097775</v>
      </c>
      <c r="G64" s="408">
        <f>G59-G60+G61+G62</f>
        <v>2528.1599238359454</v>
      </c>
      <c r="H64" s="409">
        <f>I64-G64</f>
        <v>0</v>
      </c>
      <c r="I64" s="410">
        <f>I59-I60+I61+I62</f>
        <v>2528.1599238359454</v>
      </c>
      <c r="J64" s="408">
        <f>J59-J60+J61+J62</f>
        <v>5039.6522342457229</v>
      </c>
      <c r="K64" s="409">
        <f>L64-J64</f>
        <v>0</v>
      </c>
      <c r="L64" s="410">
        <f t="shared" ref="L64" si="15">L59-L60+L61+L62</f>
        <v>5039.6522342457229</v>
      </c>
    </row>
    <row r="65" spans="2:12">
      <c r="B65" s="34"/>
      <c r="C65" s="27"/>
      <c r="D65" s="48"/>
      <c r="E65" s="32"/>
      <c r="F65" s="411"/>
      <c r="G65" s="48"/>
      <c r="H65" s="32"/>
      <c r="I65" s="448"/>
      <c r="J65" s="412"/>
      <c r="K65" s="38"/>
      <c r="L65" s="411"/>
    </row>
    <row r="66" spans="2:12" ht="16.5" thickBot="1">
      <c r="B66" s="15" t="s">
        <v>47</v>
      </c>
      <c r="C66" s="27"/>
      <c r="D66" s="48"/>
      <c r="E66" s="32"/>
      <c r="F66" s="411"/>
      <c r="G66" s="48"/>
      <c r="H66" s="32"/>
      <c r="I66" s="448"/>
      <c r="J66" s="413"/>
      <c r="K66" s="38"/>
      <c r="L66" s="411"/>
    </row>
    <row r="67" spans="2:12">
      <c r="B67" s="75">
        <v>35</v>
      </c>
      <c r="C67" s="21" t="s">
        <v>34</v>
      </c>
      <c r="D67" s="367">
        <v>232.48477964246206</v>
      </c>
      <c r="E67" s="583">
        <v>0</v>
      </c>
      <c r="F67" s="368">
        <f>D67+E67</f>
        <v>232.48477964246206</v>
      </c>
      <c r="G67" s="367">
        <v>237.19576035289646</v>
      </c>
      <c r="H67" s="583">
        <v>0</v>
      </c>
      <c r="I67" s="368">
        <f>G67+H67</f>
        <v>237.19576035289646</v>
      </c>
      <c r="J67" s="396">
        <f>D67+G67</f>
        <v>469.68053999535852</v>
      </c>
      <c r="K67" s="397">
        <f>L67-J67</f>
        <v>0</v>
      </c>
      <c r="L67" s="398">
        <f>F67+I67</f>
        <v>469.68053999535852</v>
      </c>
    </row>
    <row r="68" spans="2:12">
      <c r="B68" s="75">
        <v>36</v>
      </c>
      <c r="C68" s="103" t="s">
        <v>89</v>
      </c>
      <c r="D68" s="374">
        <v>75.605453275348623</v>
      </c>
      <c r="E68" s="584">
        <v>0</v>
      </c>
      <c r="F68" s="378">
        <f t="shared" ref="F68:F70" si="16">D68+E68</f>
        <v>75.605453275348623</v>
      </c>
      <c r="G68" s="374">
        <v>77.524984658154779</v>
      </c>
      <c r="H68" s="584">
        <v>0</v>
      </c>
      <c r="I68" s="378">
        <f t="shared" ref="I68:I70" si="17">G68+H68</f>
        <v>77.524984658154779</v>
      </c>
      <c r="J68" s="399">
        <f>D68+G68</f>
        <v>153.1304379335034</v>
      </c>
      <c r="K68" s="400">
        <f t="shared" ref="K68:K70" si="18">L68-J68</f>
        <v>0</v>
      </c>
      <c r="L68" s="401">
        <f t="shared" ref="L68:L70" si="19">F68+I68</f>
        <v>153.1304379335034</v>
      </c>
    </row>
    <row r="69" spans="2:12">
      <c r="B69" s="75">
        <v>37</v>
      </c>
      <c r="C69" s="103" t="s">
        <v>72</v>
      </c>
      <c r="D69" s="374">
        <v>62.223053145958438</v>
      </c>
      <c r="E69" s="584">
        <v>0</v>
      </c>
      <c r="F69" s="378">
        <f t="shared" si="16"/>
        <v>62.223053145958438</v>
      </c>
      <c r="G69" s="374">
        <v>63.081720001704937</v>
      </c>
      <c r="H69" s="584">
        <v>0</v>
      </c>
      <c r="I69" s="378">
        <f t="shared" si="17"/>
        <v>63.081720001704937</v>
      </c>
      <c r="J69" s="399">
        <f>D69+G69</f>
        <v>125.30477314766338</v>
      </c>
      <c r="K69" s="400">
        <f>L69-J69</f>
        <v>0</v>
      </c>
      <c r="L69" s="401">
        <f t="shared" si="19"/>
        <v>125.30477314766338</v>
      </c>
    </row>
    <row r="70" spans="2:12">
      <c r="B70" s="75">
        <v>38</v>
      </c>
      <c r="C70" s="21" t="s">
        <v>36</v>
      </c>
      <c r="D70" s="379">
        <v>0.1</v>
      </c>
      <c r="E70" s="588">
        <v>0</v>
      </c>
      <c r="F70" s="385">
        <f t="shared" si="16"/>
        <v>0.1</v>
      </c>
      <c r="G70" s="379">
        <v>0.1</v>
      </c>
      <c r="H70" s="588">
        <v>0</v>
      </c>
      <c r="I70" s="385">
        <f t="shared" si="17"/>
        <v>0.1</v>
      </c>
      <c r="J70" s="415">
        <f t="shared" ref="J70" si="20">D70+G70</f>
        <v>0.2</v>
      </c>
      <c r="K70" s="416">
        <f t="shared" si="18"/>
        <v>0</v>
      </c>
      <c r="L70" s="417">
        <f t="shared" si="19"/>
        <v>0.2</v>
      </c>
    </row>
    <row r="71" spans="2:12" ht="16.5" thickBot="1">
      <c r="B71" s="75">
        <v>39</v>
      </c>
      <c r="C71" s="18" t="s">
        <v>0</v>
      </c>
      <c r="D71" s="382">
        <f>SUM(D67:D70)</f>
        <v>370.41328606376914</v>
      </c>
      <c r="E71" s="418">
        <f>F71-D71</f>
        <v>0</v>
      </c>
      <c r="F71" s="384">
        <f>SUM(F67:F70)</f>
        <v>370.41328606376914</v>
      </c>
      <c r="G71" s="382">
        <f>SUM(G67:G70)</f>
        <v>377.90246501275618</v>
      </c>
      <c r="H71" s="418">
        <f>I71-G71</f>
        <v>0</v>
      </c>
      <c r="I71" s="384">
        <f>SUM(I67:I70)</f>
        <v>377.90246501275618</v>
      </c>
      <c r="J71" s="382">
        <f>SUM(J67:J70)</f>
        <v>748.31575107652532</v>
      </c>
      <c r="K71" s="419">
        <f>L71-J71</f>
        <v>0</v>
      </c>
      <c r="L71" s="384">
        <f t="shared" ref="L71" si="21">SUM(L67:L70)</f>
        <v>748.31575107652532</v>
      </c>
    </row>
    <row r="72" spans="2:12">
      <c r="B72" s="34"/>
      <c r="C72" s="27"/>
      <c r="D72" s="48"/>
      <c r="E72" s="32"/>
      <c r="F72" s="411"/>
      <c r="G72" s="48"/>
      <c r="H72" s="32"/>
      <c r="I72" s="448"/>
      <c r="J72" s="412"/>
      <c r="K72" s="38"/>
      <c r="L72" s="411"/>
    </row>
    <row r="73" spans="2:12" ht="15.75">
      <c r="B73" s="22" t="s">
        <v>46</v>
      </c>
      <c r="C73" s="21"/>
      <c r="D73" s="47"/>
      <c r="E73" s="19"/>
      <c r="F73" s="420"/>
      <c r="G73" s="47"/>
      <c r="H73" s="19"/>
      <c r="I73" s="20"/>
      <c r="J73" s="421"/>
      <c r="K73" s="422"/>
      <c r="L73" s="423"/>
    </row>
    <row r="74" spans="2:12" ht="15.75" thickBot="1">
      <c r="B74" s="75">
        <v>40</v>
      </c>
      <c r="C74" s="21" t="s">
        <v>37</v>
      </c>
      <c r="D74" s="48" t="s">
        <v>19</v>
      </c>
      <c r="E74" s="32" t="s">
        <v>19</v>
      </c>
      <c r="F74" s="420" t="s">
        <v>19</v>
      </c>
      <c r="G74" s="48" t="s">
        <v>19</v>
      </c>
      <c r="H74" s="32" t="s">
        <v>19</v>
      </c>
      <c r="I74" s="448" t="s">
        <v>19</v>
      </c>
      <c r="J74" s="425" t="s">
        <v>19</v>
      </c>
      <c r="K74" s="426" t="s">
        <v>19</v>
      </c>
      <c r="L74" s="427" t="s">
        <v>19</v>
      </c>
    </row>
    <row r="75" spans="2:12">
      <c r="B75" s="75">
        <v>41</v>
      </c>
      <c r="C75" s="21" t="s">
        <v>38</v>
      </c>
      <c r="D75" s="428">
        <v>22.655823199490698</v>
      </c>
      <c r="E75" s="589">
        <v>0</v>
      </c>
      <c r="F75" s="429">
        <f>D75+E75</f>
        <v>22.655823199490698</v>
      </c>
      <c r="G75" s="428">
        <v>23.1088861834805</v>
      </c>
      <c r="H75" s="589">
        <v>0</v>
      </c>
      <c r="I75" s="429">
        <f>G75+H75</f>
        <v>23.1088861834805</v>
      </c>
      <c r="J75" s="431">
        <f>D75+G75</f>
        <v>45.764709382971198</v>
      </c>
      <c r="K75" s="432">
        <f>L75-J75</f>
        <v>0</v>
      </c>
      <c r="L75" s="433">
        <f>F75+I75</f>
        <v>45.764709382971198</v>
      </c>
    </row>
    <row r="76" spans="2:12" ht="16.5" thickBot="1">
      <c r="B76" s="75">
        <v>42</v>
      </c>
      <c r="C76" s="18" t="s">
        <v>0</v>
      </c>
      <c r="D76" s="382">
        <f>D75</f>
        <v>22.655823199490698</v>
      </c>
      <c r="E76" s="418">
        <f>F76-D76</f>
        <v>0</v>
      </c>
      <c r="F76" s="384">
        <f>F75</f>
        <v>22.655823199490698</v>
      </c>
      <c r="G76" s="382">
        <f>G75</f>
        <v>23.1088861834805</v>
      </c>
      <c r="H76" s="418">
        <f>I76-G76</f>
        <v>0</v>
      </c>
      <c r="I76" s="384">
        <f>I75</f>
        <v>23.1088861834805</v>
      </c>
      <c r="J76" s="434">
        <f>D76+G76</f>
        <v>45.764709382971198</v>
      </c>
      <c r="K76" s="419">
        <f>L76-J76</f>
        <v>0</v>
      </c>
      <c r="L76" s="435">
        <f>F76+I76</f>
        <v>45.764709382971198</v>
      </c>
    </row>
    <row r="77" spans="2:12" ht="15.75" thickBot="1">
      <c r="B77" s="75"/>
      <c r="C77" s="21"/>
      <c r="D77" s="47"/>
      <c r="E77" s="19"/>
      <c r="F77" s="420"/>
      <c r="G77" s="47"/>
      <c r="H77" s="19"/>
      <c r="I77" s="20"/>
      <c r="J77" s="412"/>
      <c r="K77" s="422"/>
      <c r="L77" s="423"/>
    </row>
    <row r="78" spans="2:12" ht="19.5" thickBot="1">
      <c r="B78" s="76">
        <v>43</v>
      </c>
      <c r="C78" s="199" t="s">
        <v>198</v>
      </c>
      <c r="D78" s="436">
        <v>5.475243315829494</v>
      </c>
      <c r="E78" s="590">
        <v>0</v>
      </c>
      <c r="F78" s="437">
        <f>D78+E78</f>
        <v>5.475243315829494</v>
      </c>
      <c r="G78" s="436">
        <v>12.458714155258324</v>
      </c>
      <c r="H78" s="590">
        <v>0</v>
      </c>
      <c r="I78" s="437">
        <f>G78+H78</f>
        <v>12.458714155258324</v>
      </c>
      <c r="J78" s="439">
        <f>D78+G78</f>
        <v>17.933957471087819</v>
      </c>
      <c r="K78" s="440">
        <f>L78-J78</f>
        <v>0</v>
      </c>
      <c r="L78" s="441">
        <f>F78+I78</f>
        <v>17.933957471087819</v>
      </c>
    </row>
    <row r="79" spans="2:12" ht="15.75" thickBot="1">
      <c r="B79" s="132"/>
      <c r="C79" s="246"/>
      <c r="D79" s="19"/>
      <c r="E79" s="133"/>
      <c r="F79" s="19"/>
      <c r="G79" s="19"/>
      <c r="H79" s="19"/>
      <c r="I79" s="19"/>
      <c r="J79" s="4"/>
      <c r="K79" s="4"/>
      <c r="L79" s="4"/>
    </row>
    <row r="80" spans="2:12" ht="16.5" customHeight="1" thickBot="1">
      <c r="C80" s="21"/>
      <c r="D80" s="611" t="s">
        <v>25</v>
      </c>
      <c r="E80" s="612"/>
      <c r="F80" s="612"/>
      <c r="G80" s="612"/>
      <c r="H80" s="612"/>
      <c r="I80" s="612"/>
      <c r="J80" s="612"/>
      <c r="K80" s="612"/>
      <c r="L80" s="613"/>
    </row>
    <row r="81" spans="2:12" ht="15.75">
      <c r="B81" s="113"/>
      <c r="C81" s="111"/>
      <c r="D81" s="619">
        <v>2014</v>
      </c>
      <c r="E81" s="620"/>
      <c r="F81" s="621"/>
      <c r="G81" s="619">
        <v>2015</v>
      </c>
      <c r="H81" s="620"/>
      <c r="I81" s="621"/>
      <c r="J81" s="619" t="s">
        <v>0</v>
      </c>
      <c r="K81" s="620"/>
      <c r="L81" s="621"/>
    </row>
    <row r="82" spans="2:12" ht="15.75">
      <c r="B82" s="106" t="s">
        <v>2</v>
      </c>
      <c r="C82" s="112"/>
      <c r="D82" s="9" t="s">
        <v>14</v>
      </c>
      <c r="E82" s="10" t="s">
        <v>23</v>
      </c>
      <c r="F82" s="11" t="s">
        <v>23</v>
      </c>
      <c r="G82" s="9" t="s">
        <v>14</v>
      </c>
      <c r="H82" s="10" t="s">
        <v>23</v>
      </c>
      <c r="I82" s="11" t="s">
        <v>23</v>
      </c>
      <c r="J82" s="9" t="s">
        <v>14</v>
      </c>
      <c r="K82" s="10" t="s">
        <v>23</v>
      </c>
      <c r="L82" s="11" t="s">
        <v>23</v>
      </c>
    </row>
    <row r="83" spans="2:12" ht="16.5" thickBot="1">
      <c r="B83" s="60" t="s">
        <v>3</v>
      </c>
      <c r="C83" s="59" t="s">
        <v>1</v>
      </c>
      <c r="D83" s="12" t="s">
        <v>12</v>
      </c>
      <c r="E83" s="13" t="s">
        <v>17</v>
      </c>
      <c r="F83" s="14" t="s">
        <v>13</v>
      </c>
      <c r="G83" s="12" t="s">
        <v>12</v>
      </c>
      <c r="H83" s="13" t="s">
        <v>17</v>
      </c>
      <c r="I83" s="14" t="s">
        <v>13</v>
      </c>
      <c r="J83" s="12" t="s">
        <v>12</v>
      </c>
      <c r="K83" s="13" t="s">
        <v>17</v>
      </c>
      <c r="L83" s="14" t="s">
        <v>13</v>
      </c>
    </row>
    <row r="84" spans="2:12">
      <c r="B84" s="17"/>
      <c r="C84" s="21"/>
      <c r="D84" s="134" t="s">
        <v>4</v>
      </c>
      <c r="E84" s="28" t="s">
        <v>5</v>
      </c>
      <c r="F84" s="29" t="s">
        <v>6</v>
      </c>
      <c r="G84" s="134" t="s">
        <v>7</v>
      </c>
      <c r="H84" s="28" t="s">
        <v>8</v>
      </c>
      <c r="I84" s="29" t="s">
        <v>9</v>
      </c>
      <c r="J84" s="114" t="s">
        <v>11</v>
      </c>
      <c r="K84" s="124" t="s">
        <v>15</v>
      </c>
      <c r="L84" s="125" t="s">
        <v>16</v>
      </c>
    </row>
    <row r="85" spans="2:12" ht="18" thickBot="1">
      <c r="B85" s="22" t="s">
        <v>39</v>
      </c>
      <c r="C85" s="21"/>
      <c r="D85" s="44"/>
      <c r="E85" s="30"/>
      <c r="F85" s="31"/>
      <c r="G85" s="47"/>
      <c r="H85" s="19"/>
      <c r="I85" s="20"/>
      <c r="J85" s="17"/>
      <c r="K85" s="21"/>
      <c r="L85" s="37"/>
    </row>
    <row r="86" spans="2:12">
      <c r="B86" s="75">
        <v>44</v>
      </c>
      <c r="C86" s="21" t="s">
        <v>41</v>
      </c>
      <c r="D86" s="367">
        <v>6262.800506821709</v>
      </c>
      <c r="E86" s="583">
        <v>0</v>
      </c>
      <c r="F86" s="398">
        <f>D86+E86</f>
        <v>6262.800506821709</v>
      </c>
      <c r="G86" s="367">
        <v>6510.7233145704085</v>
      </c>
      <c r="H86" s="583">
        <v>0</v>
      </c>
      <c r="I86" s="368">
        <f>G86+H86</f>
        <v>6510.7233145704085</v>
      </c>
      <c r="J86" s="396">
        <f>D86+G86</f>
        <v>12773.523821392118</v>
      </c>
      <c r="K86" s="397">
        <f>L86-J86</f>
        <v>0</v>
      </c>
      <c r="L86" s="398">
        <f>F86+I86</f>
        <v>12773.523821392118</v>
      </c>
    </row>
    <row r="87" spans="2:12">
      <c r="B87" s="75">
        <v>45</v>
      </c>
      <c r="C87" s="103" t="s">
        <v>71</v>
      </c>
      <c r="D87" s="374">
        <v>3298.9619532734409</v>
      </c>
      <c r="E87" s="584">
        <v>0</v>
      </c>
      <c r="F87" s="401">
        <f t="shared" ref="F87:F90" si="22">D87+E87</f>
        <v>3298.9619532734409</v>
      </c>
      <c r="G87" s="374">
        <v>3580.1030315998487</v>
      </c>
      <c r="H87" s="584">
        <v>0</v>
      </c>
      <c r="I87" s="378">
        <f t="shared" ref="I87:I90" si="23">G87+H87</f>
        <v>3580.1030315998487</v>
      </c>
      <c r="J87" s="399">
        <f t="shared" ref="J87:J88" si="24">D87+G87</f>
        <v>6879.0649848732901</v>
      </c>
      <c r="K87" s="400">
        <f t="shared" ref="K87:K88" si="25">L87-J87</f>
        <v>0</v>
      </c>
      <c r="L87" s="401">
        <f t="shared" ref="L87:L89" si="26">F87+I87</f>
        <v>6879.0649848732901</v>
      </c>
    </row>
    <row r="88" spans="2:12">
      <c r="B88" s="75">
        <v>46</v>
      </c>
      <c r="C88" s="21" t="s">
        <v>45</v>
      </c>
      <c r="D88" s="374">
        <v>32</v>
      </c>
      <c r="E88" s="584">
        <v>0</v>
      </c>
      <c r="F88" s="401">
        <f t="shared" si="22"/>
        <v>32</v>
      </c>
      <c r="G88" s="374">
        <v>32</v>
      </c>
      <c r="H88" s="584">
        <v>0</v>
      </c>
      <c r="I88" s="378">
        <f t="shared" si="23"/>
        <v>32</v>
      </c>
      <c r="J88" s="399">
        <f t="shared" si="24"/>
        <v>64</v>
      </c>
      <c r="K88" s="400">
        <f t="shared" si="25"/>
        <v>0</v>
      </c>
      <c r="L88" s="401">
        <f t="shared" si="26"/>
        <v>64</v>
      </c>
    </row>
    <row r="89" spans="2:12">
      <c r="B89" s="75">
        <v>47</v>
      </c>
      <c r="C89" s="103" t="s">
        <v>73</v>
      </c>
      <c r="D89" s="374">
        <v>427.23812653742965</v>
      </c>
      <c r="E89" s="584">
        <v>0</v>
      </c>
      <c r="F89" s="401">
        <f>D89+E89</f>
        <v>427.23812653742965</v>
      </c>
      <c r="G89" s="374">
        <v>422.00696884964702</v>
      </c>
      <c r="H89" s="584">
        <v>0</v>
      </c>
      <c r="I89" s="378">
        <f t="shared" si="23"/>
        <v>422.00696884964702</v>
      </c>
      <c r="J89" s="399">
        <f>D89+G89</f>
        <v>849.24509538707662</v>
      </c>
      <c r="K89" s="400">
        <f>L89-J89</f>
        <v>0</v>
      </c>
      <c r="L89" s="401">
        <f t="shared" si="26"/>
        <v>849.24509538707662</v>
      </c>
    </row>
    <row r="90" spans="2:12">
      <c r="B90" s="75">
        <v>48</v>
      </c>
      <c r="C90" s="21" t="s">
        <v>33</v>
      </c>
      <c r="D90" s="379">
        <v>283.59782170415178</v>
      </c>
      <c r="E90" s="588">
        <v>0</v>
      </c>
      <c r="F90" s="417">
        <f t="shared" si="22"/>
        <v>283.59782170415178</v>
      </c>
      <c r="G90" s="379">
        <v>274.37152851701137</v>
      </c>
      <c r="H90" s="588">
        <v>0</v>
      </c>
      <c r="I90" s="385">
        <f t="shared" si="23"/>
        <v>274.37152851701137</v>
      </c>
      <c r="J90" s="449">
        <f>D90+G90</f>
        <v>557.96935022116315</v>
      </c>
      <c r="K90" s="450">
        <f>L90-J90</f>
        <v>0</v>
      </c>
      <c r="L90" s="451">
        <f>F90+I90</f>
        <v>557.96935022116315</v>
      </c>
    </row>
    <row r="91" spans="2:12" ht="16.5" thickBot="1">
      <c r="B91" s="75">
        <v>49</v>
      </c>
      <c r="C91" s="18" t="s">
        <v>0</v>
      </c>
      <c r="D91" s="382">
        <f>D86-D87+D88+D89+D90</f>
        <v>3706.6745017898493</v>
      </c>
      <c r="E91" s="418">
        <f>F91-D91</f>
        <v>0</v>
      </c>
      <c r="F91" s="435">
        <f>F86-F87+F88+F89+F90</f>
        <v>3706.6745017898493</v>
      </c>
      <c r="G91" s="382">
        <f>G86-G87+G88+G89+G90</f>
        <v>3658.9987803372182</v>
      </c>
      <c r="H91" s="418">
        <f>I91-G91</f>
        <v>0</v>
      </c>
      <c r="I91" s="384">
        <f>I86-I87+I88+I89+I90</f>
        <v>3658.9987803372182</v>
      </c>
      <c r="J91" s="408">
        <f>J86-J87+J88+J89+J90</f>
        <v>7365.673282127068</v>
      </c>
      <c r="K91" s="409">
        <f>L91-J91</f>
        <v>0</v>
      </c>
      <c r="L91" s="410">
        <f>L86-L87+L88+L89+L90</f>
        <v>7365.673282127068</v>
      </c>
    </row>
    <row r="92" spans="2:12">
      <c r="B92" s="34"/>
      <c r="C92" s="27"/>
      <c r="D92" s="47"/>
      <c r="E92" s="19"/>
      <c r="F92" s="411"/>
      <c r="G92" s="47"/>
      <c r="H92" s="19"/>
      <c r="I92" s="20"/>
      <c r="J92" s="412"/>
      <c r="K92" s="38"/>
      <c r="L92" s="411"/>
    </row>
    <row r="93" spans="2:12" ht="16.5" thickBot="1">
      <c r="B93" s="15" t="s">
        <v>47</v>
      </c>
      <c r="C93" s="27"/>
      <c r="D93" s="47"/>
      <c r="E93" s="19"/>
      <c r="F93" s="411"/>
      <c r="G93" s="47"/>
      <c r="H93" s="19"/>
      <c r="I93" s="20"/>
      <c r="J93" s="413"/>
      <c r="K93" s="38"/>
      <c r="L93" s="411"/>
    </row>
    <row r="94" spans="2:12">
      <c r="B94" s="75">
        <v>50</v>
      </c>
      <c r="C94" s="21" t="s">
        <v>34</v>
      </c>
      <c r="D94" s="367">
        <v>2422.69240416</v>
      </c>
      <c r="E94" s="583">
        <v>0</v>
      </c>
      <c r="F94" s="398">
        <f>D94+E94</f>
        <v>2422.69240416</v>
      </c>
      <c r="G94" s="367">
        <v>2473.3378142399997</v>
      </c>
      <c r="H94" s="583">
        <v>0</v>
      </c>
      <c r="I94" s="368">
        <f>G94+H94</f>
        <v>2473.3378142399997</v>
      </c>
      <c r="J94" s="396">
        <f>D94+G94</f>
        <v>4896.0302183999993</v>
      </c>
      <c r="K94" s="397">
        <f>L94-J94</f>
        <v>0</v>
      </c>
      <c r="L94" s="398">
        <f>F94+I94</f>
        <v>4896.0302183999993</v>
      </c>
    </row>
    <row r="95" spans="2:12">
      <c r="B95" s="75">
        <v>51</v>
      </c>
      <c r="C95" s="103" t="s">
        <v>90</v>
      </c>
      <c r="D95" s="374">
        <v>280.45453278427163</v>
      </c>
      <c r="E95" s="584">
        <v>0</v>
      </c>
      <c r="F95" s="401">
        <f t="shared" ref="F95:F97" si="27">D95+E95</f>
        <v>280.45453278427163</v>
      </c>
      <c r="G95" s="374">
        <v>267.9349758853545</v>
      </c>
      <c r="H95" s="584">
        <v>0</v>
      </c>
      <c r="I95" s="378">
        <f t="shared" ref="I95:I97" si="28">G95+H95</f>
        <v>267.9349758853545</v>
      </c>
      <c r="J95" s="399">
        <f>D95+G95</f>
        <v>548.38950866962614</v>
      </c>
      <c r="K95" s="400">
        <f t="shared" ref="K95:K97" si="29">L95-J95</f>
        <v>0</v>
      </c>
      <c r="L95" s="401">
        <f t="shared" ref="L95:L97" si="30">F95+I95</f>
        <v>548.38950866962614</v>
      </c>
    </row>
    <row r="96" spans="2:12">
      <c r="B96" s="75">
        <v>52</v>
      </c>
      <c r="C96" s="103" t="s">
        <v>72</v>
      </c>
      <c r="D96" s="374">
        <v>273.73343896622492</v>
      </c>
      <c r="E96" s="584">
        <v>0</v>
      </c>
      <c r="F96" s="401">
        <f t="shared" si="27"/>
        <v>273.73343896622492</v>
      </c>
      <c r="G96" s="374">
        <v>288.54871768659086</v>
      </c>
      <c r="H96" s="584">
        <v>0</v>
      </c>
      <c r="I96" s="378">
        <f t="shared" si="28"/>
        <v>288.54871768659086</v>
      </c>
      <c r="J96" s="399">
        <f>D96+G96</f>
        <v>562.28215665281573</v>
      </c>
      <c r="K96" s="400">
        <f t="shared" si="29"/>
        <v>0</v>
      </c>
      <c r="L96" s="401">
        <f t="shared" si="30"/>
        <v>562.28215665281573</v>
      </c>
    </row>
    <row r="97" spans="2:12">
      <c r="B97" s="75">
        <v>53</v>
      </c>
      <c r="C97" s="21" t="s">
        <v>36</v>
      </c>
      <c r="D97" s="379">
        <v>15.927</v>
      </c>
      <c r="E97" s="588">
        <v>0</v>
      </c>
      <c r="F97" s="417">
        <f t="shared" si="27"/>
        <v>15.927</v>
      </c>
      <c r="G97" s="379">
        <v>16.431000000000001</v>
      </c>
      <c r="H97" s="588">
        <v>0</v>
      </c>
      <c r="I97" s="385">
        <f t="shared" si="28"/>
        <v>16.431000000000001</v>
      </c>
      <c r="J97" s="415">
        <f t="shared" ref="J97" si="31">D97+G97</f>
        <v>32.358000000000004</v>
      </c>
      <c r="K97" s="416">
        <f t="shared" si="29"/>
        <v>0</v>
      </c>
      <c r="L97" s="417">
        <f t="shared" si="30"/>
        <v>32.358000000000004</v>
      </c>
    </row>
    <row r="98" spans="2:12" ht="16.5" thickBot="1">
      <c r="B98" s="75">
        <v>54</v>
      </c>
      <c r="C98" s="18" t="s">
        <v>0</v>
      </c>
      <c r="D98" s="382">
        <f>SUM(D94:D97)</f>
        <v>2992.8073759104968</v>
      </c>
      <c r="E98" s="418">
        <f>F98-D98</f>
        <v>0</v>
      </c>
      <c r="F98" s="435">
        <f>SUM(F94:F97)</f>
        <v>2992.8073759104968</v>
      </c>
      <c r="G98" s="382">
        <f>SUM(G94:G97)</f>
        <v>3046.2525078119452</v>
      </c>
      <c r="H98" s="418">
        <f>I98-G98</f>
        <v>0</v>
      </c>
      <c r="I98" s="384">
        <f>SUM(I94:I97)</f>
        <v>3046.2525078119452</v>
      </c>
      <c r="J98" s="382">
        <f>SUM(J94:J97)</f>
        <v>6039.0598837224416</v>
      </c>
      <c r="K98" s="419">
        <f>L98-J98</f>
        <v>0</v>
      </c>
      <c r="L98" s="384">
        <f t="shared" ref="L98" si="32">SUM(L94:L97)</f>
        <v>6039.0598837224416</v>
      </c>
    </row>
    <row r="99" spans="2:12">
      <c r="B99" s="34"/>
      <c r="C99" s="27"/>
      <c r="D99" s="47"/>
      <c r="E99" s="19"/>
      <c r="F99" s="411"/>
      <c r="G99" s="47"/>
      <c r="H99" s="19"/>
      <c r="I99" s="20"/>
      <c r="J99" s="412"/>
      <c r="K99" s="38"/>
      <c r="L99" s="411"/>
    </row>
    <row r="100" spans="2:12" ht="16.5" thickBot="1">
      <c r="B100" s="22" t="s">
        <v>46</v>
      </c>
      <c r="C100" s="21"/>
      <c r="D100" s="47"/>
      <c r="E100" s="19"/>
      <c r="F100" s="423"/>
      <c r="G100" s="47"/>
      <c r="H100" s="19"/>
      <c r="I100" s="20"/>
      <c r="J100" s="421"/>
      <c r="K100" s="422"/>
      <c r="L100" s="423"/>
    </row>
    <row r="101" spans="2:12">
      <c r="B101" s="75">
        <v>55</v>
      </c>
      <c r="C101" s="21" t="s">
        <v>37</v>
      </c>
      <c r="D101" s="367">
        <v>39.683878533892937</v>
      </c>
      <c r="E101" s="583">
        <v>0</v>
      </c>
      <c r="F101" s="398">
        <f>D101+E101</f>
        <v>39.683878533892937</v>
      </c>
      <c r="G101" s="367">
        <v>40.616954321576657</v>
      </c>
      <c r="H101" s="583">
        <v>0</v>
      </c>
      <c r="I101" s="368">
        <f>G101+H101</f>
        <v>40.616954321576657</v>
      </c>
      <c r="J101" s="452">
        <f>D101+G101</f>
        <v>80.300832855469594</v>
      </c>
      <c r="K101" s="453">
        <f>L101-J101</f>
        <v>0</v>
      </c>
      <c r="L101" s="454">
        <f>F101+I101</f>
        <v>80.300832855469594</v>
      </c>
    </row>
    <row r="102" spans="2:12">
      <c r="B102" s="75">
        <v>56</v>
      </c>
      <c r="C102" s="21" t="s">
        <v>38</v>
      </c>
      <c r="D102" s="379">
        <v>33.169075272191833</v>
      </c>
      <c r="E102" s="588">
        <v>0</v>
      </c>
      <c r="F102" s="417">
        <f>D102+E102</f>
        <v>33.169075272191833</v>
      </c>
      <c r="G102" s="379">
        <v>30.502794777635671</v>
      </c>
      <c r="H102" s="588">
        <v>0</v>
      </c>
      <c r="I102" s="385">
        <f>G102+H102</f>
        <v>30.502794777635671</v>
      </c>
      <c r="J102" s="415">
        <f>D102+G102</f>
        <v>63.671870049827504</v>
      </c>
      <c r="K102" s="416">
        <f>L102-J102</f>
        <v>0</v>
      </c>
      <c r="L102" s="417">
        <f>F102+I102</f>
        <v>63.671870049827504</v>
      </c>
    </row>
    <row r="103" spans="2:12" ht="16.5" thickBot="1">
      <c r="B103" s="75">
        <v>57</v>
      </c>
      <c r="C103" s="18" t="s">
        <v>0</v>
      </c>
      <c r="D103" s="382">
        <f>SUM(D101:D102)</f>
        <v>72.85295380608477</v>
      </c>
      <c r="E103" s="418">
        <f>F103-D103</f>
        <v>0</v>
      </c>
      <c r="F103" s="435">
        <f>SUM(F101:F102)</f>
        <v>72.85295380608477</v>
      </c>
      <c r="G103" s="382">
        <f>SUM(G101:G102)</f>
        <v>71.119749099212328</v>
      </c>
      <c r="H103" s="418">
        <f>I103-G103</f>
        <v>0</v>
      </c>
      <c r="I103" s="384">
        <f>SUM(I101:I102)</f>
        <v>71.119749099212328</v>
      </c>
      <c r="J103" s="434">
        <f>D103+G103</f>
        <v>143.9727029052971</v>
      </c>
      <c r="K103" s="419">
        <f>L103-J103</f>
        <v>0</v>
      </c>
      <c r="L103" s="435">
        <f>F103+I103</f>
        <v>143.9727029052971</v>
      </c>
    </row>
    <row r="104" spans="2:12" ht="15.75" thickBot="1">
      <c r="B104" s="75"/>
      <c r="C104" s="21"/>
      <c r="D104" s="47"/>
      <c r="E104" s="19"/>
      <c r="F104" s="423"/>
      <c r="G104" s="47"/>
      <c r="H104" s="19"/>
      <c r="I104" s="20"/>
      <c r="J104" s="412"/>
      <c r="K104" s="422"/>
      <c r="L104" s="423"/>
    </row>
    <row r="105" spans="2:12" ht="16.5" thickBot="1">
      <c r="B105" s="76">
        <v>58</v>
      </c>
      <c r="C105" s="199" t="s">
        <v>91</v>
      </c>
      <c r="D105" s="436">
        <v>49.699991999999995</v>
      </c>
      <c r="E105" s="590">
        <v>0</v>
      </c>
      <c r="F105" s="441">
        <f>D105+E105</f>
        <v>49.699991999999995</v>
      </c>
      <c r="G105" s="436">
        <v>47.999980000000008</v>
      </c>
      <c r="H105" s="590">
        <v>0</v>
      </c>
      <c r="I105" s="437">
        <f>G105+H105</f>
        <v>47.999980000000008</v>
      </c>
      <c r="J105" s="439">
        <f>D105+G105</f>
        <v>97.699972000000002</v>
      </c>
      <c r="K105" s="440">
        <f>L105-J105</f>
        <v>0</v>
      </c>
      <c r="L105" s="441">
        <f>F105+I105</f>
        <v>97.699972000000002</v>
      </c>
    </row>
    <row r="106" spans="2:12" ht="15.75" thickBot="1"/>
    <row r="107" spans="2:12" ht="16.5" customHeight="1" thickBot="1">
      <c r="C107" s="21"/>
      <c r="D107" s="611" t="s">
        <v>146</v>
      </c>
      <c r="E107" s="612"/>
      <c r="F107" s="612"/>
      <c r="G107" s="612"/>
      <c r="H107" s="612"/>
      <c r="I107" s="612"/>
      <c r="J107" s="612"/>
      <c r="K107" s="612"/>
      <c r="L107" s="613"/>
    </row>
    <row r="108" spans="2:12" ht="15.75">
      <c r="B108" s="113"/>
      <c r="C108" s="111"/>
      <c r="D108" s="619">
        <v>2014</v>
      </c>
      <c r="E108" s="620"/>
      <c r="F108" s="621"/>
      <c r="G108" s="619">
        <v>2015</v>
      </c>
      <c r="H108" s="620"/>
      <c r="I108" s="621"/>
      <c r="J108" s="619" t="s">
        <v>0</v>
      </c>
      <c r="K108" s="620"/>
      <c r="L108" s="621"/>
    </row>
    <row r="109" spans="2:12" ht="15.75">
      <c r="B109" s="106" t="s">
        <v>2</v>
      </c>
      <c r="C109" s="112"/>
      <c r="D109" s="9" t="s">
        <v>14</v>
      </c>
      <c r="E109" s="10" t="s">
        <v>23</v>
      </c>
      <c r="F109" s="11" t="s">
        <v>23</v>
      </c>
      <c r="G109" s="9" t="s">
        <v>14</v>
      </c>
      <c r="H109" s="10" t="s">
        <v>23</v>
      </c>
      <c r="I109" s="11" t="s">
        <v>23</v>
      </c>
      <c r="J109" s="9" t="s">
        <v>14</v>
      </c>
      <c r="K109" s="10" t="s">
        <v>23</v>
      </c>
      <c r="L109" s="11" t="s">
        <v>23</v>
      </c>
    </row>
    <row r="110" spans="2:12" ht="16.5" thickBot="1">
      <c r="B110" s="60" t="s">
        <v>3</v>
      </c>
      <c r="C110" s="59" t="s">
        <v>1</v>
      </c>
      <c r="D110" s="12" t="s">
        <v>12</v>
      </c>
      <c r="E110" s="13" t="s">
        <v>17</v>
      </c>
      <c r="F110" s="14" t="s">
        <v>13</v>
      </c>
      <c r="G110" s="12" t="s">
        <v>12</v>
      </c>
      <c r="H110" s="13" t="s">
        <v>17</v>
      </c>
      <c r="I110" s="14" t="s">
        <v>13</v>
      </c>
      <c r="J110" s="12" t="s">
        <v>12</v>
      </c>
      <c r="K110" s="13" t="s">
        <v>17</v>
      </c>
      <c r="L110" s="14" t="s">
        <v>13</v>
      </c>
    </row>
    <row r="111" spans="2:12">
      <c r="B111" s="17"/>
      <c r="C111" s="21"/>
      <c r="D111" s="134" t="s">
        <v>4</v>
      </c>
      <c r="E111" s="28" t="s">
        <v>5</v>
      </c>
      <c r="F111" s="29" t="s">
        <v>6</v>
      </c>
      <c r="G111" s="134" t="s">
        <v>7</v>
      </c>
      <c r="H111" s="28" t="s">
        <v>8</v>
      </c>
      <c r="I111" s="29" t="s">
        <v>9</v>
      </c>
      <c r="J111" s="114" t="s">
        <v>11</v>
      </c>
      <c r="K111" s="124" t="s">
        <v>15</v>
      </c>
      <c r="L111" s="125" t="s">
        <v>16</v>
      </c>
    </row>
    <row r="112" spans="2:12" ht="18" thickBot="1">
      <c r="B112" s="22" t="s">
        <v>39</v>
      </c>
      <c r="C112" s="21"/>
      <c r="D112" s="44"/>
      <c r="E112" s="30"/>
      <c r="F112" s="31"/>
      <c r="G112" s="47"/>
      <c r="H112" s="19"/>
      <c r="I112" s="20"/>
      <c r="J112" s="17"/>
      <c r="K112" s="21"/>
      <c r="L112" s="37"/>
    </row>
    <row r="113" spans="2:12">
      <c r="B113" s="75">
        <v>59</v>
      </c>
      <c r="C113" s="21" t="s">
        <v>41</v>
      </c>
      <c r="D113" s="367">
        <f t="shared" ref="D113:I116" si="33">D32+D59+D86</f>
        <v>15617.807906821708</v>
      </c>
      <c r="E113" s="395">
        <f t="shared" si="33"/>
        <v>0</v>
      </c>
      <c r="F113" s="368">
        <f t="shared" si="33"/>
        <v>15617.807906821708</v>
      </c>
      <c r="G113" s="367">
        <f t="shared" si="33"/>
        <v>15976.863714570409</v>
      </c>
      <c r="H113" s="395">
        <f t="shared" si="33"/>
        <v>0</v>
      </c>
      <c r="I113" s="368">
        <f t="shared" si="33"/>
        <v>15976.863714570409</v>
      </c>
      <c r="J113" s="396">
        <f>D113+G113</f>
        <v>31594.671621392117</v>
      </c>
      <c r="K113" s="397">
        <f>L113-J113</f>
        <v>0</v>
      </c>
      <c r="L113" s="398">
        <f>F113+I113</f>
        <v>31594.671621392117</v>
      </c>
    </row>
    <row r="114" spans="2:12">
      <c r="B114" s="75">
        <v>60</v>
      </c>
      <c r="C114" s="103" t="s">
        <v>71</v>
      </c>
      <c r="D114" s="374">
        <f t="shared" si="33"/>
        <v>5045.8852491755188</v>
      </c>
      <c r="E114" s="393">
        <f t="shared" si="33"/>
        <v>0</v>
      </c>
      <c r="F114" s="378">
        <f t="shared" si="33"/>
        <v>5045.8852491755188</v>
      </c>
      <c r="G114" s="374">
        <f t="shared" si="33"/>
        <v>5464.8417877756965</v>
      </c>
      <c r="H114" s="393">
        <f t="shared" si="33"/>
        <v>0</v>
      </c>
      <c r="I114" s="378">
        <f t="shared" si="33"/>
        <v>5464.8417877756965</v>
      </c>
      <c r="J114" s="399">
        <f t="shared" ref="J114:J115" si="34">D114+G114</f>
        <v>10510.727036951215</v>
      </c>
      <c r="K114" s="400">
        <f t="shared" ref="K114:K115" si="35">L114-J114</f>
        <v>0</v>
      </c>
      <c r="L114" s="401">
        <f t="shared" ref="L114:L116" si="36">F114+I114</f>
        <v>10510.727036951215</v>
      </c>
    </row>
    <row r="115" spans="2:12">
      <c r="B115" s="75">
        <v>61</v>
      </c>
      <c r="C115" s="21" t="s">
        <v>45</v>
      </c>
      <c r="D115" s="374">
        <f t="shared" si="33"/>
        <v>61.974699999999999</v>
      </c>
      <c r="E115" s="393">
        <f t="shared" si="33"/>
        <v>0</v>
      </c>
      <c r="F115" s="378">
        <f t="shared" si="33"/>
        <v>61.974699999999999</v>
      </c>
      <c r="G115" s="374">
        <f t="shared" si="33"/>
        <v>61.974699999999999</v>
      </c>
      <c r="H115" s="393">
        <f t="shared" si="33"/>
        <v>0</v>
      </c>
      <c r="I115" s="378">
        <f t="shared" si="33"/>
        <v>61.974699999999999</v>
      </c>
      <c r="J115" s="399">
        <f t="shared" si="34"/>
        <v>123.9494</v>
      </c>
      <c r="K115" s="400">
        <f t="shared" si="35"/>
        <v>0</v>
      </c>
      <c r="L115" s="401">
        <f t="shared" si="36"/>
        <v>123.9494</v>
      </c>
    </row>
    <row r="116" spans="2:12">
      <c r="B116" s="75">
        <v>62</v>
      </c>
      <c r="C116" s="103" t="s">
        <v>73</v>
      </c>
      <c r="D116" s="374">
        <f t="shared" si="33"/>
        <v>428.63812653742963</v>
      </c>
      <c r="E116" s="393">
        <f t="shared" si="33"/>
        <v>0</v>
      </c>
      <c r="F116" s="378">
        <f t="shared" si="33"/>
        <v>428.63812653742963</v>
      </c>
      <c r="G116" s="374">
        <f t="shared" si="33"/>
        <v>423.406968849647</v>
      </c>
      <c r="H116" s="393">
        <f t="shared" si="33"/>
        <v>0</v>
      </c>
      <c r="I116" s="378">
        <f t="shared" si="33"/>
        <v>423.406968849647</v>
      </c>
      <c r="J116" s="399">
        <f>D116+G116</f>
        <v>852.04509538707657</v>
      </c>
      <c r="K116" s="400">
        <f>L116-J116</f>
        <v>0</v>
      </c>
      <c r="L116" s="401">
        <f t="shared" si="36"/>
        <v>852.04509538707657</v>
      </c>
    </row>
    <row r="117" spans="2:12">
      <c r="B117" s="75">
        <v>63</v>
      </c>
      <c r="C117" s="21" t="s">
        <v>33</v>
      </c>
      <c r="D117" s="379">
        <f>D90</f>
        <v>283.59782170415178</v>
      </c>
      <c r="E117" s="414">
        <f t="shared" ref="E117:F117" si="37">E90</f>
        <v>0</v>
      </c>
      <c r="F117" s="385">
        <f t="shared" si="37"/>
        <v>283.59782170415178</v>
      </c>
      <c r="G117" s="379">
        <f>G90</f>
        <v>274.37152851701137</v>
      </c>
      <c r="H117" s="414">
        <f t="shared" ref="H117:I117" si="38">H90</f>
        <v>0</v>
      </c>
      <c r="I117" s="385">
        <f t="shared" si="38"/>
        <v>274.37152851701137</v>
      </c>
      <c r="J117" s="449">
        <f>D117+G117</f>
        <v>557.96935022116315</v>
      </c>
      <c r="K117" s="450">
        <f>L117-J117</f>
        <v>0</v>
      </c>
      <c r="L117" s="451">
        <f>F117+I117</f>
        <v>557.96935022116315</v>
      </c>
    </row>
    <row r="118" spans="2:12" ht="16.5" thickBot="1">
      <c r="B118" s="75">
        <v>64</v>
      </c>
      <c r="C118" s="18" t="s">
        <v>0</v>
      </c>
      <c r="D118" s="382">
        <f>D113-D114+D115+D116+D117</f>
        <v>11346.133305887772</v>
      </c>
      <c r="E118" s="418">
        <f>F118-D118</f>
        <v>0</v>
      </c>
      <c r="F118" s="384">
        <f>F113-F114+F115+F116+F117</f>
        <v>11346.133305887772</v>
      </c>
      <c r="G118" s="382">
        <f>G113-G114+G115+G116+G117</f>
        <v>11271.775124161371</v>
      </c>
      <c r="H118" s="418">
        <f>I118-G118</f>
        <v>0</v>
      </c>
      <c r="I118" s="384">
        <f>I113-I114+I115+I116+I117</f>
        <v>11271.775124161371</v>
      </c>
      <c r="J118" s="408">
        <f>J113-J114+J115+J116+J117</f>
        <v>22617.908430049141</v>
      </c>
      <c r="K118" s="409">
        <f>L118-J118</f>
        <v>0</v>
      </c>
      <c r="L118" s="410">
        <f>L113-L114+L115+L116+L117</f>
        <v>22617.908430049141</v>
      </c>
    </row>
    <row r="119" spans="2:12">
      <c r="B119" s="34"/>
      <c r="C119" s="27"/>
      <c r="D119" s="47"/>
      <c r="E119" s="19"/>
      <c r="F119" s="411"/>
      <c r="G119" s="47"/>
      <c r="H119" s="19"/>
      <c r="I119" s="20"/>
      <c r="J119" s="412"/>
      <c r="K119" s="38"/>
      <c r="L119" s="411"/>
    </row>
    <row r="120" spans="2:12" ht="16.5" thickBot="1">
      <c r="B120" s="15" t="s">
        <v>47</v>
      </c>
      <c r="C120" s="27"/>
      <c r="D120" s="47"/>
      <c r="E120" s="19"/>
      <c r="F120" s="411"/>
      <c r="G120" s="47"/>
      <c r="H120" s="19"/>
      <c r="I120" s="20"/>
      <c r="J120" s="413"/>
      <c r="K120" s="38"/>
      <c r="L120" s="411"/>
    </row>
    <row r="121" spans="2:12">
      <c r="B121" s="75">
        <v>65</v>
      </c>
      <c r="C121" s="21" t="s">
        <v>34</v>
      </c>
      <c r="D121" s="367">
        <f t="shared" ref="D121:I124" si="39">D40+D67+D94</f>
        <v>2800.6363006350894</v>
      </c>
      <c r="E121" s="395">
        <f t="shared" si="39"/>
        <v>0</v>
      </c>
      <c r="F121" s="368">
        <f t="shared" si="39"/>
        <v>2800.6363006350894</v>
      </c>
      <c r="G121" s="367">
        <f t="shared" si="39"/>
        <v>2851.6120057010676</v>
      </c>
      <c r="H121" s="395">
        <f t="shared" si="39"/>
        <v>0</v>
      </c>
      <c r="I121" s="368">
        <f t="shared" si="39"/>
        <v>2851.6120057010676</v>
      </c>
      <c r="J121" s="396">
        <f>D121+G121</f>
        <v>5652.2483063361569</v>
      </c>
      <c r="K121" s="397">
        <f>L121-J121</f>
        <v>0</v>
      </c>
      <c r="L121" s="398">
        <f>F121+I121</f>
        <v>5652.2483063361569</v>
      </c>
    </row>
    <row r="122" spans="2:12">
      <c r="B122" s="75">
        <v>66</v>
      </c>
      <c r="C122" s="21" t="s">
        <v>35</v>
      </c>
      <c r="D122" s="374">
        <f t="shared" si="39"/>
        <v>609.31147624513301</v>
      </c>
      <c r="E122" s="393">
        <f t="shared" si="39"/>
        <v>0</v>
      </c>
      <c r="F122" s="378">
        <f t="shared" si="39"/>
        <v>609.31147624513301</v>
      </c>
      <c r="G122" s="374">
        <f t="shared" si="39"/>
        <v>615.00024379811157</v>
      </c>
      <c r="H122" s="393">
        <f t="shared" si="39"/>
        <v>0</v>
      </c>
      <c r="I122" s="378">
        <f t="shared" si="39"/>
        <v>615.00024379811157</v>
      </c>
      <c r="J122" s="399">
        <f>D122+G122</f>
        <v>1224.3117200432446</v>
      </c>
      <c r="K122" s="400">
        <f t="shared" ref="K122:K124" si="40">L122-J122</f>
        <v>0</v>
      </c>
      <c r="L122" s="401">
        <f t="shared" ref="L122:L124" si="41">F122+I122</f>
        <v>1224.3117200432446</v>
      </c>
    </row>
    <row r="123" spans="2:12">
      <c r="B123" s="75">
        <v>67</v>
      </c>
      <c r="C123" s="103" t="s">
        <v>72</v>
      </c>
      <c r="D123" s="374">
        <f t="shared" si="39"/>
        <v>418.0077304305637</v>
      </c>
      <c r="E123" s="393">
        <f t="shared" si="39"/>
        <v>0</v>
      </c>
      <c r="F123" s="378">
        <f t="shared" si="39"/>
        <v>418.0077304305637</v>
      </c>
      <c r="G123" s="374">
        <f t="shared" si="39"/>
        <v>433.57034676979333</v>
      </c>
      <c r="H123" s="393">
        <f t="shared" si="39"/>
        <v>0</v>
      </c>
      <c r="I123" s="378">
        <f t="shared" si="39"/>
        <v>433.57034676979333</v>
      </c>
      <c r="J123" s="399">
        <f>D123+G123</f>
        <v>851.57807720035703</v>
      </c>
      <c r="K123" s="400">
        <f t="shared" si="40"/>
        <v>0</v>
      </c>
      <c r="L123" s="401">
        <f t="shared" si="41"/>
        <v>851.57807720035703</v>
      </c>
    </row>
    <row r="124" spans="2:12">
      <c r="B124" s="75">
        <v>68</v>
      </c>
      <c r="C124" s="21" t="s">
        <v>36</v>
      </c>
      <c r="D124" s="379">
        <f t="shared" si="39"/>
        <v>16.326999999999998</v>
      </c>
      <c r="E124" s="414">
        <f t="shared" si="39"/>
        <v>0</v>
      </c>
      <c r="F124" s="385">
        <f t="shared" si="39"/>
        <v>16.326999999999998</v>
      </c>
      <c r="G124" s="379">
        <f t="shared" si="39"/>
        <v>16.831</v>
      </c>
      <c r="H124" s="414">
        <f t="shared" si="39"/>
        <v>0</v>
      </c>
      <c r="I124" s="385">
        <f t="shared" si="39"/>
        <v>16.831</v>
      </c>
      <c r="J124" s="415">
        <f t="shared" ref="J124" si="42">D124+G124</f>
        <v>33.158000000000001</v>
      </c>
      <c r="K124" s="416">
        <f t="shared" si="40"/>
        <v>0</v>
      </c>
      <c r="L124" s="417">
        <f t="shared" si="41"/>
        <v>33.158000000000001</v>
      </c>
    </row>
    <row r="125" spans="2:12" ht="16.5" thickBot="1">
      <c r="B125" s="75">
        <v>69</v>
      </c>
      <c r="C125" s="18" t="s">
        <v>0</v>
      </c>
      <c r="D125" s="382">
        <f>SUM(D121:D124)</f>
        <v>3844.2825073107861</v>
      </c>
      <c r="E125" s="418">
        <f>F125-D125</f>
        <v>0</v>
      </c>
      <c r="F125" s="384">
        <f>SUM(F121:F124)</f>
        <v>3844.2825073107861</v>
      </c>
      <c r="G125" s="382">
        <f>SUM(G121:G124)</f>
        <v>3917.0135962689728</v>
      </c>
      <c r="H125" s="418">
        <f>I125-G125</f>
        <v>0</v>
      </c>
      <c r="I125" s="384">
        <f>SUM(I121:I124)</f>
        <v>3917.0135962689728</v>
      </c>
      <c r="J125" s="382">
        <f>SUM(J121:J124)</f>
        <v>7761.2961035797589</v>
      </c>
      <c r="K125" s="419">
        <f>L125-J125</f>
        <v>0</v>
      </c>
      <c r="L125" s="384">
        <f t="shared" ref="L125" si="43">SUM(L121:L124)</f>
        <v>7761.2961035797589</v>
      </c>
    </row>
    <row r="126" spans="2:12">
      <c r="B126" s="34"/>
      <c r="C126" s="27"/>
      <c r="D126" s="47"/>
      <c r="E126" s="19"/>
      <c r="F126" s="411"/>
      <c r="G126" s="47"/>
      <c r="H126" s="19"/>
      <c r="I126" s="20"/>
      <c r="J126" s="412"/>
      <c r="K126" s="38"/>
      <c r="L126" s="411"/>
    </row>
    <row r="127" spans="2:12" ht="16.5" thickBot="1">
      <c r="B127" s="22" t="s">
        <v>46</v>
      </c>
      <c r="C127" s="21"/>
      <c r="D127" s="47"/>
      <c r="E127" s="19"/>
      <c r="F127" s="423"/>
      <c r="G127" s="47"/>
      <c r="H127" s="19"/>
      <c r="I127" s="20"/>
      <c r="J127" s="421"/>
      <c r="K127" s="422"/>
      <c r="L127" s="423"/>
    </row>
    <row r="128" spans="2:12">
      <c r="B128" s="75">
        <v>70</v>
      </c>
      <c r="C128" s="21" t="s">
        <v>37</v>
      </c>
      <c r="D128" s="367">
        <f>D101</f>
        <v>39.683878533892937</v>
      </c>
      <c r="E128" s="395">
        <f t="shared" ref="E128:H128" si="44">E101</f>
        <v>0</v>
      </c>
      <c r="F128" s="368">
        <f t="shared" si="44"/>
        <v>39.683878533892937</v>
      </c>
      <c r="G128" s="367">
        <f t="shared" si="44"/>
        <v>40.616954321576657</v>
      </c>
      <c r="H128" s="395">
        <f t="shared" si="44"/>
        <v>0</v>
      </c>
      <c r="I128" s="368">
        <f>I101</f>
        <v>40.616954321576657</v>
      </c>
      <c r="J128" s="452">
        <f>D128+G128</f>
        <v>80.300832855469594</v>
      </c>
      <c r="K128" s="453">
        <f>L128-J128</f>
        <v>0</v>
      </c>
      <c r="L128" s="454">
        <f>F128+I128</f>
        <v>80.300832855469594</v>
      </c>
    </row>
    <row r="129" spans="2:12">
      <c r="B129" s="75">
        <v>71</v>
      </c>
      <c r="C129" s="21" t="s">
        <v>38</v>
      </c>
      <c r="D129" s="379">
        <f t="shared" ref="D129:I129" si="45">D48+D75+D102</f>
        <v>75.675581396040783</v>
      </c>
      <c r="E129" s="414">
        <f t="shared" si="45"/>
        <v>0</v>
      </c>
      <c r="F129" s="385">
        <f t="shared" si="45"/>
        <v>75.675581396040783</v>
      </c>
      <c r="G129" s="379">
        <f t="shared" si="45"/>
        <v>73.824363885474426</v>
      </c>
      <c r="H129" s="414">
        <f t="shared" si="45"/>
        <v>0</v>
      </c>
      <c r="I129" s="385">
        <f t="shared" si="45"/>
        <v>73.824363885474426</v>
      </c>
      <c r="J129" s="415">
        <f>D129+G129</f>
        <v>149.49994528151521</v>
      </c>
      <c r="K129" s="416">
        <f>L129-J129</f>
        <v>0</v>
      </c>
      <c r="L129" s="417">
        <f>F129+I129</f>
        <v>149.49994528151521</v>
      </c>
    </row>
    <row r="130" spans="2:12" ht="16.5" thickBot="1">
      <c r="B130" s="75">
        <v>72</v>
      </c>
      <c r="C130" s="18" t="s">
        <v>0</v>
      </c>
      <c r="D130" s="382">
        <f>SUM(D128:D129)</f>
        <v>115.35945992993372</v>
      </c>
      <c r="E130" s="418">
        <f>F130-D130</f>
        <v>0</v>
      </c>
      <c r="F130" s="384">
        <f>SUM(F128:F129)</f>
        <v>115.35945992993372</v>
      </c>
      <c r="G130" s="382">
        <f>SUM(G128:G129)</f>
        <v>114.44131820705108</v>
      </c>
      <c r="H130" s="418">
        <f>I130-G130</f>
        <v>0</v>
      </c>
      <c r="I130" s="384">
        <f>SUM(I128:I129)</f>
        <v>114.44131820705108</v>
      </c>
      <c r="J130" s="434">
        <f>D130+G130</f>
        <v>229.8007781369848</v>
      </c>
      <c r="K130" s="419">
        <f>L130-J130</f>
        <v>0</v>
      </c>
      <c r="L130" s="435">
        <f>F130+I130</f>
        <v>229.8007781369848</v>
      </c>
    </row>
    <row r="131" spans="2:12" ht="15.75" thickBot="1">
      <c r="B131" s="75"/>
      <c r="C131" s="21"/>
      <c r="D131" s="47"/>
      <c r="E131" s="19"/>
      <c r="F131" s="423"/>
      <c r="G131" s="47"/>
      <c r="H131" s="19"/>
      <c r="I131" s="20"/>
      <c r="J131" s="412"/>
      <c r="K131" s="422"/>
      <c r="L131" s="423"/>
    </row>
    <row r="132" spans="2:12" ht="16.5" thickBot="1">
      <c r="B132" s="76">
        <v>73</v>
      </c>
      <c r="C132" s="199" t="s">
        <v>91</v>
      </c>
      <c r="D132" s="436">
        <f t="shared" ref="D132:I132" si="46">D51+D78+D105</f>
        <v>74.233098987025983</v>
      </c>
      <c r="E132" s="438">
        <f t="shared" si="46"/>
        <v>0</v>
      </c>
      <c r="F132" s="437">
        <f t="shared" si="46"/>
        <v>74.233098987025983</v>
      </c>
      <c r="G132" s="436">
        <f t="shared" si="46"/>
        <v>80.682885652682373</v>
      </c>
      <c r="H132" s="438">
        <f t="shared" si="46"/>
        <v>0</v>
      </c>
      <c r="I132" s="437">
        <f t="shared" si="46"/>
        <v>80.682885652682373</v>
      </c>
      <c r="J132" s="439">
        <f>D132+G132</f>
        <v>154.91598463970837</v>
      </c>
      <c r="K132" s="440">
        <f>L132-J132</f>
        <v>0</v>
      </c>
      <c r="L132" s="441">
        <f>F132+I132</f>
        <v>154.91598463970837</v>
      </c>
    </row>
    <row r="133" spans="2:12" ht="15.75" thickBot="1"/>
    <row r="134" spans="2:12" ht="16.5" thickBot="1">
      <c r="D134" s="611" t="s">
        <v>119</v>
      </c>
      <c r="E134" s="612"/>
      <c r="F134" s="612"/>
      <c r="G134" s="612"/>
      <c r="H134" s="612"/>
      <c r="I134" s="613"/>
    </row>
    <row r="135" spans="2:12" ht="15.75">
      <c r="B135" s="113"/>
      <c r="C135" s="111"/>
      <c r="D135" s="619">
        <v>2014</v>
      </c>
      <c r="E135" s="620"/>
      <c r="F135" s="621"/>
      <c r="G135" s="619">
        <v>2015</v>
      </c>
      <c r="H135" s="620"/>
      <c r="I135" s="621"/>
    </row>
    <row r="136" spans="2:12" ht="15.75">
      <c r="B136" s="106" t="s">
        <v>2</v>
      </c>
      <c r="C136" s="112"/>
      <c r="D136" s="9" t="s">
        <v>14</v>
      </c>
      <c r="E136" s="10" t="s">
        <v>23</v>
      </c>
      <c r="F136" s="11" t="s">
        <v>23</v>
      </c>
      <c r="G136" s="9" t="s">
        <v>14</v>
      </c>
      <c r="H136" s="10" t="s">
        <v>23</v>
      </c>
      <c r="I136" s="11" t="s">
        <v>23</v>
      </c>
      <c r="J136" s="309"/>
    </row>
    <row r="137" spans="2:12" ht="16.5" thickBot="1">
      <c r="B137" s="60" t="s">
        <v>3</v>
      </c>
      <c r="C137" s="59" t="s">
        <v>1</v>
      </c>
      <c r="D137" s="12" t="s">
        <v>12</v>
      </c>
      <c r="E137" s="13" t="s">
        <v>17</v>
      </c>
      <c r="F137" s="14" t="s">
        <v>13</v>
      </c>
      <c r="G137" s="12" t="s">
        <v>12</v>
      </c>
      <c r="H137" s="13" t="s">
        <v>17</v>
      </c>
      <c r="I137" s="14" t="s">
        <v>13</v>
      </c>
    </row>
    <row r="138" spans="2:12" ht="15.75">
      <c r="B138" s="299"/>
      <c r="C138" s="300"/>
      <c r="D138" s="301" t="s">
        <v>4</v>
      </c>
      <c r="E138" s="302" t="s">
        <v>5</v>
      </c>
      <c r="F138" s="303" t="s">
        <v>6</v>
      </c>
      <c r="G138" s="28" t="s">
        <v>7</v>
      </c>
      <c r="H138" s="28" t="s">
        <v>8</v>
      </c>
      <c r="I138" s="29" t="s">
        <v>9</v>
      </c>
    </row>
    <row r="139" spans="2:12" ht="16.5" thickBot="1">
      <c r="B139" s="22" t="s">
        <v>79</v>
      </c>
      <c r="C139" s="18"/>
      <c r="D139" s="289"/>
      <c r="E139" s="217"/>
      <c r="F139" s="290"/>
      <c r="G139" s="159"/>
      <c r="H139" s="133"/>
      <c r="I139" s="160"/>
    </row>
    <row r="140" spans="2:12">
      <c r="B140" s="219">
        <v>74</v>
      </c>
      <c r="C140" s="105" t="s">
        <v>84</v>
      </c>
      <c r="D140" s="191">
        <v>0.15</v>
      </c>
      <c r="E140" s="591">
        <v>0</v>
      </c>
      <c r="F140" s="215">
        <f>D140+E140</f>
        <v>0.15</v>
      </c>
      <c r="G140" s="191">
        <v>0.15</v>
      </c>
      <c r="H140" s="591">
        <v>0</v>
      </c>
      <c r="I140" s="215">
        <f>G140+H140</f>
        <v>0.15</v>
      </c>
    </row>
    <row r="141" spans="2:12">
      <c r="B141" s="219">
        <v>75</v>
      </c>
      <c r="C141" s="105" t="s">
        <v>85</v>
      </c>
      <c r="D141" s="40">
        <v>0.11</v>
      </c>
      <c r="E141" s="585">
        <v>0</v>
      </c>
      <c r="F141" s="214">
        <f>D141+E141</f>
        <v>0.11</v>
      </c>
      <c r="G141" s="40">
        <v>0.11</v>
      </c>
      <c r="H141" s="585">
        <v>0</v>
      </c>
      <c r="I141" s="214">
        <f>G141+H141</f>
        <v>0.11</v>
      </c>
    </row>
    <row r="142" spans="2:12">
      <c r="B142" s="219">
        <v>76</v>
      </c>
      <c r="C142" s="105" t="s">
        <v>86</v>
      </c>
      <c r="D142" s="235">
        <v>-0.01</v>
      </c>
      <c r="E142" s="592">
        <v>0</v>
      </c>
      <c r="F142" s="291">
        <f>D142+E142</f>
        <v>-0.01</v>
      </c>
      <c r="G142" s="235">
        <v>-0.01</v>
      </c>
      <c r="H142" s="592">
        <v>0</v>
      </c>
      <c r="I142" s="291">
        <f>G142+H142</f>
        <v>-0.01</v>
      </c>
    </row>
    <row r="143" spans="2:12" ht="16.5" thickBot="1">
      <c r="B143" s="219">
        <v>77</v>
      </c>
      <c r="C143" s="78" t="s">
        <v>82</v>
      </c>
      <c r="D143" s="91">
        <f>SUM(D140:D142)</f>
        <v>0.25</v>
      </c>
      <c r="E143" s="130">
        <f>F143-D143</f>
        <v>0</v>
      </c>
      <c r="F143" s="340">
        <f>SUM(F140:F142)</f>
        <v>0.25</v>
      </c>
      <c r="G143" s="91">
        <f>SUM(G140:G142)</f>
        <v>0.25</v>
      </c>
      <c r="H143" s="130">
        <f>I143-G143</f>
        <v>0</v>
      </c>
      <c r="I143" s="340">
        <f>SUM(I140:I142)</f>
        <v>0.25</v>
      </c>
    </row>
    <row r="144" spans="2:12" ht="15.75">
      <c r="B144" s="219"/>
      <c r="C144" s="18"/>
      <c r="D144" s="289"/>
      <c r="E144" s="217"/>
      <c r="F144" s="290"/>
      <c r="G144" s="159"/>
      <c r="H144" s="133"/>
      <c r="I144" s="160"/>
    </row>
    <row r="145" spans="2:9" ht="16.5" thickBot="1">
      <c r="B145" s="22" t="s">
        <v>158</v>
      </c>
      <c r="C145" s="18"/>
      <c r="D145" s="289"/>
      <c r="E145" s="217"/>
      <c r="F145" s="290"/>
      <c r="G145" s="159"/>
      <c r="H145" s="133"/>
      <c r="I145" s="160"/>
    </row>
    <row r="146" spans="2:9">
      <c r="B146" s="219">
        <v>78</v>
      </c>
      <c r="C146" s="228" t="s">
        <v>157</v>
      </c>
      <c r="D146" s="367">
        <v>-10.399999999999999</v>
      </c>
      <c r="E146" s="593">
        <v>0</v>
      </c>
      <c r="F146" s="368">
        <f>D146+E146</f>
        <v>-10.399999999999999</v>
      </c>
      <c r="G146" s="367">
        <v>-10.399999999999999</v>
      </c>
      <c r="H146" s="593">
        <v>0</v>
      </c>
      <c r="I146" s="369">
        <f>G146+H146</f>
        <v>-10.399999999999999</v>
      </c>
    </row>
    <row r="147" spans="2:9" ht="15.75" thickBot="1">
      <c r="B147" s="219">
        <v>79</v>
      </c>
      <c r="C147" s="228" t="s">
        <v>97</v>
      </c>
      <c r="D147" s="370">
        <v>12.3</v>
      </c>
      <c r="E147" s="587">
        <v>0</v>
      </c>
      <c r="F147" s="371">
        <f>D147+E147</f>
        <v>12.3</v>
      </c>
      <c r="G147" s="370">
        <v>-12.3</v>
      </c>
      <c r="H147" s="587">
        <v>0</v>
      </c>
      <c r="I147" s="372">
        <f>G147+H147</f>
        <v>-12.3</v>
      </c>
    </row>
    <row r="148" spans="2:9" ht="15.75">
      <c r="B148" s="219"/>
      <c r="C148" s="18"/>
      <c r="D148" s="289"/>
      <c r="E148" s="217"/>
      <c r="F148" s="290"/>
      <c r="G148" s="159"/>
      <c r="H148" s="133"/>
      <c r="I148" s="160"/>
    </row>
    <row r="149" spans="2:9" ht="15.75">
      <c r="B149" s="186" t="s">
        <v>139</v>
      </c>
      <c r="C149" s="265"/>
      <c r="D149" s="136"/>
      <c r="E149" s="25"/>
      <c r="F149" s="270"/>
      <c r="G149" s="136"/>
      <c r="H149" s="25"/>
      <c r="I149" s="268"/>
    </row>
    <row r="150" spans="2:9" ht="16.5" thickBot="1">
      <c r="B150" s="77"/>
      <c r="C150" s="266" t="s">
        <v>100</v>
      </c>
      <c r="D150" s="136"/>
      <c r="E150" s="25"/>
      <c r="F150" s="270"/>
      <c r="G150" s="136"/>
      <c r="H150" s="25"/>
      <c r="I150" s="268"/>
    </row>
    <row r="151" spans="2:9">
      <c r="B151" s="219">
        <v>80</v>
      </c>
      <c r="C151" s="267" t="s">
        <v>101</v>
      </c>
      <c r="D151" s="367">
        <f>D123</f>
        <v>418.0077304305637</v>
      </c>
      <c r="E151" s="373">
        <f>F151-D151</f>
        <v>0</v>
      </c>
      <c r="F151" s="368">
        <f>F123</f>
        <v>418.0077304305637</v>
      </c>
      <c r="G151" s="367">
        <f>G123</f>
        <v>433.57034676979333</v>
      </c>
      <c r="H151" s="373">
        <f>I151-G151</f>
        <v>0</v>
      </c>
      <c r="I151" s="369">
        <f>I123</f>
        <v>433.57034676979333</v>
      </c>
    </row>
    <row r="152" spans="2:9">
      <c r="B152" s="219">
        <v>81</v>
      </c>
      <c r="C152" s="267" t="s">
        <v>102</v>
      </c>
      <c r="D152" s="374">
        <v>59.260469603080523</v>
      </c>
      <c r="E152" s="584">
        <v>0</v>
      </c>
      <c r="F152" s="375">
        <f>D152+E152</f>
        <v>59.260469603080523</v>
      </c>
      <c r="G152" s="374">
        <v>62.175748549348178</v>
      </c>
      <c r="H152" s="584">
        <v>0</v>
      </c>
      <c r="I152" s="376">
        <f>G152+H152</f>
        <v>62.175748549348178</v>
      </c>
    </row>
    <row r="153" spans="2:9">
      <c r="B153" s="219">
        <v>82</v>
      </c>
      <c r="C153" s="267" t="s">
        <v>103</v>
      </c>
      <c r="D153" s="374">
        <v>62.632625982601645</v>
      </c>
      <c r="E153" s="584">
        <v>0</v>
      </c>
      <c r="F153" s="375">
        <f>D153+E153</f>
        <v>62.632625982601645</v>
      </c>
      <c r="G153" s="374">
        <v>116.49271543185633</v>
      </c>
      <c r="H153" s="584">
        <v>0</v>
      </c>
      <c r="I153" s="376">
        <f>G153+H153</f>
        <v>116.49271543185633</v>
      </c>
    </row>
    <row r="154" spans="2:9">
      <c r="B154" s="219">
        <v>83</v>
      </c>
      <c r="C154" s="267" t="s">
        <v>104</v>
      </c>
      <c r="D154" s="374">
        <v>682</v>
      </c>
      <c r="E154" s="584">
        <v>0</v>
      </c>
      <c r="F154" s="375">
        <f>D154+E154</f>
        <v>682</v>
      </c>
      <c r="G154" s="374">
        <v>672.69999999999993</v>
      </c>
      <c r="H154" s="584">
        <v>0</v>
      </c>
      <c r="I154" s="376">
        <f>G154+H154</f>
        <v>672.69999999999993</v>
      </c>
    </row>
    <row r="155" spans="2:9">
      <c r="B155" s="219">
        <v>84</v>
      </c>
      <c r="C155" s="267" t="s">
        <v>108</v>
      </c>
      <c r="D155" s="374">
        <v>41.932302390847298</v>
      </c>
      <c r="E155" s="584">
        <v>0</v>
      </c>
      <c r="F155" s="375">
        <f>D155+E155</f>
        <v>41.932302390847298</v>
      </c>
      <c r="G155" s="374">
        <v>0</v>
      </c>
      <c r="H155" s="584">
        <v>0</v>
      </c>
      <c r="I155" s="376">
        <f>G155+H155</f>
        <v>0</v>
      </c>
    </row>
    <row r="156" spans="2:9">
      <c r="B156" s="219">
        <v>85</v>
      </c>
      <c r="C156" s="267" t="s">
        <v>109</v>
      </c>
      <c r="D156" s="374">
        <v>-12.44</v>
      </c>
      <c r="E156" s="584">
        <v>0</v>
      </c>
      <c r="F156" s="375">
        <f>D156+E156</f>
        <v>-12.44</v>
      </c>
      <c r="G156" s="374">
        <v>0</v>
      </c>
      <c r="H156" s="584">
        <v>0</v>
      </c>
      <c r="I156" s="376">
        <f>G156+H156</f>
        <v>0</v>
      </c>
    </row>
    <row r="157" spans="2:9">
      <c r="B157" s="219">
        <v>86</v>
      </c>
      <c r="C157" s="267" t="s">
        <v>105</v>
      </c>
      <c r="D157" s="374">
        <f>'5. Rate_Base_&amp;_Cost_of_Capital'!D108</f>
        <v>74.614428604314043</v>
      </c>
      <c r="E157" s="377">
        <f>F157-D157</f>
        <v>0</v>
      </c>
      <c r="F157" s="378">
        <f>'5. Rate_Base_&amp;_Cost_of_Capital'!F108</f>
        <v>74.614428604314043</v>
      </c>
      <c r="G157" s="374">
        <f>'5. Rate_Base_&amp;_Cost_of_Capital'!G108</f>
        <v>70.280838604314056</v>
      </c>
      <c r="H157" s="377">
        <f>I157-G157</f>
        <v>0</v>
      </c>
      <c r="I157" s="378">
        <f>'5. Rate_Base_&amp;_Cost_of_Capital'!I108</f>
        <v>70.280838604314056</v>
      </c>
    </row>
    <row r="158" spans="2:9">
      <c r="B158" s="219">
        <v>87</v>
      </c>
      <c r="C158" s="267" t="s">
        <v>106</v>
      </c>
      <c r="D158" s="374">
        <v>14.8</v>
      </c>
      <c r="E158" s="584">
        <v>0</v>
      </c>
      <c r="F158" s="375">
        <f>D158+E158</f>
        <v>14.8</v>
      </c>
      <c r="G158" s="374">
        <v>10.399999999999999</v>
      </c>
      <c r="H158" s="584">
        <v>0</v>
      </c>
      <c r="I158" s="376">
        <f>G158+H158</f>
        <v>10.399999999999999</v>
      </c>
    </row>
    <row r="159" spans="2:9">
      <c r="B159" s="219">
        <v>88</v>
      </c>
      <c r="C159" s="267" t="s">
        <v>107</v>
      </c>
      <c r="D159" s="379">
        <v>45.911501552755347</v>
      </c>
      <c r="E159" s="588">
        <v>0</v>
      </c>
      <c r="F159" s="380">
        <f>D159+E159</f>
        <v>45.911501552755347</v>
      </c>
      <c r="G159" s="379">
        <v>49.748430879716956</v>
      </c>
      <c r="H159" s="588">
        <v>0</v>
      </c>
      <c r="I159" s="381">
        <f>G159+H159</f>
        <v>49.748430879716956</v>
      </c>
    </row>
    <row r="160" spans="2:9" ht="16.5" thickBot="1">
      <c r="B160" s="219">
        <v>89</v>
      </c>
      <c r="C160" s="266" t="s">
        <v>110</v>
      </c>
      <c r="D160" s="382">
        <f>SUM(D151:D159)</f>
        <v>1386.7190585641627</v>
      </c>
      <c r="E160" s="383">
        <f>F160-D160</f>
        <v>0</v>
      </c>
      <c r="F160" s="384">
        <f>SUM(F151:F159)</f>
        <v>1386.7190585641627</v>
      </c>
      <c r="G160" s="382">
        <f>SUM(G151:G159)</f>
        <v>1415.3680802350289</v>
      </c>
      <c r="H160" s="383">
        <f>I160-G160</f>
        <v>0</v>
      </c>
      <c r="I160" s="384">
        <f>SUM(I151:I159)</f>
        <v>1415.3680802350289</v>
      </c>
    </row>
    <row r="161" spans="2:9">
      <c r="B161" s="77"/>
      <c r="C161" s="267"/>
      <c r="D161" s="136"/>
      <c r="E161" s="25"/>
      <c r="F161" s="270"/>
      <c r="G161" s="136"/>
      <c r="H161" s="25"/>
      <c r="I161" s="268"/>
    </row>
    <row r="162" spans="2:9" ht="16.5" thickBot="1">
      <c r="B162" s="77"/>
      <c r="C162" s="266" t="s">
        <v>111</v>
      </c>
      <c r="D162" s="136"/>
      <c r="E162" s="25"/>
      <c r="F162" s="270"/>
      <c r="G162" s="136"/>
      <c r="H162" s="25"/>
      <c r="I162" s="268"/>
    </row>
    <row r="163" spans="2:9">
      <c r="B163" s="219">
        <v>90</v>
      </c>
      <c r="C163" s="267" t="s">
        <v>112</v>
      </c>
      <c r="D163" s="367">
        <v>419.00489579058075</v>
      </c>
      <c r="E163" s="583">
        <v>0</v>
      </c>
      <c r="F163" s="368">
        <f t="shared" ref="F163:F168" si="47">D163+E163</f>
        <v>419.00489579058075</v>
      </c>
      <c r="G163" s="367">
        <v>467.04733320203496</v>
      </c>
      <c r="H163" s="583">
        <v>0</v>
      </c>
      <c r="I163" s="369">
        <f t="shared" ref="I163:I168" si="48">G163+H163</f>
        <v>467.04733320203496</v>
      </c>
    </row>
    <row r="164" spans="2:9">
      <c r="B164" s="219">
        <v>91</v>
      </c>
      <c r="C164" s="267" t="s">
        <v>113</v>
      </c>
      <c r="D164" s="374">
        <v>148.8420818585692</v>
      </c>
      <c r="E164" s="584">
        <v>0</v>
      </c>
      <c r="F164" s="378">
        <f t="shared" si="47"/>
        <v>148.8420818585692</v>
      </c>
      <c r="G164" s="374">
        <v>197.57021728728165</v>
      </c>
      <c r="H164" s="584">
        <v>0</v>
      </c>
      <c r="I164" s="376">
        <f t="shared" si="48"/>
        <v>197.57021728728165</v>
      </c>
    </row>
    <row r="165" spans="2:9">
      <c r="B165" s="219">
        <v>92</v>
      </c>
      <c r="C165" s="267" t="s">
        <v>114</v>
      </c>
      <c r="D165" s="374">
        <v>170.07701378756204</v>
      </c>
      <c r="E165" s="584">
        <v>0</v>
      </c>
      <c r="F165" s="378">
        <f t="shared" si="47"/>
        <v>170.07701378756204</v>
      </c>
      <c r="G165" s="374">
        <v>172.76994507096285</v>
      </c>
      <c r="H165" s="584">
        <v>0</v>
      </c>
      <c r="I165" s="376">
        <f t="shared" si="48"/>
        <v>172.76994507096285</v>
      </c>
    </row>
    <row r="166" spans="2:9">
      <c r="B166" s="219">
        <v>93</v>
      </c>
      <c r="C166" s="267" t="s">
        <v>115</v>
      </c>
      <c r="D166" s="374">
        <v>238</v>
      </c>
      <c r="E166" s="584">
        <v>0</v>
      </c>
      <c r="F166" s="378">
        <f t="shared" si="47"/>
        <v>238</v>
      </c>
      <c r="G166" s="374">
        <v>340.2</v>
      </c>
      <c r="H166" s="584">
        <v>0</v>
      </c>
      <c r="I166" s="376">
        <f t="shared" si="48"/>
        <v>340.2</v>
      </c>
    </row>
    <row r="167" spans="2:9">
      <c r="B167" s="219">
        <v>94</v>
      </c>
      <c r="C167" s="267" t="s">
        <v>116</v>
      </c>
      <c r="D167" s="374">
        <v>99.7</v>
      </c>
      <c r="E167" s="584">
        <v>0</v>
      </c>
      <c r="F167" s="378">
        <f t="shared" si="47"/>
        <v>99.7</v>
      </c>
      <c r="G167" s="374">
        <v>106.5</v>
      </c>
      <c r="H167" s="584">
        <v>0</v>
      </c>
      <c r="I167" s="376">
        <f t="shared" si="48"/>
        <v>106.5</v>
      </c>
    </row>
    <row r="168" spans="2:9">
      <c r="B168" s="219">
        <v>95</v>
      </c>
      <c r="C168" s="267" t="s">
        <v>107</v>
      </c>
      <c r="D168" s="379">
        <v>0.5</v>
      </c>
      <c r="E168" s="588">
        <v>0</v>
      </c>
      <c r="F168" s="385">
        <f t="shared" si="47"/>
        <v>0.5</v>
      </c>
      <c r="G168" s="379">
        <v>0.5</v>
      </c>
      <c r="H168" s="588">
        <v>0</v>
      </c>
      <c r="I168" s="381">
        <f t="shared" si="48"/>
        <v>0.5</v>
      </c>
    </row>
    <row r="169" spans="2:9" ht="16.5" thickBot="1">
      <c r="B169" s="242">
        <v>96</v>
      </c>
      <c r="C169" s="269" t="s">
        <v>117</v>
      </c>
      <c r="D169" s="382">
        <f>SUM(D163:D168)</f>
        <v>1076.123991436712</v>
      </c>
      <c r="E169" s="383">
        <f>F169-D169</f>
        <v>0</v>
      </c>
      <c r="F169" s="384">
        <f>SUM(F163:F168)</f>
        <v>1076.123991436712</v>
      </c>
      <c r="G169" s="382">
        <f>SUM(G163:G168)</f>
        <v>1284.5874955602794</v>
      </c>
      <c r="H169" s="383">
        <f>I169-G169</f>
        <v>0</v>
      </c>
      <c r="I169" s="384">
        <f>SUM(I163:I168)</f>
        <v>1284.5874955602794</v>
      </c>
    </row>
    <row r="170" spans="2:9" ht="15.75" thickBot="1">
      <c r="B170" s="248"/>
      <c r="C170" s="261"/>
      <c r="D170" s="248"/>
      <c r="E170" s="261"/>
      <c r="F170" s="248"/>
    </row>
    <row r="171" spans="2:9" ht="16.5" thickBot="1">
      <c r="B171" s="211"/>
      <c r="C171" s="103"/>
      <c r="D171" s="611" t="s">
        <v>241</v>
      </c>
      <c r="E171" s="612"/>
      <c r="F171" s="612"/>
      <c r="G171" s="612"/>
      <c r="H171" s="612"/>
      <c r="I171" s="613"/>
    </row>
    <row r="172" spans="2:9" ht="16.5" thickBot="1">
      <c r="B172" s="113"/>
      <c r="C172" s="111"/>
      <c r="D172" s="611" t="s">
        <v>197</v>
      </c>
      <c r="E172" s="612"/>
      <c r="F172" s="613"/>
      <c r="G172" s="611" t="s">
        <v>192</v>
      </c>
      <c r="H172" s="612"/>
      <c r="I172" s="613"/>
    </row>
    <row r="173" spans="2:9" ht="15.75">
      <c r="B173" s="106" t="s">
        <v>2</v>
      </c>
      <c r="C173" s="112"/>
      <c r="D173" s="9" t="s">
        <v>14</v>
      </c>
      <c r="E173" s="10" t="s">
        <v>23</v>
      </c>
      <c r="F173" s="11" t="s">
        <v>23</v>
      </c>
      <c r="G173" s="9" t="s">
        <v>14</v>
      </c>
      <c r="H173" s="10" t="s">
        <v>23</v>
      </c>
      <c r="I173" s="11" t="s">
        <v>23</v>
      </c>
    </row>
    <row r="174" spans="2:9" ht="16.5" thickBot="1">
      <c r="B174" s="60" t="s">
        <v>3</v>
      </c>
      <c r="C174" s="59" t="s">
        <v>1</v>
      </c>
      <c r="D174" s="12" t="s">
        <v>12</v>
      </c>
      <c r="E174" s="13" t="s">
        <v>17</v>
      </c>
      <c r="F174" s="14" t="s">
        <v>13</v>
      </c>
      <c r="G174" s="12" t="s">
        <v>12</v>
      </c>
      <c r="H174" s="13" t="s">
        <v>17</v>
      </c>
      <c r="I174" s="14" t="s">
        <v>13</v>
      </c>
    </row>
    <row r="175" spans="2:9" ht="15.75">
      <c r="B175" s="299"/>
      <c r="C175" s="300"/>
      <c r="D175" s="301" t="s">
        <v>4</v>
      </c>
      <c r="E175" s="302" t="s">
        <v>5</v>
      </c>
      <c r="F175" s="303" t="s">
        <v>6</v>
      </c>
      <c r="G175" s="28" t="s">
        <v>7</v>
      </c>
      <c r="H175" s="28" t="s">
        <v>8</v>
      </c>
      <c r="I175" s="29" t="s">
        <v>9</v>
      </c>
    </row>
    <row r="176" spans="2:9" ht="16.5" thickBot="1">
      <c r="B176" s="186" t="s">
        <v>164</v>
      </c>
      <c r="C176" s="230"/>
      <c r="D176" s="136"/>
      <c r="E176" s="25"/>
      <c r="F176" s="270"/>
      <c r="G176" s="25"/>
      <c r="H176" s="25"/>
      <c r="I176" s="268"/>
    </row>
    <row r="177" spans="2:9">
      <c r="B177" s="219">
        <v>97</v>
      </c>
      <c r="C177" s="105" t="s">
        <v>62</v>
      </c>
      <c r="D177" s="357">
        <v>114.38507812682717</v>
      </c>
      <c r="E177" s="594">
        <v>0</v>
      </c>
      <c r="F177" s="358">
        <f>D177+E177</f>
        <v>114.38507812682717</v>
      </c>
      <c r="G177" s="343">
        <v>24</v>
      </c>
      <c r="H177" s="597">
        <v>0</v>
      </c>
      <c r="I177" s="344">
        <f>G177+H177</f>
        <v>24</v>
      </c>
    </row>
    <row r="178" spans="2:9">
      <c r="B178" s="219">
        <v>98</v>
      </c>
      <c r="C178" s="105" t="s">
        <v>121</v>
      </c>
      <c r="D178" s="359">
        <v>-2.3899999999999997</v>
      </c>
      <c r="E178" s="595">
        <v>0</v>
      </c>
      <c r="F178" s="360">
        <f>D178+E178</f>
        <v>-2.3899999999999997</v>
      </c>
      <c r="G178" s="345">
        <v>12</v>
      </c>
      <c r="H178" s="598">
        <v>0</v>
      </c>
      <c r="I178" s="346">
        <f>G178+H178</f>
        <v>12</v>
      </c>
    </row>
    <row r="179" spans="2:9">
      <c r="B179" s="219">
        <v>99</v>
      </c>
      <c r="C179" s="105" t="s">
        <v>61</v>
      </c>
      <c r="D179" s="361">
        <v>8.076448000000001</v>
      </c>
      <c r="E179" s="596">
        <v>0</v>
      </c>
      <c r="F179" s="362">
        <f>D179+E179</f>
        <v>8.076448000000001</v>
      </c>
      <c r="G179" s="347">
        <v>12</v>
      </c>
      <c r="H179" s="599">
        <v>0</v>
      </c>
      <c r="I179" s="348">
        <f>G179+H179</f>
        <v>12</v>
      </c>
    </row>
    <row r="180" spans="2:9" ht="16.5" thickBot="1">
      <c r="B180" s="219">
        <v>100</v>
      </c>
      <c r="C180" s="78" t="s">
        <v>0</v>
      </c>
      <c r="D180" s="363">
        <f>SUM(D177:D179)</f>
        <v>120.07152612682717</v>
      </c>
      <c r="E180" s="364">
        <f>F180-D180</f>
        <v>0</v>
      </c>
      <c r="F180" s="365">
        <f>SUM(F177:F179)</f>
        <v>120.07152612682717</v>
      </c>
      <c r="G180" s="287" t="s">
        <v>19</v>
      </c>
      <c r="H180" s="222" t="s">
        <v>19</v>
      </c>
      <c r="I180" s="273" t="s">
        <v>19</v>
      </c>
    </row>
    <row r="181" spans="2:9" ht="15.75">
      <c r="B181" s="219"/>
      <c r="C181" s="78"/>
      <c r="D181" s="138"/>
      <c r="E181" s="139"/>
      <c r="F181" s="366"/>
      <c r="G181" s="133"/>
      <c r="H181" s="133"/>
      <c r="I181" s="160"/>
    </row>
    <row r="182" spans="2:9" ht="16.5" thickBot="1">
      <c r="B182" s="186" t="s">
        <v>165</v>
      </c>
      <c r="C182" s="230"/>
      <c r="D182" s="138"/>
      <c r="E182" s="139"/>
      <c r="F182" s="366"/>
      <c r="G182" s="133"/>
      <c r="H182" s="133"/>
      <c r="I182" s="160"/>
    </row>
    <row r="183" spans="2:9">
      <c r="B183" s="219">
        <v>101</v>
      </c>
      <c r="C183" s="105" t="s">
        <v>159</v>
      </c>
      <c r="D183" s="357">
        <v>3.6692019007492793</v>
      </c>
      <c r="E183" s="594">
        <v>0</v>
      </c>
      <c r="F183" s="358">
        <f>D183+E183</f>
        <v>3.6692019007492793</v>
      </c>
      <c r="G183" s="343">
        <v>12</v>
      </c>
      <c r="H183" s="597">
        <v>0</v>
      </c>
      <c r="I183" s="344">
        <f>G183+H183</f>
        <v>12</v>
      </c>
    </row>
    <row r="184" spans="2:9">
      <c r="B184" s="219">
        <v>102</v>
      </c>
      <c r="C184" s="105" t="s">
        <v>124</v>
      </c>
      <c r="D184" s="361">
        <v>69.40056199</v>
      </c>
      <c r="E184" s="596">
        <v>0</v>
      </c>
      <c r="F184" s="362">
        <f>D184+E184</f>
        <v>69.40056199</v>
      </c>
      <c r="G184" s="347">
        <v>12</v>
      </c>
      <c r="H184" s="599">
        <v>0</v>
      </c>
      <c r="I184" s="348">
        <f>G184+H184</f>
        <v>12</v>
      </c>
    </row>
    <row r="185" spans="2:9" ht="16.5" thickBot="1">
      <c r="B185" s="242">
        <v>103</v>
      </c>
      <c r="C185" s="79" t="s">
        <v>0</v>
      </c>
      <c r="D185" s="363">
        <f>SUM(D183:D184)</f>
        <v>73.069763890749286</v>
      </c>
      <c r="E185" s="364">
        <f>F185-D185</f>
        <v>0</v>
      </c>
      <c r="F185" s="365">
        <f>SUM(F183:F184)</f>
        <v>73.069763890749286</v>
      </c>
      <c r="G185" s="287" t="s">
        <v>19</v>
      </c>
      <c r="H185" s="222" t="s">
        <v>19</v>
      </c>
      <c r="I185" s="273" t="s">
        <v>19</v>
      </c>
    </row>
    <row r="186" spans="2:9">
      <c r="B186" s="248"/>
      <c r="C186" s="261"/>
      <c r="D186" s="248"/>
      <c r="E186" s="261"/>
      <c r="F186" s="248"/>
    </row>
    <row r="187" spans="2:9">
      <c r="B187" s="248">
        <v>1</v>
      </c>
      <c r="C187" s="261" t="s">
        <v>199</v>
      </c>
      <c r="D187" s="248"/>
      <c r="E187" s="261"/>
      <c r="F187" s="248"/>
      <c r="G187" s="248"/>
      <c r="H187" s="261"/>
    </row>
    <row r="188" spans="2:9">
      <c r="B188" s="248"/>
      <c r="C188" s="261"/>
      <c r="D188" s="248"/>
      <c r="E188" s="261"/>
      <c r="F188" s="248"/>
    </row>
    <row r="189" spans="2:9" hidden="1">
      <c r="B189" s="248"/>
      <c r="C189" s="261"/>
      <c r="D189" s="248"/>
      <c r="E189" s="261"/>
      <c r="F189" s="248"/>
    </row>
    <row r="190" spans="2:9" hidden="1">
      <c r="B190" s="248"/>
      <c r="C190" s="261"/>
      <c r="D190" s="248"/>
      <c r="E190" s="261"/>
      <c r="F190" s="248"/>
    </row>
    <row r="191" spans="2:9" hidden="1">
      <c r="B191" s="248"/>
      <c r="C191" s="261"/>
      <c r="D191" s="248"/>
      <c r="E191" s="261"/>
      <c r="F191" s="248"/>
    </row>
    <row r="192" spans="2:9" hidden="1">
      <c r="B192" s="248"/>
      <c r="C192" s="261"/>
      <c r="D192" s="248"/>
      <c r="E192" s="261"/>
      <c r="F192" s="248"/>
    </row>
    <row r="193" spans="2:6" hidden="1">
      <c r="B193" s="248"/>
      <c r="C193" s="261"/>
      <c r="D193" s="248"/>
      <c r="E193" s="261"/>
      <c r="F193" s="248"/>
    </row>
    <row r="194" spans="2:6" hidden="1">
      <c r="B194" s="248"/>
      <c r="C194" s="261"/>
      <c r="D194" s="248"/>
      <c r="E194" s="261"/>
      <c r="F194" s="248"/>
    </row>
    <row r="195" spans="2:6" hidden="1">
      <c r="B195" s="248"/>
      <c r="C195" s="261"/>
      <c r="D195" s="248"/>
      <c r="E195" s="261"/>
      <c r="F195" s="248"/>
    </row>
    <row r="196" spans="2:6" hidden="1">
      <c r="B196" s="248"/>
      <c r="C196" s="261"/>
      <c r="D196" s="248"/>
      <c r="E196" s="261"/>
      <c r="F196" s="248"/>
    </row>
    <row r="197" spans="2:6" hidden="1">
      <c r="B197" s="248"/>
      <c r="C197" s="261"/>
      <c r="D197" s="248"/>
      <c r="E197" s="261"/>
      <c r="F197" s="248"/>
    </row>
    <row r="198" spans="2:6" hidden="1">
      <c r="B198" s="248"/>
      <c r="C198" s="261"/>
      <c r="D198" s="248"/>
      <c r="E198" s="261"/>
      <c r="F198" s="248"/>
    </row>
    <row r="199" spans="2:6" hidden="1">
      <c r="B199" s="248"/>
      <c r="C199" s="261"/>
      <c r="D199" s="248"/>
      <c r="E199" s="261"/>
      <c r="F199" s="248"/>
    </row>
    <row r="200" spans="2:6" hidden="1">
      <c r="B200" s="248"/>
      <c r="C200" s="261"/>
      <c r="D200" s="248"/>
      <c r="E200" s="261"/>
      <c r="F200" s="248"/>
    </row>
    <row r="201" spans="2:6" hidden="1">
      <c r="B201" s="248"/>
      <c r="C201" s="261"/>
      <c r="D201" s="248"/>
      <c r="E201" s="261"/>
      <c r="F201" s="248"/>
    </row>
    <row r="202" spans="2:6" hidden="1">
      <c r="B202" s="248"/>
      <c r="C202" s="261"/>
      <c r="D202" s="248"/>
      <c r="E202" s="261"/>
      <c r="F202" s="248"/>
    </row>
    <row r="203" spans="2:6" hidden="1">
      <c r="B203" s="248"/>
      <c r="C203" s="261"/>
      <c r="D203" s="248"/>
      <c r="E203" s="261"/>
      <c r="F203" s="248"/>
    </row>
    <row r="204" spans="2:6" hidden="1">
      <c r="B204" s="248"/>
      <c r="C204" s="261"/>
      <c r="D204" s="248"/>
      <c r="E204" s="261"/>
      <c r="F204" s="248"/>
    </row>
    <row r="205" spans="2:6" hidden="1">
      <c r="B205" s="248"/>
      <c r="C205" s="261"/>
      <c r="D205" s="248"/>
      <c r="E205" s="261"/>
      <c r="F205" s="248"/>
    </row>
    <row r="206" spans="2:6" hidden="1">
      <c r="B206" s="248"/>
      <c r="C206" s="261"/>
      <c r="D206" s="248"/>
      <c r="E206" s="261"/>
      <c r="F206" s="248"/>
    </row>
    <row r="207" spans="2:6" hidden="1">
      <c r="B207" s="248"/>
      <c r="C207" s="261"/>
      <c r="D207" s="248"/>
      <c r="E207" s="261"/>
      <c r="F207" s="248"/>
    </row>
    <row r="208" spans="2:6" hidden="1">
      <c r="B208" s="248"/>
      <c r="C208" s="261"/>
      <c r="D208" s="248"/>
      <c r="E208" s="261"/>
      <c r="F208" s="248"/>
    </row>
    <row r="209" spans="2:6" hidden="1">
      <c r="B209" s="248"/>
      <c r="C209" s="261"/>
      <c r="D209" s="248"/>
      <c r="E209" s="261"/>
      <c r="F209" s="248"/>
    </row>
    <row r="210" spans="2:6" hidden="1">
      <c r="B210" s="248"/>
      <c r="C210" s="261"/>
      <c r="D210" s="248"/>
      <c r="E210" s="261"/>
      <c r="F210" s="248"/>
    </row>
    <row r="211" spans="2:6" hidden="1">
      <c r="B211" s="248"/>
      <c r="C211" s="261"/>
      <c r="D211" s="248"/>
      <c r="E211" s="261"/>
      <c r="F211" s="248"/>
    </row>
    <row r="212" spans="2:6" hidden="1">
      <c r="B212" s="248"/>
      <c r="C212" s="261"/>
      <c r="D212" s="248"/>
      <c r="E212" s="261"/>
      <c r="F212" s="248"/>
    </row>
    <row r="213" spans="2:6" hidden="1">
      <c r="B213" s="248"/>
      <c r="C213" s="261"/>
      <c r="D213" s="248"/>
      <c r="E213" s="261"/>
      <c r="F213" s="248"/>
    </row>
    <row r="214" spans="2:6" hidden="1">
      <c r="B214" s="248"/>
      <c r="C214" s="261"/>
      <c r="D214" s="248"/>
      <c r="E214" s="261"/>
      <c r="F214" s="248"/>
    </row>
    <row r="215" spans="2:6" hidden="1">
      <c r="B215" s="248"/>
      <c r="C215" s="261"/>
      <c r="D215" s="248"/>
      <c r="E215" s="261"/>
      <c r="F215" s="248"/>
    </row>
    <row r="216" spans="2:6" hidden="1">
      <c r="B216" s="248"/>
      <c r="C216" s="261"/>
      <c r="D216" s="248"/>
      <c r="E216" s="261"/>
      <c r="F216" s="248"/>
    </row>
    <row r="217" spans="2:6" hidden="1">
      <c r="B217" s="248"/>
      <c r="C217" s="261"/>
      <c r="D217" s="248"/>
      <c r="E217" s="261"/>
      <c r="F217" s="248"/>
    </row>
    <row r="218" spans="2:6" hidden="1">
      <c r="B218" s="248"/>
      <c r="C218" s="261"/>
      <c r="D218" s="248"/>
      <c r="E218" s="261"/>
      <c r="F218" s="248"/>
    </row>
    <row r="219" spans="2:6" hidden="1">
      <c r="B219" s="248"/>
      <c r="C219" s="261"/>
      <c r="D219" s="248"/>
      <c r="E219" s="261"/>
      <c r="F219" s="248"/>
    </row>
    <row r="220" spans="2:6" hidden="1">
      <c r="B220" s="248"/>
      <c r="C220" s="261"/>
      <c r="D220" s="248"/>
      <c r="E220" s="261"/>
      <c r="F220" s="248"/>
    </row>
    <row r="221" spans="2:6" hidden="1">
      <c r="B221" s="248"/>
      <c r="C221" s="261"/>
      <c r="D221" s="248"/>
      <c r="E221" s="261"/>
      <c r="F221" s="248"/>
    </row>
    <row r="222" spans="2:6" hidden="1">
      <c r="B222" s="248"/>
      <c r="C222" s="261"/>
      <c r="D222" s="248"/>
      <c r="E222" s="261"/>
      <c r="F222" s="248"/>
    </row>
    <row r="223" spans="2:6" hidden="1">
      <c r="B223" s="248"/>
      <c r="C223" s="261"/>
      <c r="D223" s="248"/>
      <c r="E223" s="261"/>
      <c r="F223" s="248"/>
    </row>
    <row r="224" spans="2:6" hidden="1">
      <c r="B224" s="248"/>
      <c r="C224" s="261"/>
      <c r="D224" s="248"/>
      <c r="E224" s="261"/>
      <c r="F224" s="248"/>
    </row>
    <row r="225" spans="2:6" hidden="1">
      <c r="B225" s="248"/>
      <c r="C225" s="261"/>
      <c r="D225" s="248"/>
      <c r="E225" s="261"/>
      <c r="F225" s="248"/>
    </row>
    <row r="226" spans="2:6" hidden="1">
      <c r="B226" s="248"/>
      <c r="C226" s="261"/>
      <c r="D226" s="248"/>
      <c r="E226" s="261"/>
      <c r="F226" s="248"/>
    </row>
    <row r="227" spans="2:6" hidden="1">
      <c r="B227" s="248"/>
      <c r="C227" s="261"/>
      <c r="D227" s="248"/>
      <c r="E227" s="261"/>
      <c r="F227" s="248"/>
    </row>
    <row r="228" spans="2:6" hidden="1">
      <c r="B228" s="248"/>
      <c r="C228" s="261"/>
      <c r="D228" s="248"/>
      <c r="E228" s="261"/>
      <c r="F228" s="248"/>
    </row>
    <row r="229" spans="2:6" hidden="1">
      <c r="B229" s="248"/>
      <c r="C229" s="261"/>
      <c r="D229" s="248"/>
      <c r="E229" s="261"/>
      <c r="F229" s="248"/>
    </row>
    <row r="230" spans="2:6" hidden="1">
      <c r="B230" s="248"/>
      <c r="C230" s="261"/>
      <c r="D230" s="248"/>
      <c r="E230" s="261"/>
      <c r="F230" s="248"/>
    </row>
    <row r="231" spans="2:6" hidden="1">
      <c r="B231" s="248"/>
      <c r="C231" s="261"/>
      <c r="D231" s="248"/>
      <c r="E231" s="261"/>
      <c r="F231" s="248"/>
    </row>
    <row r="232" spans="2:6" hidden="1">
      <c r="B232" s="248"/>
      <c r="C232" s="261"/>
      <c r="D232" s="248"/>
      <c r="E232" s="261"/>
      <c r="F232" s="248"/>
    </row>
    <row r="233" spans="2:6" hidden="1">
      <c r="B233" s="248"/>
      <c r="C233" s="261"/>
      <c r="D233" s="248"/>
      <c r="E233" s="261"/>
      <c r="F233" s="248"/>
    </row>
    <row r="234" spans="2:6" hidden="1">
      <c r="B234" s="248"/>
      <c r="C234" s="261"/>
      <c r="D234" s="248"/>
      <c r="E234" s="261"/>
      <c r="F234" s="248"/>
    </row>
    <row r="235" spans="2:6" hidden="1">
      <c r="B235" s="248"/>
      <c r="C235" s="261"/>
      <c r="D235" s="248"/>
      <c r="E235" s="261"/>
      <c r="F235" s="248"/>
    </row>
    <row r="236" spans="2:6" hidden="1">
      <c r="B236" s="248"/>
      <c r="C236" s="261"/>
      <c r="D236" s="248"/>
      <c r="E236" s="261"/>
      <c r="F236" s="248"/>
    </row>
    <row r="237" spans="2:6" hidden="1">
      <c r="B237" s="248"/>
      <c r="C237" s="261"/>
      <c r="D237" s="248"/>
      <c r="E237" s="261"/>
      <c r="F237" s="248"/>
    </row>
    <row r="238" spans="2:6" hidden="1">
      <c r="B238" s="248"/>
      <c r="C238" s="261"/>
      <c r="D238" s="248"/>
      <c r="E238" s="261"/>
      <c r="F238" s="248"/>
    </row>
    <row r="239" spans="2:6" hidden="1">
      <c r="B239" s="248"/>
      <c r="C239" s="261"/>
      <c r="D239" s="248"/>
      <c r="E239" s="261"/>
      <c r="F239" s="248"/>
    </row>
    <row r="240" spans="2:6" hidden="1">
      <c r="B240" s="248"/>
      <c r="C240" s="261"/>
      <c r="D240" s="248"/>
      <c r="E240" s="261"/>
      <c r="F240" s="248"/>
    </row>
    <row r="241" spans="2:6" hidden="1">
      <c r="B241" s="248"/>
      <c r="C241" s="261"/>
      <c r="D241" s="248"/>
      <c r="E241" s="261"/>
      <c r="F241" s="248"/>
    </row>
    <row r="242" spans="2:6" hidden="1">
      <c r="B242" s="248"/>
      <c r="C242" s="261"/>
      <c r="D242" s="248"/>
      <c r="E242" s="261"/>
      <c r="F242" s="248"/>
    </row>
    <row r="243" spans="2:6" hidden="1">
      <c r="B243" s="248"/>
      <c r="C243" s="261"/>
      <c r="D243" s="248"/>
      <c r="E243" s="261"/>
      <c r="F243" s="248"/>
    </row>
    <row r="244" spans="2:6" hidden="1">
      <c r="B244" s="248"/>
      <c r="C244" s="261"/>
      <c r="D244" s="248"/>
      <c r="E244" s="261"/>
      <c r="F244" s="248"/>
    </row>
    <row r="245" spans="2:6" hidden="1">
      <c r="B245" s="248"/>
      <c r="C245" s="261"/>
      <c r="D245" s="248"/>
      <c r="E245" s="261"/>
      <c r="F245" s="248"/>
    </row>
    <row r="246" spans="2:6" hidden="1">
      <c r="B246" s="248"/>
      <c r="C246" s="261"/>
      <c r="D246" s="248"/>
      <c r="E246" s="261"/>
      <c r="F246" s="248"/>
    </row>
    <row r="247" spans="2:6" hidden="1">
      <c r="B247" s="248"/>
      <c r="C247" s="261"/>
      <c r="D247" s="248"/>
      <c r="E247" s="261"/>
      <c r="F247" s="248"/>
    </row>
    <row r="248" spans="2:6" hidden="1">
      <c r="B248" s="248"/>
      <c r="C248" s="261"/>
      <c r="D248" s="248"/>
      <c r="E248" s="261"/>
      <c r="F248" s="248"/>
    </row>
    <row r="249" spans="2:6" hidden="1">
      <c r="B249" s="248"/>
      <c r="C249" s="261"/>
      <c r="D249" s="248"/>
      <c r="E249" s="261"/>
      <c r="F249" s="248"/>
    </row>
    <row r="250" spans="2:6" hidden="1">
      <c r="B250" s="248"/>
      <c r="C250" s="261"/>
      <c r="D250" s="248"/>
      <c r="E250" s="261"/>
      <c r="F250" s="248"/>
    </row>
    <row r="251" spans="2:6" hidden="1">
      <c r="B251" s="248"/>
      <c r="C251" s="261"/>
      <c r="D251" s="248"/>
      <c r="E251" s="261"/>
      <c r="F251" s="248"/>
    </row>
    <row r="252" spans="2:6" hidden="1">
      <c r="B252" s="248"/>
      <c r="C252" s="261"/>
      <c r="D252" s="248"/>
      <c r="E252" s="261"/>
      <c r="F252" s="248"/>
    </row>
    <row r="253" spans="2:6" hidden="1">
      <c r="B253" s="248"/>
      <c r="C253" s="261"/>
      <c r="D253" s="248"/>
      <c r="E253" s="261"/>
      <c r="F253" s="248"/>
    </row>
    <row r="254" spans="2:6" hidden="1">
      <c r="B254" s="248"/>
      <c r="C254" s="261"/>
      <c r="D254" s="248"/>
      <c r="E254" s="261"/>
      <c r="F254" s="248"/>
    </row>
    <row r="255" spans="2:6" hidden="1">
      <c r="B255" s="248"/>
      <c r="C255" s="261"/>
      <c r="D255" s="248"/>
      <c r="E255" s="261"/>
      <c r="F255" s="248"/>
    </row>
    <row r="256" spans="2:6" hidden="1">
      <c r="B256" s="248"/>
      <c r="C256" s="261"/>
      <c r="D256" s="248"/>
      <c r="E256" s="261"/>
      <c r="F256" s="248"/>
    </row>
    <row r="257" spans="2:6" hidden="1">
      <c r="B257" s="248"/>
      <c r="C257" s="261"/>
      <c r="D257" s="248"/>
      <c r="E257" s="261"/>
      <c r="F257" s="248"/>
    </row>
    <row r="258" spans="2:6" hidden="1">
      <c r="B258" s="248"/>
      <c r="C258" s="261"/>
      <c r="D258" s="248"/>
      <c r="E258" s="261"/>
      <c r="F258" s="248"/>
    </row>
    <row r="259" spans="2:6" hidden="1">
      <c r="B259" s="248"/>
      <c r="C259" s="261"/>
      <c r="D259" s="248"/>
      <c r="E259" s="261"/>
      <c r="F259" s="248"/>
    </row>
    <row r="260" spans="2:6" hidden="1">
      <c r="B260" s="248"/>
      <c r="C260" s="261"/>
      <c r="D260" s="248"/>
      <c r="E260" s="261"/>
      <c r="F260" s="248"/>
    </row>
    <row r="261" spans="2:6" hidden="1">
      <c r="B261" s="248"/>
      <c r="C261" s="261"/>
      <c r="D261" s="248"/>
      <c r="E261" s="261"/>
      <c r="F261" s="248"/>
    </row>
    <row r="262" spans="2:6" hidden="1">
      <c r="B262" s="248"/>
      <c r="C262" s="261"/>
      <c r="D262" s="248"/>
      <c r="E262" s="261"/>
      <c r="F262" s="248"/>
    </row>
    <row r="263" spans="2:6" hidden="1">
      <c r="B263" s="248"/>
      <c r="C263" s="261"/>
      <c r="D263" s="248"/>
      <c r="E263" s="261"/>
      <c r="F263" s="248"/>
    </row>
    <row r="264" spans="2:6" hidden="1">
      <c r="B264" s="248"/>
      <c r="C264" s="261"/>
      <c r="D264" s="248"/>
      <c r="E264" s="261"/>
      <c r="F264" s="248"/>
    </row>
    <row r="265" spans="2:6" hidden="1">
      <c r="B265" s="248"/>
      <c r="C265" s="261"/>
      <c r="D265" s="248"/>
      <c r="E265" s="261"/>
      <c r="F265" s="248"/>
    </row>
    <row r="266" spans="2:6" hidden="1">
      <c r="B266" s="248"/>
      <c r="C266" s="261"/>
      <c r="D266" s="248"/>
      <c r="E266" s="261"/>
      <c r="F266" s="248"/>
    </row>
    <row r="267" spans="2:6" hidden="1">
      <c r="B267" s="248"/>
      <c r="C267" s="261"/>
      <c r="D267" s="248"/>
      <c r="E267" s="261"/>
      <c r="F267" s="248"/>
    </row>
    <row r="268" spans="2:6" hidden="1">
      <c r="B268" s="248"/>
      <c r="C268" s="261"/>
      <c r="D268" s="248"/>
      <c r="E268" s="261"/>
      <c r="F268" s="248"/>
    </row>
    <row r="269" spans="2:6" hidden="1">
      <c r="B269" s="248"/>
      <c r="C269" s="261"/>
      <c r="D269" s="248"/>
      <c r="E269" s="261"/>
      <c r="F269" s="248"/>
    </row>
    <row r="270" spans="2:6" hidden="1">
      <c r="B270" s="248"/>
      <c r="C270" s="261"/>
      <c r="D270" s="248"/>
      <c r="E270" s="261"/>
      <c r="F270" s="248"/>
    </row>
    <row r="271" spans="2:6" hidden="1">
      <c r="B271" s="248"/>
      <c r="C271" s="261"/>
      <c r="D271" s="248"/>
      <c r="E271" s="261"/>
      <c r="F271" s="248"/>
    </row>
    <row r="272" spans="2:6" hidden="1">
      <c r="B272" s="248"/>
      <c r="C272" s="261"/>
      <c r="D272" s="248"/>
      <c r="E272" s="261"/>
      <c r="F272" s="248"/>
    </row>
    <row r="273" spans="2:6" hidden="1">
      <c r="B273" s="248"/>
      <c r="C273" s="261"/>
      <c r="D273" s="248"/>
      <c r="E273" s="261"/>
      <c r="F273" s="248"/>
    </row>
    <row r="274" spans="2:6" hidden="1">
      <c r="B274" s="248"/>
      <c r="C274" s="261"/>
      <c r="D274" s="248"/>
      <c r="E274" s="261"/>
      <c r="F274" s="248"/>
    </row>
    <row r="275" spans="2:6" hidden="1">
      <c r="B275" s="248"/>
      <c r="C275" s="261"/>
      <c r="D275" s="248"/>
      <c r="E275" s="261"/>
      <c r="F275" s="248"/>
    </row>
    <row r="276" spans="2:6" hidden="1">
      <c r="B276" s="248"/>
      <c r="C276" s="261"/>
      <c r="D276" s="248"/>
      <c r="E276" s="261"/>
      <c r="F276" s="248"/>
    </row>
    <row r="277" spans="2:6" hidden="1">
      <c r="B277" s="248"/>
      <c r="C277" s="261"/>
      <c r="D277" s="248"/>
      <c r="E277" s="261"/>
      <c r="F277" s="248"/>
    </row>
    <row r="278" spans="2:6" hidden="1">
      <c r="B278" s="248"/>
      <c r="C278" s="261"/>
      <c r="D278" s="248"/>
      <c r="E278" s="261"/>
      <c r="F278" s="248"/>
    </row>
    <row r="279" spans="2:6" hidden="1">
      <c r="B279" s="248"/>
      <c r="C279" s="261"/>
      <c r="D279" s="248"/>
      <c r="E279" s="261"/>
      <c r="F279" s="248"/>
    </row>
    <row r="280" spans="2:6" hidden="1">
      <c r="B280" s="248"/>
      <c r="C280" s="261"/>
      <c r="D280" s="248"/>
      <c r="E280" s="261"/>
      <c r="F280" s="248"/>
    </row>
    <row r="281" spans="2:6" hidden="1">
      <c r="B281" s="248"/>
      <c r="C281" s="261"/>
      <c r="D281" s="248"/>
      <c r="E281" s="261"/>
      <c r="F281" s="248"/>
    </row>
    <row r="282" spans="2:6" hidden="1">
      <c r="B282" s="248"/>
      <c r="C282" s="261"/>
      <c r="D282" s="248"/>
      <c r="E282" s="261"/>
      <c r="F282" s="248"/>
    </row>
    <row r="283" spans="2:6" hidden="1">
      <c r="B283" s="248"/>
      <c r="C283" s="261"/>
      <c r="D283" s="248"/>
      <c r="E283" s="261"/>
      <c r="F283" s="248"/>
    </row>
    <row r="284" spans="2:6" hidden="1">
      <c r="B284" s="248"/>
      <c r="C284" s="261"/>
      <c r="D284" s="248"/>
      <c r="E284" s="261"/>
      <c r="F284" s="248"/>
    </row>
    <row r="285" spans="2:6" hidden="1">
      <c r="B285" s="248"/>
      <c r="C285" s="261"/>
      <c r="D285" s="248"/>
      <c r="E285" s="261"/>
      <c r="F285" s="248"/>
    </row>
    <row r="286" spans="2:6" hidden="1">
      <c r="B286" s="248"/>
      <c r="C286" s="261"/>
      <c r="D286" s="248"/>
      <c r="E286" s="261"/>
      <c r="F286" s="248"/>
    </row>
    <row r="287" spans="2:6" hidden="1">
      <c r="B287" s="248"/>
      <c r="C287" s="261"/>
      <c r="D287" s="248"/>
      <c r="E287" s="261"/>
      <c r="F287" s="248"/>
    </row>
    <row r="288" spans="2:6" hidden="1">
      <c r="B288" s="248"/>
      <c r="C288" s="261"/>
      <c r="D288" s="248"/>
      <c r="E288" s="261"/>
      <c r="F288" s="248"/>
    </row>
    <row r="289" spans="2:6" hidden="1">
      <c r="B289" s="248"/>
      <c r="C289" s="261"/>
      <c r="D289" s="248"/>
      <c r="E289" s="261"/>
      <c r="F289" s="248"/>
    </row>
    <row r="290" spans="2:6" hidden="1">
      <c r="B290" s="248"/>
      <c r="C290" s="261"/>
      <c r="D290" s="248"/>
      <c r="E290" s="261"/>
      <c r="F290" s="248"/>
    </row>
    <row r="291" spans="2:6" hidden="1">
      <c r="B291" s="248"/>
      <c r="C291" s="261"/>
      <c r="D291" s="248"/>
      <c r="E291" s="261"/>
      <c r="F291" s="248"/>
    </row>
    <row r="292" spans="2:6" hidden="1">
      <c r="B292" s="248"/>
      <c r="C292" s="261"/>
      <c r="D292" s="248"/>
      <c r="E292" s="261"/>
      <c r="F292" s="248"/>
    </row>
    <row r="293" spans="2:6" hidden="1">
      <c r="B293" s="248"/>
      <c r="C293" s="261"/>
      <c r="D293" s="248"/>
      <c r="E293" s="261"/>
      <c r="F293" s="248"/>
    </row>
    <row r="294" spans="2:6" hidden="1">
      <c r="B294" s="248"/>
      <c r="C294" s="261"/>
      <c r="D294" s="248"/>
      <c r="E294" s="261"/>
      <c r="F294" s="248"/>
    </row>
    <row r="295" spans="2:6" hidden="1">
      <c r="B295" s="248"/>
      <c r="C295" s="261"/>
      <c r="D295" s="248"/>
      <c r="E295" s="261"/>
      <c r="F295" s="248"/>
    </row>
    <row r="296" spans="2:6" hidden="1">
      <c r="B296" s="248"/>
      <c r="C296" s="261"/>
      <c r="D296" s="248"/>
      <c r="E296" s="261"/>
      <c r="F296" s="248"/>
    </row>
    <row r="297" spans="2:6" hidden="1">
      <c r="B297" s="248"/>
      <c r="C297" s="261"/>
      <c r="D297" s="248"/>
      <c r="E297" s="261"/>
      <c r="F297" s="248"/>
    </row>
    <row r="298" spans="2:6" hidden="1">
      <c r="B298" s="248"/>
      <c r="C298" s="261"/>
      <c r="D298" s="248"/>
      <c r="E298" s="261"/>
      <c r="F298" s="248"/>
    </row>
    <row r="299" spans="2:6" hidden="1">
      <c r="B299" s="248"/>
      <c r="C299" s="261"/>
      <c r="D299" s="248"/>
      <c r="E299" s="261"/>
      <c r="F299" s="248"/>
    </row>
    <row r="300" spans="2:6" hidden="1">
      <c r="B300" s="248"/>
      <c r="C300" s="261"/>
      <c r="D300" s="248"/>
      <c r="E300" s="261"/>
      <c r="F300" s="248"/>
    </row>
    <row r="301" spans="2:6" hidden="1">
      <c r="B301" s="248"/>
      <c r="C301" s="261"/>
      <c r="D301" s="248"/>
      <c r="E301" s="261"/>
      <c r="F301" s="248"/>
    </row>
    <row r="302" spans="2:6" hidden="1">
      <c r="B302" s="248"/>
      <c r="C302" s="261"/>
      <c r="D302" s="248"/>
      <c r="E302" s="261"/>
      <c r="F302" s="248"/>
    </row>
    <row r="303" spans="2:6" hidden="1">
      <c r="B303" s="248"/>
      <c r="C303" s="261"/>
      <c r="D303" s="248"/>
      <c r="E303" s="261"/>
      <c r="F303" s="248"/>
    </row>
    <row r="304" spans="2:6" hidden="1">
      <c r="B304" s="248"/>
      <c r="C304" s="261"/>
      <c r="D304" s="248"/>
      <c r="E304" s="261"/>
      <c r="F304" s="248"/>
    </row>
    <row r="305" spans="2:6" hidden="1">
      <c r="B305" s="248"/>
      <c r="C305" s="261"/>
      <c r="D305" s="248"/>
      <c r="E305" s="261"/>
      <c r="F305" s="248"/>
    </row>
    <row r="306" spans="2:6" hidden="1">
      <c r="B306" s="248"/>
      <c r="C306" s="261"/>
      <c r="D306" s="248"/>
      <c r="E306" s="261"/>
      <c r="F306" s="248"/>
    </row>
    <row r="307" spans="2:6" hidden="1">
      <c r="B307" s="248"/>
      <c r="C307" s="261"/>
      <c r="D307" s="248"/>
      <c r="E307" s="261"/>
      <c r="F307" s="248"/>
    </row>
    <row r="308" spans="2:6" hidden="1">
      <c r="B308" s="248"/>
      <c r="C308" s="261"/>
      <c r="D308" s="248"/>
      <c r="E308" s="261"/>
      <c r="F308" s="248"/>
    </row>
    <row r="309" spans="2:6" hidden="1">
      <c r="B309" s="248"/>
      <c r="C309" s="261"/>
      <c r="D309" s="248"/>
      <c r="E309" s="261"/>
      <c r="F309" s="248"/>
    </row>
    <row r="310" spans="2:6" hidden="1">
      <c r="B310" s="248"/>
      <c r="C310" s="261"/>
      <c r="D310" s="248"/>
      <c r="E310" s="261"/>
      <c r="F310" s="248"/>
    </row>
    <row r="311" spans="2:6" hidden="1">
      <c r="B311" s="248"/>
      <c r="C311" s="261"/>
      <c r="D311" s="248"/>
      <c r="E311" s="261"/>
      <c r="F311" s="248"/>
    </row>
    <row r="312" spans="2:6" hidden="1">
      <c r="B312" s="248"/>
      <c r="C312" s="261"/>
      <c r="D312" s="248"/>
      <c r="E312" s="261"/>
      <c r="F312" s="248"/>
    </row>
    <row r="313" spans="2:6" hidden="1">
      <c r="B313" s="248"/>
      <c r="C313" s="261"/>
      <c r="D313" s="248"/>
      <c r="E313" s="261"/>
      <c r="F313" s="248"/>
    </row>
    <row r="314" spans="2:6" hidden="1">
      <c r="B314" s="248"/>
      <c r="C314" s="261"/>
      <c r="D314" s="248"/>
      <c r="E314" s="261"/>
      <c r="F314" s="248"/>
    </row>
    <row r="315" spans="2:6" hidden="1">
      <c r="B315" s="248"/>
      <c r="C315" s="261"/>
      <c r="D315" s="248"/>
      <c r="E315" s="261"/>
      <c r="F315" s="248"/>
    </row>
    <row r="316" spans="2:6" hidden="1">
      <c r="B316" s="248"/>
      <c r="C316" s="261"/>
      <c r="D316" s="248"/>
      <c r="E316" s="261"/>
      <c r="F316" s="248"/>
    </row>
    <row r="317" spans="2:6" hidden="1">
      <c r="B317" s="248"/>
      <c r="C317" s="261"/>
      <c r="D317" s="248"/>
      <c r="E317" s="261"/>
      <c r="F317" s="248"/>
    </row>
    <row r="318" spans="2:6" hidden="1">
      <c r="B318" s="248"/>
      <c r="C318" s="261"/>
      <c r="D318" s="248"/>
      <c r="E318" s="261"/>
      <c r="F318" s="248"/>
    </row>
    <row r="319" spans="2:6" hidden="1">
      <c r="B319" s="248"/>
      <c r="C319" s="261"/>
      <c r="D319" s="248"/>
      <c r="E319" s="261"/>
      <c r="F319" s="248"/>
    </row>
    <row r="320" spans="2:6" hidden="1">
      <c r="B320" s="248"/>
      <c r="C320" s="261"/>
      <c r="D320" s="248"/>
      <c r="E320" s="261"/>
      <c r="F320" s="248"/>
    </row>
    <row r="321" spans="2:6" hidden="1">
      <c r="B321" s="248"/>
      <c r="C321" s="261"/>
      <c r="D321" s="248"/>
      <c r="E321" s="261"/>
      <c r="F321" s="248"/>
    </row>
    <row r="322" spans="2:6" hidden="1">
      <c r="B322" s="248"/>
      <c r="C322" s="261"/>
      <c r="D322" s="248"/>
      <c r="E322" s="261"/>
      <c r="F322" s="248"/>
    </row>
    <row r="323" spans="2:6" hidden="1">
      <c r="B323" s="248"/>
      <c r="C323" s="261"/>
      <c r="D323" s="248"/>
      <c r="E323" s="261"/>
      <c r="F323" s="248"/>
    </row>
    <row r="324" spans="2:6" hidden="1">
      <c r="B324" s="248"/>
      <c r="C324" s="261"/>
      <c r="D324" s="248"/>
      <c r="E324" s="261"/>
      <c r="F324" s="248"/>
    </row>
    <row r="325" spans="2:6" hidden="1">
      <c r="B325" s="248"/>
      <c r="C325" s="261"/>
      <c r="D325" s="248"/>
      <c r="E325" s="261"/>
      <c r="F325" s="248"/>
    </row>
    <row r="326" spans="2:6" hidden="1">
      <c r="B326" s="248"/>
      <c r="C326" s="261"/>
      <c r="D326" s="248"/>
      <c r="E326" s="261"/>
      <c r="F326" s="248"/>
    </row>
    <row r="327" spans="2:6" hidden="1">
      <c r="B327" s="248"/>
      <c r="C327" s="261"/>
      <c r="D327" s="248"/>
      <c r="E327" s="261"/>
      <c r="F327" s="248"/>
    </row>
    <row r="328" spans="2:6" hidden="1">
      <c r="B328" s="248"/>
      <c r="C328" s="261"/>
      <c r="D328" s="248"/>
      <c r="E328" s="261"/>
      <c r="F328" s="248"/>
    </row>
    <row r="329" spans="2:6" hidden="1">
      <c r="B329" s="248"/>
      <c r="C329" s="261"/>
      <c r="D329" s="248"/>
      <c r="E329" s="261"/>
      <c r="F329" s="248"/>
    </row>
    <row r="330" spans="2:6" hidden="1">
      <c r="B330" s="248"/>
      <c r="C330" s="261"/>
      <c r="D330" s="248"/>
      <c r="E330" s="261"/>
      <c r="F330" s="248"/>
    </row>
    <row r="331" spans="2:6" hidden="1">
      <c r="B331" s="248"/>
      <c r="C331" s="261"/>
      <c r="D331" s="248"/>
      <c r="E331" s="261"/>
      <c r="F331" s="248"/>
    </row>
    <row r="332" spans="2:6" hidden="1">
      <c r="B332" s="248"/>
      <c r="C332" s="261"/>
      <c r="D332" s="248"/>
      <c r="E332" s="261"/>
      <c r="F332" s="248"/>
    </row>
    <row r="333" spans="2:6" hidden="1">
      <c r="B333" s="248"/>
      <c r="C333" s="261"/>
      <c r="D333" s="248"/>
      <c r="E333" s="261"/>
      <c r="F333" s="248"/>
    </row>
    <row r="334" spans="2:6" hidden="1">
      <c r="B334" s="248"/>
      <c r="C334" s="261"/>
      <c r="D334" s="248"/>
      <c r="E334" s="261"/>
      <c r="F334" s="248"/>
    </row>
    <row r="335" spans="2:6" hidden="1">
      <c r="B335" s="248"/>
      <c r="C335" s="261"/>
      <c r="D335" s="248"/>
      <c r="E335" s="261"/>
      <c r="F335" s="248"/>
    </row>
    <row r="336" spans="2:6" hidden="1">
      <c r="B336" s="248"/>
      <c r="C336" s="261"/>
      <c r="D336" s="248"/>
      <c r="E336" s="261"/>
      <c r="F336" s="248"/>
    </row>
    <row r="337" spans="2:6" hidden="1">
      <c r="B337" s="248"/>
      <c r="C337" s="261"/>
      <c r="D337" s="248"/>
      <c r="E337" s="261"/>
      <c r="F337" s="248"/>
    </row>
    <row r="338" spans="2:6" hidden="1">
      <c r="B338" s="248"/>
      <c r="C338" s="261"/>
      <c r="D338" s="248"/>
      <c r="E338" s="261"/>
      <c r="F338" s="248"/>
    </row>
    <row r="339" spans="2:6" hidden="1">
      <c r="B339" s="248"/>
      <c r="C339" s="261"/>
      <c r="D339" s="248"/>
      <c r="E339" s="261"/>
      <c r="F339" s="248"/>
    </row>
    <row r="340" spans="2:6" hidden="1">
      <c r="B340" s="248"/>
      <c r="C340" s="261"/>
      <c r="D340" s="248"/>
      <c r="E340" s="261"/>
      <c r="F340" s="248"/>
    </row>
    <row r="341" spans="2:6" hidden="1">
      <c r="B341" s="248"/>
      <c r="C341" s="261"/>
      <c r="D341" s="248"/>
      <c r="E341" s="261"/>
      <c r="F341" s="248"/>
    </row>
    <row r="342" spans="2:6" hidden="1">
      <c r="B342" s="248"/>
      <c r="C342" s="261"/>
      <c r="D342" s="248"/>
      <c r="E342" s="261"/>
      <c r="F342" s="248"/>
    </row>
    <row r="343" spans="2:6" hidden="1">
      <c r="B343" s="248"/>
      <c r="C343" s="261"/>
      <c r="D343" s="248"/>
      <c r="E343" s="261"/>
      <c r="F343" s="248"/>
    </row>
    <row r="344" spans="2:6" hidden="1">
      <c r="B344" s="248"/>
      <c r="C344" s="261"/>
      <c r="D344" s="248"/>
      <c r="E344" s="261"/>
      <c r="F344" s="248"/>
    </row>
    <row r="345" spans="2:6" hidden="1">
      <c r="B345" s="248"/>
      <c r="C345" s="261"/>
      <c r="D345" s="248"/>
      <c r="E345" s="261"/>
      <c r="F345" s="248"/>
    </row>
    <row r="346" spans="2:6" hidden="1">
      <c r="B346" s="248"/>
      <c r="C346" s="261"/>
      <c r="D346" s="248"/>
      <c r="E346" s="261"/>
      <c r="F346" s="248"/>
    </row>
    <row r="347" spans="2:6" hidden="1">
      <c r="B347" s="248"/>
      <c r="C347" s="261"/>
      <c r="D347" s="248"/>
      <c r="E347" s="261"/>
      <c r="F347" s="248"/>
    </row>
    <row r="348" spans="2:6" hidden="1">
      <c r="B348" s="248"/>
      <c r="C348" s="261"/>
      <c r="D348" s="248"/>
      <c r="E348" s="261"/>
      <c r="F348" s="248"/>
    </row>
    <row r="349" spans="2:6" hidden="1">
      <c r="B349" s="248"/>
      <c r="C349" s="261"/>
      <c r="D349" s="248"/>
      <c r="E349" s="261"/>
      <c r="F349" s="248"/>
    </row>
    <row r="350" spans="2:6" hidden="1">
      <c r="B350" s="248"/>
      <c r="C350" s="261"/>
      <c r="D350" s="248"/>
      <c r="E350" s="261"/>
      <c r="F350" s="248"/>
    </row>
    <row r="351" spans="2:6" hidden="1">
      <c r="B351" s="248"/>
      <c r="C351" s="261"/>
      <c r="D351" s="248"/>
      <c r="E351" s="261"/>
      <c r="F351" s="248"/>
    </row>
    <row r="352" spans="2:6" hidden="1">
      <c r="B352" s="248"/>
      <c r="C352" s="261"/>
      <c r="D352" s="248"/>
      <c r="E352" s="261"/>
      <c r="F352" s="248"/>
    </row>
    <row r="353" spans="2:6" hidden="1">
      <c r="B353" s="248"/>
      <c r="C353" s="261"/>
      <c r="D353" s="248"/>
      <c r="E353" s="261"/>
      <c r="F353" s="248"/>
    </row>
    <row r="354" spans="2:6" hidden="1">
      <c r="B354" s="248"/>
      <c r="C354" s="261"/>
      <c r="D354" s="248"/>
      <c r="E354" s="261"/>
      <c r="F354" s="248"/>
    </row>
    <row r="355" spans="2:6" hidden="1">
      <c r="B355" s="248"/>
      <c r="C355" s="261"/>
      <c r="D355" s="248"/>
      <c r="E355" s="261"/>
      <c r="F355" s="248"/>
    </row>
    <row r="356" spans="2:6" hidden="1">
      <c r="B356" s="248"/>
      <c r="C356" s="261"/>
      <c r="D356" s="248"/>
      <c r="E356" s="261"/>
      <c r="F356" s="248"/>
    </row>
    <row r="357" spans="2:6" hidden="1">
      <c r="B357" s="248"/>
      <c r="C357" s="261"/>
      <c r="D357" s="248"/>
      <c r="E357" s="261"/>
      <c r="F357" s="248"/>
    </row>
    <row r="358" spans="2:6" hidden="1">
      <c r="B358" s="248"/>
      <c r="C358" s="261"/>
      <c r="D358" s="248"/>
      <c r="E358" s="261"/>
      <c r="F358" s="248"/>
    </row>
    <row r="359" spans="2:6" hidden="1">
      <c r="B359" s="248"/>
      <c r="C359" s="261"/>
      <c r="D359" s="248"/>
      <c r="E359" s="261"/>
      <c r="F359" s="248"/>
    </row>
    <row r="360" spans="2:6" hidden="1">
      <c r="B360" s="248"/>
      <c r="C360" s="261"/>
      <c r="D360" s="248"/>
      <c r="E360" s="261"/>
      <c r="F360" s="248"/>
    </row>
    <row r="361" spans="2:6" hidden="1">
      <c r="B361" s="248"/>
      <c r="C361" s="261"/>
      <c r="D361" s="248"/>
      <c r="E361" s="261"/>
      <c r="F361" s="248"/>
    </row>
    <row r="362" spans="2:6" hidden="1">
      <c r="B362" s="248"/>
      <c r="C362" s="261"/>
      <c r="D362" s="248"/>
      <c r="E362" s="261"/>
      <c r="F362" s="248"/>
    </row>
    <row r="363" spans="2:6" hidden="1">
      <c r="B363" s="248"/>
      <c r="C363" s="261"/>
      <c r="D363" s="248"/>
      <c r="E363" s="261"/>
      <c r="F363" s="248"/>
    </row>
    <row r="364" spans="2:6" hidden="1">
      <c r="B364" s="248"/>
      <c r="C364" s="261"/>
      <c r="D364" s="248"/>
      <c r="E364" s="261"/>
      <c r="F364" s="248"/>
    </row>
    <row r="365" spans="2:6" hidden="1">
      <c r="B365" s="248"/>
      <c r="C365" s="261"/>
      <c r="D365" s="248"/>
      <c r="E365" s="261"/>
      <c r="F365" s="248"/>
    </row>
    <row r="366" spans="2:6" hidden="1">
      <c r="B366" s="248"/>
      <c r="C366" s="261"/>
      <c r="D366" s="248"/>
      <c r="E366" s="261"/>
      <c r="F366" s="248"/>
    </row>
    <row r="367" spans="2:6" hidden="1">
      <c r="B367" s="248"/>
      <c r="C367" s="261"/>
      <c r="D367" s="248"/>
      <c r="E367" s="261"/>
      <c r="F367" s="248"/>
    </row>
    <row r="368" spans="2:6" hidden="1">
      <c r="B368" s="248"/>
      <c r="C368" s="261"/>
      <c r="D368" s="248"/>
      <c r="E368" s="261"/>
      <c r="F368" s="248"/>
    </row>
    <row r="369" spans="2:6" hidden="1">
      <c r="B369" s="248"/>
      <c r="C369" s="261"/>
      <c r="D369" s="248"/>
      <c r="E369" s="261"/>
      <c r="F369" s="248"/>
    </row>
    <row r="370" spans="2:6" hidden="1">
      <c r="B370" s="248"/>
      <c r="C370" s="261"/>
      <c r="D370" s="248"/>
      <c r="E370" s="261"/>
      <c r="F370" s="248"/>
    </row>
    <row r="371" spans="2:6" hidden="1">
      <c r="B371" s="248"/>
      <c r="C371" s="261"/>
      <c r="D371" s="248"/>
      <c r="E371" s="261"/>
      <c r="F371" s="248"/>
    </row>
    <row r="372" spans="2:6" hidden="1">
      <c r="B372" s="248"/>
      <c r="C372" s="261"/>
      <c r="D372" s="248"/>
      <c r="E372" s="261"/>
      <c r="F372" s="248"/>
    </row>
    <row r="373" spans="2:6" hidden="1">
      <c r="B373" s="248"/>
      <c r="C373" s="261"/>
      <c r="D373" s="248"/>
      <c r="E373" s="261"/>
      <c r="F373" s="248"/>
    </row>
    <row r="374" spans="2:6" hidden="1">
      <c r="B374" s="248"/>
      <c r="C374" s="261"/>
      <c r="D374" s="248"/>
      <c r="E374" s="261"/>
      <c r="F374" s="248"/>
    </row>
    <row r="375" spans="2:6" hidden="1">
      <c r="B375" s="248"/>
      <c r="C375" s="261"/>
      <c r="D375" s="248"/>
      <c r="E375" s="261"/>
      <c r="F375" s="248"/>
    </row>
    <row r="376" spans="2:6" hidden="1">
      <c r="B376" s="248"/>
      <c r="C376" s="261"/>
      <c r="D376" s="248"/>
      <c r="E376" s="261"/>
      <c r="F376" s="248"/>
    </row>
    <row r="377" spans="2:6" hidden="1">
      <c r="B377" s="248"/>
      <c r="C377" s="261"/>
      <c r="D377" s="248"/>
      <c r="E377" s="261"/>
      <c r="F377" s="248"/>
    </row>
    <row r="378" spans="2:6" hidden="1">
      <c r="B378" s="248"/>
      <c r="C378" s="261"/>
      <c r="D378" s="248"/>
      <c r="E378" s="261"/>
      <c r="F378" s="248"/>
    </row>
    <row r="379" spans="2:6" hidden="1">
      <c r="B379" s="248"/>
      <c r="C379" s="261"/>
      <c r="D379" s="248"/>
      <c r="E379" s="261"/>
      <c r="F379" s="248"/>
    </row>
    <row r="380" spans="2:6" hidden="1">
      <c r="B380" s="248"/>
      <c r="C380" s="261"/>
      <c r="D380" s="248"/>
      <c r="E380" s="261"/>
      <c r="F380" s="248"/>
    </row>
    <row r="381" spans="2:6" hidden="1">
      <c r="B381" s="248"/>
      <c r="C381" s="261"/>
      <c r="D381" s="248"/>
      <c r="E381" s="261"/>
      <c r="F381" s="248"/>
    </row>
    <row r="382" spans="2:6" hidden="1">
      <c r="B382" s="248"/>
      <c r="C382" s="261"/>
      <c r="D382" s="248"/>
      <c r="E382" s="261"/>
      <c r="F382" s="248"/>
    </row>
    <row r="383" spans="2:6" hidden="1">
      <c r="B383" s="248"/>
      <c r="C383" s="261"/>
      <c r="D383" s="248"/>
      <c r="E383" s="261"/>
      <c r="F383" s="248"/>
    </row>
    <row r="384" spans="2:6" hidden="1">
      <c r="B384" s="248"/>
      <c r="C384" s="261"/>
      <c r="D384" s="248"/>
      <c r="E384" s="261"/>
      <c r="F384" s="248"/>
    </row>
    <row r="385" spans="2:6" hidden="1">
      <c r="B385" s="248"/>
      <c r="C385" s="261"/>
      <c r="D385" s="248"/>
      <c r="E385" s="261"/>
      <c r="F385" s="248"/>
    </row>
    <row r="386" spans="2:6" hidden="1">
      <c r="B386" s="248"/>
      <c r="C386" s="261"/>
      <c r="D386" s="248"/>
      <c r="E386" s="261"/>
      <c r="F386" s="248"/>
    </row>
    <row r="387" spans="2:6" hidden="1">
      <c r="B387" s="248"/>
      <c r="C387" s="261"/>
      <c r="D387" s="248"/>
      <c r="E387" s="261"/>
      <c r="F387" s="248"/>
    </row>
    <row r="388" spans="2:6" hidden="1">
      <c r="B388" s="248"/>
      <c r="C388" s="261"/>
      <c r="D388" s="248"/>
      <c r="E388" s="261"/>
      <c r="F388" s="248"/>
    </row>
    <row r="389" spans="2:6" hidden="1">
      <c r="B389" s="248"/>
      <c r="C389" s="261"/>
      <c r="D389" s="248"/>
      <c r="E389" s="261"/>
      <c r="F389" s="248"/>
    </row>
    <row r="390" spans="2:6" hidden="1">
      <c r="B390" s="248"/>
      <c r="C390" s="261"/>
      <c r="D390" s="248"/>
      <c r="E390" s="261"/>
      <c r="F390" s="248"/>
    </row>
    <row r="391" spans="2:6" hidden="1">
      <c r="B391" s="248"/>
      <c r="C391" s="261"/>
      <c r="D391" s="248"/>
      <c r="E391" s="261"/>
      <c r="F391" s="248"/>
    </row>
    <row r="392" spans="2:6" hidden="1">
      <c r="B392" s="248"/>
      <c r="C392" s="261"/>
      <c r="D392" s="248"/>
      <c r="E392" s="261"/>
      <c r="F392" s="248"/>
    </row>
    <row r="393" spans="2:6" hidden="1">
      <c r="B393" s="248"/>
      <c r="C393" s="261"/>
      <c r="D393" s="248"/>
      <c r="E393" s="261"/>
      <c r="F393" s="248"/>
    </row>
    <row r="394" spans="2:6" hidden="1">
      <c r="B394" s="248"/>
      <c r="C394" s="261"/>
      <c r="D394" s="248"/>
      <c r="E394" s="261"/>
      <c r="F394" s="248"/>
    </row>
    <row r="395" spans="2:6" hidden="1">
      <c r="B395" s="248"/>
      <c r="C395" s="261"/>
      <c r="D395" s="248"/>
      <c r="E395" s="261"/>
      <c r="F395" s="248"/>
    </row>
    <row r="396" spans="2:6" hidden="1">
      <c r="B396" s="248"/>
      <c r="C396" s="261"/>
      <c r="D396" s="248"/>
      <c r="E396" s="261"/>
      <c r="F396" s="248"/>
    </row>
    <row r="397" spans="2:6" hidden="1">
      <c r="B397" s="248"/>
      <c r="C397" s="261"/>
      <c r="D397" s="248"/>
      <c r="E397" s="261"/>
      <c r="F397" s="248"/>
    </row>
    <row r="398" spans="2:6" hidden="1">
      <c r="B398" s="248"/>
      <c r="C398" s="261"/>
      <c r="D398" s="248"/>
      <c r="E398" s="261"/>
      <c r="F398" s="248"/>
    </row>
    <row r="399" spans="2:6" hidden="1">
      <c r="B399" s="248"/>
      <c r="C399" s="261"/>
      <c r="D399" s="248"/>
      <c r="E399" s="261"/>
      <c r="F399" s="248"/>
    </row>
    <row r="400" spans="2:6" hidden="1">
      <c r="B400" s="248"/>
      <c r="C400" s="261"/>
      <c r="D400" s="248"/>
      <c r="E400" s="261"/>
      <c r="F400" s="248"/>
    </row>
    <row r="401" spans="2:6" hidden="1">
      <c r="B401" s="248"/>
      <c r="C401" s="261"/>
      <c r="D401" s="248"/>
      <c r="E401" s="261"/>
      <c r="F401" s="248"/>
    </row>
    <row r="402" spans="2:6" hidden="1">
      <c r="B402" s="248"/>
      <c r="C402" s="261"/>
      <c r="D402" s="248"/>
      <c r="E402" s="261"/>
      <c r="F402" s="248"/>
    </row>
    <row r="403" spans="2:6" hidden="1">
      <c r="B403" s="248"/>
      <c r="C403" s="261"/>
      <c r="D403" s="248"/>
      <c r="E403" s="261"/>
      <c r="F403" s="248"/>
    </row>
    <row r="404" spans="2:6" hidden="1">
      <c r="B404" s="248"/>
      <c r="C404" s="261"/>
      <c r="D404" s="248"/>
      <c r="E404" s="261"/>
      <c r="F404" s="248"/>
    </row>
    <row r="405" spans="2:6" hidden="1">
      <c r="B405" s="248"/>
      <c r="C405" s="261"/>
      <c r="D405" s="248"/>
      <c r="E405" s="261"/>
      <c r="F405" s="248"/>
    </row>
    <row r="406" spans="2:6" hidden="1">
      <c r="B406" s="248"/>
      <c r="C406" s="261"/>
      <c r="D406" s="248"/>
      <c r="E406" s="261"/>
      <c r="F406" s="248"/>
    </row>
    <row r="407" spans="2:6" hidden="1">
      <c r="B407" s="248"/>
      <c r="C407" s="261"/>
      <c r="D407" s="248"/>
      <c r="E407" s="261"/>
      <c r="F407" s="248"/>
    </row>
    <row r="408" spans="2:6" hidden="1">
      <c r="B408" s="248"/>
      <c r="C408" s="261"/>
      <c r="D408" s="248"/>
      <c r="E408" s="261"/>
      <c r="F408" s="248"/>
    </row>
    <row r="409" spans="2:6" hidden="1">
      <c r="B409" s="248"/>
      <c r="C409" s="261"/>
      <c r="D409" s="248"/>
      <c r="E409" s="261"/>
      <c r="F409" s="248"/>
    </row>
    <row r="410" spans="2:6" hidden="1">
      <c r="B410" s="248"/>
      <c r="C410" s="261"/>
      <c r="D410" s="248"/>
      <c r="E410" s="261"/>
      <c r="F410" s="248"/>
    </row>
    <row r="411" spans="2:6" hidden="1">
      <c r="B411" s="248"/>
      <c r="C411" s="261"/>
      <c r="D411" s="248"/>
      <c r="E411" s="261"/>
      <c r="F411" s="248"/>
    </row>
    <row r="412" spans="2:6" hidden="1">
      <c r="B412" s="248"/>
      <c r="C412" s="261"/>
      <c r="D412" s="248"/>
      <c r="E412" s="261"/>
      <c r="F412" s="248"/>
    </row>
    <row r="413" spans="2:6" hidden="1">
      <c r="B413" s="248"/>
      <c r="C413" s="261"/>
      <c r="D413" s="248"/>
      <c r="E413" s="261"/>
      <c r="F413" s="248"/>
    </row>
    <row r="414" spans="2:6" hidden="1">
      <c r="B414" s="248"/>
      <c r="C414" s="261"/>
      <c r="D414" s="248"/>
      <c r="E414" s="261"/>
      <c r="F414" s="248"/>
    </row>
    <row r="415" spans="2:6" hidden="1">
      <c r="B415" s="248"/>
      <c r="C415" s="261"/>
      <c r="D415" s="248"/>
      <c r="E415" s="261"/>
      <c r="F415" s="248"/>
    </row>
    <row r="416" spans="2:6" hidden="1">
      <c r="B416" s="248"/>
      <c r="C416" s="261"/>
      <c r="D416" s="248"/>
      <c r="E416" s="261"/>
      <c r="F416" s="248"/>
    </row>
    <row r="417" spans="2:6" hidden="1">
      <c r="B417" s="248"/>
      <c r="C417" s="261"/>
      <c r="D417" s="248"/>
      <c r="E417" s="261"/>
      <c r="F417" s="248"/>
    </row>
    <row r="418" spans="2:6" hidden="1">
      <c r="B418" s="248"/>
      <c r="C418" s="261"/>
      <c r="D418" s="248"/>
      <c r="E418" s="261"/>
      <c r="F418" s="248"/>
    </row>
    <row r="419" spans="2:6" hidden="1">
      <c r="B419" s="248"/>
      <c r="C419" s="261"/>
      <c r="D419" s="248"/>
      <c r="E419" s="261"/>
      <c r="F419" s="248"/>
    </row>
    <row r="420" spans="2:6" hidden="1">
      <c r="B420" s="248"/>
      <c r="C420" s="261"/>
      <c r="D420" s="248"/>
      <c r="E420" s="261"/>
      <c r="F420" s="248"/>
    </row>
    <row r="421" spans="2:6" hidden="1">
      <c r="B421" s="248"/>
      <c r="C421" s="261"/>
      <c r="D421" s="248"/>
      <c r="E421" s="261"/>
      <c r="F421" s="248"/>
    </row>
    <row r="422" spans="2:6" hidden="1">
      <c r="B422" s="248"/>
      <c r="C422" s="261"/>
      <c r="D422" s="248"/>
      <c r="E422" s="261"/>
      <c r="F422" s="248"/>
    </row>
    <row r="423" spans="2:6" hidden="1">
      <c r="B423" s="248"/>
      <c r="C423" s="261"/>
      <c r="D423" s="248"/>
      <c r="E423" s="261"/>
      <c r="F423" s="248"/>
    </row>
    <row r="424" spans="2:6" hidden="1">
      <c r="B424" s="248"/>
      <c r="C424" s="261"/>
      <c r="D424" s="248"/>
      <c r="E424" s="261"/>
      <c r="F424" s="248"/>
    </row>
    <row r="425" spans="2:6" hidden="1">
      <c r="B425" s="248"/>
      <c r="C425" s="261"/>
      <c r="D425" s="248"/>
      <c r="E425" s="261"/>
      <c r="F425" s="248"/>
    </row>
    <row r="426" spans="2:6" hidden="1">
      <c r="B426" s="248"/>
      <c r="C426" s="261"/>
      <c r="D426" s="248"/>
      <c r="E426" s="261"/>
      <c r="F426" s="248"/>
    </row>
    <row r="427" spans="2:6" hidden="1">
      <c r="B427" s="248"/>
      <c r="C427" s="261"/>
      <c r="D427" s="248"/>
      <c r="E427" s="261"/>
      <c r="F427" s="248"/>
    </row>
    <row r="428" spans="2:6" hidden="1">
      <c r="B428" s="248"/>
      <c r="C428" s="261"/>
      <c r="D428" s="248"/>
      <c r="E428" s="261"/>
      <c r="F428" s="248"/>
    </row>
    <row r="429" spans="2:6" hidden="1">
      <c r="B429" s="248"/>
      <c r="C429" s="261"/>
      <c r="D429" s="248"/>
      <c r="E429" s="261"/>
      <c r="F429" s="248"/>
    </row>
    <row r="430" spans="2:6" hidden="1">
      <c r="B430" s="248"/>
      <c r="C430" s="261"/>
      <c r="D430" s="248"/>
      <c r="E430" s="261"/>
      <c r="F430" s="248"/>
    </row>
    <row r="431" spans="2:6" hidden="1">
      <c r="B431" s="248"/>
      <c r="C431" s="261"/>
      <c r="D431" s="248"/>
      <c r="E431" s="261"/>
      <c r="F431" s="248"/>
    </row>
    <row r="432" spans="2:6" hidden="1">
      <c r="B432" s="248"/>
      <c r="C432" s="261"/>
      <c r="D432" s="248"/>
      <c r="E432" s="261"/>
      <c r="F432" s="248"/>
    </row>
    <row r="433" spans="2:6" hidden="1">
      <c r="B433" s="248"/>
      <c r="C433" s="261"/>
      <c r="D433" s="248"/>
      <c r="E433" s="261"/>
      <c r="F433" s="248"/>
    </row>
    <row r="434" spans="2:6" hidden="1">
      <c r="B434" s="248"/>
      <c r="C434" s="261"/>
      <c r="D434" s="248"/>
      <c r="E434" s="261"/>
      <c r="F434" s="248"/>
    </row>
    <row r="435" spans="2:6" hidden="1">
      <c r="B435" s="248"/>
      <c r="C435" s="261"/>
      <c r="D435" s="248"/>
      <c r="E435" s="261"/>
      <c r="F435" s="248"/>
    </row>
    <row r="436" spans="2:6" hidden="1">
      <c r="B436" s="248"/>
      <c r="C436" s="261"/>
      <c r="D436" s="248"/>
      <c r="E436" s="261"/>
      <c r="F436" s="248"/>
    </row>
    <row r="437" spans="2:6" hidden="1">
      <c r="B437" s="248"/>
      <c r="C437" s="261"/>
      <c r="D437" s="248"/>
      <c r="E437" s="261"/>
      <c r="F437" s="248"/>
    </row>
    <row r="438" spans="2:6" hidden="1">
      <c r="B438" s="248"/>
      <c r="C438" s="261"/>
      <c r="D438" s="248"/>
      <c r="E438" s="261"/>
      <c r="F438" s="248"/>
    </row>
    <row r="439" spans="2:6" hidden="1">
      <c r="B439" s="248"/>
      <c r="C439" s="261"/>
      <c r="D439" s="248"/>
      <c r="E439" s="261"/>
      <c r="F439" s="248"/>
    </row>
    <row r="440" spans="2:6" hidden="1">
      <c r="B440" s="248"/>
      <c r="C440" s="261"/>
      <c r="D440" s="248"/>
      <c r="E440" s="261"/>
      <c r="F440" s="248"/>
    </row>
    <row r="441" spans="2:6" hidden="1">
      <c r="B441" s="248"/>
      <c r="C441" s="261"/>
      <c r="D441" s="248"/>
      <c r="E441" s="261"/>
      <c r="F441" s="248"/>
    </row>
    <row r="442" spans="2:6" hidden="1">
      <c r="B442" s="248"/>
      <c r="C442" s="261"/>
      <c r="D442" s="248"/>
      <c r="E442" s="261"/>
      <c r="F442" s="248"/>
    </row>
    <row r="443" spans="2:6" hidden="1">
      <c r="B443" s="248"/>
      <c r="C443" s="261"/>
      <c r="D443" s="248"/>
      <c r="E443" s="261"/>
      <c r="F443" s="248"/>
    </row>
    <row r="444" spans="2:6" hidden="1">
      <c r="B444" s="248"/>
      <c r="C444" s="261"/>
      <c r="D444" s="248"/>
      <c r="E444" s="261"/>
      <c r="F444" s="248"/>
    </row>
    <row r="445" spans="2:6" hidden="1">
      <c r="B445" s="248"/>
      <c r="C445" s="261"/>
      <c r="D445" s="248"/>
      <c r="E445" s="261"/>
      <c r="F445" s="248"/>
    </row>
    <row r="446" spans="2:6" hidden="1">
      <c r="B446" s="248"/>
      <c r="C446" s="261"/>
      <c r="D446" s="248"/>
      <c r="E446" s="261"/>
      <c r="F446" s="248"/>
    </row>
    <row r="447" spans="2:6" hidden="1">
      <c r="B447" s="248"/>
      <c r="C447" s="261"/>
      <c r="D447" s="248"/>
      <c r="E447" s="261"/>
      <c r="F447" s="248"/>
    </row>
    <row r="448" spans="2:6" hidden="1">
      <c r="B448" s="248"/>
      <c r="C448" s="261"/>
      <c r="D448" s="248"/>
      <c r="E448" s="261"/>
      <c r="F448" s="248"/>
    </row>
    <row r="449" spans="2:6" hidden="1">
      <c r="B449" s="248"/>
      <c r="C449" s="261"/>
      <c r="D449" s="248"/>
      <c r="E449" s="261"/>
      <c r="F449" s="248"/>
    </row>
    <row r="450" spans="2:6" hidden="1">
      <c r="B450" s="248"/>
      <c r="C450" s="261"/>
      <c r="D450" s="248"/>
      <c r="E450" s="261"/>
      <c r="F450" s="248"/>
    </row>
    <row r="451" spans="2:6" hidden="1">
      <c r="B451" s="248"/>
      <c r="C451" s="261"/>
      <c r="D451" s="248"/>
      <c r="E451" s="261"/>
      <c r="F451" s="248"/>
    </row>
    <row r="452" spans="2:6" hidden="1">
      <c r="B452" s="248"/>
      <c r="C452" s="261"/>
      <c r="D452" s="248"/>
      <c r="E452" s="261"/>
      <c r="F452" s="248"/>
    </row>
    <row r="453" spans="2:6" hidden="1">
      <c r="B453" s="248"/>
      <c r="C453" s="261"/>
      <c r="D453" s="248"/>
      <c r="E453" s="261"/>
      <c r="F453" s="248"/>
    </row>
    <row r="454" spans="2:6" hidden="1">
      <c r="B454" s="248"/>
      <c r="C454" s="261"/>
      <c r="D454" s="248"/>
      <c r="E454" s="261"/>
      <c r="F454" s="248"/>
    </row>
    <row r="455" spans="2:6" hidden="1">
      <c r="B455" s="248"/>
      <c r="C455" s="261"/>
      <c r="D455" s="248"/>
      <c r="E455" s="261"/>
      <c r="F455" s="248"/>
    </row>
    <row r="456" spans="2:6" hidden="1">
      <c r="B456" s="248"/>
      <c r="C456" s="261"/>
      <c r="D456" s="248"/>
      <c r="E456" s="261"/>
      <c r="F456" s="248"/>
    </row>
    <row r="457" spans="2:6" hidden="1">
      <c r="B457" s="248"/>
      <c r="C457" s="261"/>
      <c r="D457" s="248"/>
      <c r="E457" s="261"/>
      <c r="F457" s="248"/>
    </row>
    <row r="458" spans="2:6" hidden="1">
      <c r="B458" s="248"/>
      <c r="C458" s="261"/>
      <c r="D458" s="248"/>
      <c r="E458" s="261"/>
      <c r="F458" s="248"/>
    </row>
    <row r="459" spans="2:6" hidden="1">
      <c r="B459" s="248"/>
      <c r="C459" s="261"/>
      <c r="D459" s="248"/>
      <c r="E459" s="261"/>
      <c r="F459" s="248"/>
    </row>
    <row r="460" spans="2:6" hidden="1">
      <c r="B460" s="248"/>
      <c r="C460" s="261"/>
      <c r="D460" s="248"/>
      <c r="E460" s="261"/>
      <c r="F460" s="248"/>
    </row>
    <row r="461" spans="2:6" hidden="1">
      <c r="B461" s="248"/>
      <c r="C461" s="261"/>
      <c r="D461" s="248"/>
      <c r="E461" s="261"/>
      <c r="F461" s="248"/>
    </row>
    <row r="462" spans="2:6" hidden="1">
      <c r="B462" s="248"/>
      <c r="C462" s="261"/>
      <c r="D462" s="248"/>
      <c r="E462" s="261"/>
      <c r="F462" s="248"/>
    </row>
    <row r="463" spans="2:6" hidden="1">
      <c r="B463" s="248"/>
      <c r="C463" s="261"/>
      <c r="D463" s="248"/>
      <c r="E463" s="261"/>
      <c r="F463" s="248"/>
    </row>
    <row r="464" spans="2:6" hidden="1">
      <c r="B464" s="248"/>
      <c r="C464" s="261"/>
      <c r="D464" s="248"/>
      <c r="E464" s="261"/>
      <c r="F464" s="248"/>
    </row>
    <row r="465" spans="2:6" hidden="1">
      <c r="B465" s="248"/>
      <c r="C465" s="261"/>
      <c r="D465" s="248"/>
      <c r="E465" s="261"/>
      <c r="F465" s="248"/>
    </row>
    <row r="466" spans="2:6" hidden="1">
      <c r="B466" s="248"/>
      <c r="C466" s="261"/>
      <c r="D466" s="248"/>
      <c r="E466" s="261"/>
      <c r="F466" s="248"/>
    </row>
    <row r="467" spans="2:6" hidden="1">
      <c r="B467" s="248"/>
      <c r="C467" s="261"/>
      <c r="D467" s="248"/>
      <c r="E467" s="261"/>
      <c r="F467" s="248"/>
    </row>
    <row r="468" spans="2:6" hidden="1">
      <c r="B468" s="248"/>
      <c r="C468" s="261"/>
      <c r="D468" s="248"/>
      <c r="E468" s="261"/>
      <c r="F468" s="248"/>
    </row>
    <row r="469" spans="2:6" hidden="1">
      <c r="B469" s="248"/>
      <c r="C469" s="261"/>
      <c r="D469" s="248"/>
      <c r="E469" s="261"/>
      <c r="F469" s="248"/>
    </row>
    <row r="470" spans="2:6" hidden="1">
      <c r="B470" s="248"/>
      <c r="C470" s="261"/>
      <c r="D470" s="248"/>
      <c r="E470" s="261"/>
      <c r="F470" s="248"/>
    </row>
    <row r="471" spans="2:6" hidden="1">
      <c r="B471" s="248"/>
      <c r="C471" s="261"/>
      <c r="D471" s="248"/>
      <c r="E471" s="261"/>
      <c r="F471" s="248"/>
    </row>
    <row r="472" spans="2:6" hidden="1">
      <c r="B472" s="248"/>
      <c r="C472" s="261"/>
      <c r="D472" s="248"/>
      <c r="E472" s="261"/>
      <c r="F472" s="248"/>
    </row>
    <row r="473" spans="2:6" hidden="1">
      <c r="B473" s="248"/>
      <c r="C473" s="261"/>
      <c r="D473" s="248"/>
      <c r="E473" s="261"/>
      <c r="F473" s="248"/>
    </row>
    <row r="474" spans="2:6" hidden="1">
      <c r="B474" s="248"/>
      <c r="C474" s="261"/>
      <c r="D474" s="248"/>
      <c r="E474" s="261"/>
      <c r="F474" s="248"/>
    </row>
    <row r="475" spans="2:6" hidden="1">
      <c r="B475" s="248"/>
      <c r="C475" s="261"/>
      <c r="D475" s="248"/>
      <c r="E475" s="261"/>
      <c r="F475" s="248"/>
    </row>
    <row r="476" spans="2:6" hidden="1">
      <c r="B476" s="248"/>
      <c r="C476" s="261"/>
      <c r="D476" s="248"/>
      <c r="E476" s="261"/>
      <c r="F476" s="248"/>
    </row>
    <row r="477" spans="2:6" hidden="1">
      <c r="B477" s="248"/>
      <c r="C477" s="261"/>
      <c r="D477" s="248"/>
      <c r="E477" s="261"/>
      <c r="F477" s="248"/>
    </row>
    <row r="478" spans="2:6" hidden="1">
      <c r="B478" s="248"/>
      <c r="C478" s="261"/>
      <c r="D478" s="248"/>
      <c r="E478" s="261"/>
      <c r="F478" s="248"/>
    </row>
    <row r="479" spans="2:6" hidden="1">
      <c r="B479"/>
      <c r="C479"/>
      <c r="D479"/>
      <c r="E479"/>
      <c r="F479"/>
    </row>
    <row r="480" spans="2:6" hidden="1"/>
  </sheetData>
  <sheetProtection password="9F78" sheet="1" objects="1" scenarios="1"/>
  <mergeCells count="27">
    <mergeCell ref="D27:F27"/>
    <mergeCell ref="G27:I27"/>
    <mergeCell ref="D54:F54"/>
    <mergeCell ref="G54:I54"/>
    <mergeCell ref="D53:L53"/>
    <mergeCell ref="J81:L81"/>
    <mergeCell ref="D80:L80"/>
    <mergeCell ref="D108:F108"/>
    <mergeCell ref="G108:I108"/>
    <mergeCell ref="D81:F81"/>
    <mergeCell ref="G81:I81"/>
    <mergeCell ref="D26:L26"/>
    <mergeCell ref="D2:I2"/>
    <mergeCell ref="D3:F3"/>
    <mergeCell ref="D172:F172"/>
    <mergeCell ref="G172:I172"/>
    <mergeCell ref="J5:M7"/>
    <mergeCell ref="J9:M11"/>
    <mergeCell ref="D171:I171"/>
    <mergeCell ref="D134:I134"/>
    <mergeCell ref="D135:F135"/>
    <mergeCell ref="G135:I135"/>
    <mergeCell ref="G3:I3"/>
    <mergeCell ref="J108:L108"/>
    <mergeCell ref="D107:L107"/>
    <mergeCell ref="J27:L27"/>
    <mergeCell ref="J54:L54"/>
  </mergeCells>
  <pageMargins left="1" right="1" top="1" bottom="1" header="0.5" footer="0.5"/>
  <pageSetup scale="35" fitToHeight="3" orientation="portrait" r:id="rId1"/>
  <headerFooter>
    <oddHeader>&amp;COEB Adjustment Input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8"/>
  <sheetViews>
    <sheetView showGridLines="0" zoomScale="75" zoomScaleNormal="75" workbookViewId="0"/>
  </sheetViews>
  <sheetFormatPr defaultColWidth="0" defaultRowHeight="15" zeroHeight="1"/>
  <cols>
    <col min="1" max="1" width="2.7109375" style="3" customWidth="1"/>
    <col min="2" max="2" width="5.28515625" style="3" customWidth="1"/>
    <col min="3" max="3" width="60.140625" style="3" bestFit="1" customWidth="1"/>
    <col min="4" max="4" width="14.5703125" style="3" bestFit="1" customWidth="1"/>
    <col min="5" max="5" width="14.28515625" style="3" bestFit="1" customWidth="1"/>
    <col min="6" max="6" width="14.42578125" style="3" bestFit="1" customWidth="1"/>
    <col min="7" max="7" width="14.85546875" style="3" bestFit="1" customWidth="1"/>
    <col min="8" max="8" width="14.28515625" style="3" bestFit="1" customWidth="1"/>
    <col min="9" max="10" width="14.85546875" style="3" bestFit="1" customWidth="1"/>
    <col min="11" max="11" width="15.7109375" style="3" bestFit="1" customWidth="1"/>
    <col min="12" max="12" width="14.85546875" style="3" bestFit="1" customWidth="1"/>
    <col min="13" max="13" width="9.140625" style="3" customWidth="1"/>
    <col min="14" max="16384" width="9.140625" style="3" hidden="1"/>
  </cols>
  <sheetData>
    <row r="1" spans="1:12" ht="18.75" thickBot="1">
      <c r="B1" s="623" t="s">
        <v>24</v>
      </c>
      <c r="C1" s="623"/>
      <c r="D1" s="623"/>
      <c r="E1" s="623"/>
      <c r="F1" s="623"/>
      <c r="G1" s="623"/>
      <c r="H1" s="623"/>
      <c r="I1" s="623"/>
    </row>
    <row r="2" spans="1:12" ht="16.5" thickBot="1">
      <c r="D2" s="611" t="s">
        <v>146</v>
      </c>
      <c r="E2" s="612"/>
      <c r="F2" s="612"/>
      <c r="G2" s="612"/>
      <c r="H2" s="612"/>
      <c r="I2" s="613"/>
    </row>
    <row r="3" spans="1:12" ht="15.75">
      <c r="B3" s="113"/>
      <c r="C3" s="107"/>
      <c r="D3" s="619">
        <v>2014</v>
      </c>
      <c r="E3" s="620"/>
      <c r="F3" s="621"/>
      <c r="G3" s="619">
        <v>2015</v>
      </c>
      <c r="H3" s="620"/>
      <c r="I3" s="621"/>
    </row>
    <row r="4" spans="1:12" ht="15.75">
      <c r="A4" s="19"/>
      <c r="B4" s="106" t="s">
        <v>2</v>
      </c>
      <c r="C4" s="108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21"/>
      <c r="K4" s="21"/>
      <c r="L4" s="21"/>
    </row>
    <row r="5" spans="1:12" ht="16.5" thickBot="1">
      <c r="B5" s="60" t="s">
        <v>3</v>
      </c>
      <c r="C5" s="12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21"/>
      <c r="K5" s="21"/>
      <c r="L5" s="21"/>
    </row>
    <row r="6" spans="1:12">
      <c r="B6" s="17"/>
      <c r="C6" s="21"/>
      <c r="D6" s="94" t="s">
        <v>4</v>
      </c>
      <c r="E6" s="92" t="s">
        <v>5</v>
      </c>
      <c r="F6" s="93" t="s">
        <v>6</v>
      </c>
      <c r="G6" s="94" t="s">
        <v>7</v>
      </c>
      <c r="H6" s="92" t="s">
        <v>8</v>
      </c>
      <c r="I6" s="93" t="s">
        <v>9</v>
      </c>
      <c r="J6" s="36"/>
      <c r="K6" s="36"/>
      <c r="L6" s="21"/>
    </row>
    <row r="7" spans="1:12" ht="16.5" thickBot="1">
      <c r="B7" s="22"/>
      <c r="C7" s="21"/>
      <c r="D7" s="17"/>
      <c r="E7" s="21"/>
      <c r="F7" s="37"/>
      <c r="G7" s="17"/>
      <c r="H7" s="21"/>
      <c r="I7" s="37"/>
      <c r="J7" s="21"/>
      <c r="K7" s="21"/>
    </row>
    <row r="8" spans="1:12">
      <c r="B8" s="75">
        <v>1</v>
      </c>
      <c r="C8" s="103" t="s">
        <v>135</v>
      </c>
      <c r="D8" s="455">
        <f>D23</f>
        <v>5127.9664936881436</v>
      </c>
      <c r="E8" s="397">
        <f>F8-D8</f>
        <v>0</v>
      </c>
      <c r="F8" s="398">
        <f>F23</f>
        <v>5127.9664936881436</v>
      </c>
      <c r="G8" s="455">
        <f>G23</f>
        <v>5084.6164199882051</v>
      </c>
      <c r="H8" s="395">
        <f>I8-G8</f>
        <v>0</v>
      </c>
      <c r="I8" s="398">
        <f>I23</f>
        <v>5084.6164199882051</v>
      </c>
      <c r="J8" s="38"/>
      <c r="K8" s="38"/>
      <c r="L8" s="4"/>
    </row>
    <row r="9" spans="1:12">
      <c r="B9" s="75">
        <v>2</v>
      </c>
      <c r="C9" s="103" t="s">
        <v>136</v>
      </c>
      <c r="D9" s="456">
        <f>D48</f>
        <v>2511.4923104097775</v>
      </c>
      <c r="E9" s="400">
        <f>F9-D9</f>
        <v>0</v>
      </c>
      <c r="F9" s="401">
        <f>F48</f>
        <v>2511.4923104097775</v>
      </c>
      <c r="G9" s="456">
        <f>G48</f>
        <v>2528.1599238359454</v>
      </c>
      <c r="H9" s="393">
        <f>I9-G9</f>
        <v>0</v>
      </c>
      <c r="I9" s="401">
        <f>I48</f>
        <v>2528.1599238359454</v>
      </c>
      <c r="J9" s="38"/>
      <c r="K9" s="38"/>
      <c r="L9" s="4"/>
    </row>
    <row r="10" spans="1:12">
      <c r="B10" s="75">
        <v>3</v>
      </c>
      <c r="C10" s="103" t="s">
        <v>137</v>
      </c>
      <c r="D10" s="456">
        <f>D73</f>
        <v>2317.206557575435</v>
      </c>
      <c r="E10" s="400">
        <f>F10-D10</f>
        <v>0</v>
      </c>
      <c r="F10" s="401">
        <f>F73</f>
        <v>2317.206557575435</v>
      </c>
      <c r="G10" s="456">
        <f>G73</f>
        <v>2350.2308361228038</v>
      </c>
      <c r="H10" s="393">
        <f t="shared" ref="H10:H13" si="0">I10-G10</f>
        <v>0</v>
      </c>
      <c r="I10" s="401">
        <f>I73</f>
        <v>2350.2308361228038</v>
      </c>
      <c r="J10" s="39"/>
      <c r="K10" s="51"/>
      <c r="L10" s="4"/>
    </row>
    <row r="11" spans="1:12">
      <c r="B11" s="75">
        <v>4</v>
      </c>
      <c r="C11" s="103" t="s">
        <v>70</v>
      </c>
      <c r="D11" s="40">
        <f>D8/(D8+D9+D10)</f>
        <v>0.5150285067757181</v>
      </c>
      <c r="E11" s="23">
        <f>F11-D11</f>
        <v>0</v>
      </c>
      <c r="F11" s="24">
        <f>F8/(F8+F9+F10)</f>
        <v>0.5150285067757181</v>
      </c>
      <c r="G11" s="40">
        <f>G8/(G8+G9+G10)</f>
        <v>0.51034956897574735</v>
      </c>
      <c r="H11" s="23">
        <f t="shared" si="0"/>
        <v>0</v>
      </c>
      <c r="I11" s="24">
        <f>I8/(I8+I9+I10)</f>
        <v>0.51034956897574735</v>
      </c>
      <c r="J11" s="41"/>
      <c r="K11" s="41"/>
      <c r="L11" s="4"/>
    </row>
    <row r="12" spans="1:12">
      <c r="A12" s="21"/>
      <c r="B12" s="75">
        <v>5</v>
      </c>
      <c r="C12" s="103" t="s">
        <v>68</v>
      </c>
      <c r="D12" s="40">
        <f>D9/(D8+D9+D10)</f>
        <v>0.25224231398570235</v>
      </c>
      <c r="E12" s="23">
        <f t="shared" ref="E12" si="1">F12-D12</f>
        <v>0</v>
      </c>
      <c r="F12" s="24">
        <f>F9/(F8+F9+F10)</f>
        <v>0.25224231398570235</v>
      </c>
      <c r="G12" s="40">
        <f>G9/(G8+G9+G10)</f>
        <v>0.25375470258864208</v>
      </c>
      <c r="H12" s="23">
        <f>I12-G12</f>
        <v>0</v>
      </c>
      <c r="I12" s="24">
        <f>I9/(I8+I9+I10)</f>
        <v>0.25375470258864208</v>
      </c>
      <c r="J12" s="25"/>
      <c r="K12" s="25"/>
      <c r="L12" s="4"/>
    </row>
    <row r="13" spans="1:12" ht="15.75" thickBot="1">
      <c r="A13" s="21"/>
      <c r="B13" s="76">
        <v>6</v>
      </c>
      <c r="C13" s="199" t="s">
        <v>65</v>
      </c>
      <c r="D13" s="42">
        <f>D10/(D8+D9+D10)</f>
        <v>0.23272917923857955</v>
      </c>
      <c r="E13" s="61">
        <f t="shared" ref="E13" si="2">F13-D13</f>
        <v>0</v>
      </c>
      <c r="F13" s="43">
        <f>F10/(F8+F9+F10)</f>
        <v>0.23272917923857955</v>
      </c>
      <c r="G13" s="42">
        <f>G10/(G8+G9+G10)</f>
        <v>0.23589572843561044</v>
      </c>
      <c r="H13" s="61">
        <f t="shared" si="0"/>
        <v>0</v>
      </c>
      <c r="I13" s="43">
        <f>I10/(I8+I9+I10)</f>
        <v>0.23589572843561044</v>
      </c>
      <c r="J13" s="25"/>
      <c r="K13" s="25"/>
      <c r="L13" s="4"/>
    </row>
    <row r="14" spans="1:12" ht="15.75" thickBot="1">
      <c r="A14" s="21"/>
      <c r="B14" s="132"/>
      <c r="C14" s="103"/>
      <c r="D14" s="157"/>
      <c r="E14" s="157"/>
      <c r="F14" s="157"/>
      <c r="G14" s="157"/>
      <c r="H14" s="157"/>
      <c r="I14" s="157"/>
      <c r="J14" s="213"/>
      <c r="K14" s="25"/>
      <c r="L14" s="4"/>
    </row>
    <row r="15" spans="1:12" ht="16.5" customHeight="1" thickBot="1">
      <c r="D15" s="611" t="s">
        <v>66</v>
      </c>
      <c r="E15" s="612"/>
      <c r="F15" s="612"/>
      <c r="G15" s="612"/>
      <c r="H15" s="612"/>
      <c r="I15" s="612"/>
      <c r="J15" s="612"/>
      <c r="K15" s="612"/>
      <c r="L15" s="613"/>
    </row>
    <row r="16" spans="1:12" ht="15.75">
      <c r="B16" s="113"/>
      <c r="C16" s="111"/>
      <c r="D16" s="619">
        <v>2014</v>
      </c>
      <c r="E16" s="620"/>
      <c r="F16" s="621"/>
      <c r="G16" s="619">
        <v>2015</v>
      </c>
      <c r="H16" s="620"/>
      <c r="I16" s="621"/>
      <c r="J16" s="619" t="s">
        <v>0</v>
      </c>
      <c r="K16" s="620"/>
      <c r="L16" s="621"/>
    </row>
    <row r="17" spans="1:13" ht="15.75">
      <c r="B17" s="106" t="s">
        <v>2</v>
      </c>
      <c r="C17" s="112"/>
      <c r="D17" s="9" t="s">
        <v>14</v>
      </c>
      <c r="E17" s="10" t="s">
        <v>23</v>
      </c>
      <c r="F17" s="11" t="s">
        <v>23</v>
      </c>
      <c r="G17" s="9" t="s">
        <v>14</v>
      </c>
      <c r="H17" s="10" t="s">
        <v>23</v>
      </c>
      <c r="I17" s="11" t="s">
        <v>23</v>
      </c>
      <c r="J17" s="9" t="s">
        <v>14</v>
      </c>
      <c r="K17" s="10" t="s">
        <v>23</v>
      </c>
      <c r="L17" s="11" t="s">
        <v>23</v>
      </c>
    </row>
    <row r="18" spans="1:13" ht="16.5" thickBot="1">
      <c r="A18" s="6"/>
      <c r="B18" s="60" t="s">
        <v>3</v>
      </c>
      <c r="C18" s="59" t="s">
        <v>1</v>
      </c>
      <c r="D18" s="12" t="s">
        <v>12</v>
      </c>
      <c r="E18" s="13" t="s">
        <v>17</v>
      </c>
      <c r="F18" s="14" t="s">
        <v>13</v>
      </c>
      <c r="G18" s="12" t="s">
        <v>12</v>
      </c>
      <c r="H18" s="13" t="s">
        <v>17</v>
      </c>
      <c r="I18" s="14" t="s">
        <v>13</v>
      </c>
      <c r="J18" s="12" t="s">
        <v>12</v>
      </c>
      <c r="K18" s="13" t="s">
        <v>17</v>
      </c>
      <c r="L18" s="14" t="s">
        <v>13</v>
      </c>
    </row>
    <row r="19" spans="1:13">
      <c r="A19" s="6"/>
      <c r="B19" s="17"/>
      <c r="C19" s="21"/>
      <c r="D19" s="95" t="s">
        <v>4</v>
      </c>
      <c r="E19" s="96" t="s">
        <v>5</v>
      </c>
      <c r="F19" s="97" t="s">
        <v>6</v>
      </c>
      <c r="G19" s="94" t="s">
        <v>7</v>
      </c>
      <c r="H19" s="92" t="s">
        <v>8</v>
      </c>
      <c r="I19" s="93" t="s">
        <v>9</v>
      </c>
      <c r="J19" s="140" t="s">
        <v>11</v>
      </c>
      <c r="K19" s="141" t="s">
        <v>15</v>
      </c>
      <c r="L19" s="142" t="s">
        <v>16</v>
      </c>
      <c r="M19" s="36"/>
    </row>
    <row r="20" spans="1:13" ht="18" thickBot="1">
      <c r="A20" s="6"/>
      <c r="B20" s="189" t="s">
        <v>40</v>
      </c>
      <c r="C20" s="21"/>
      <c r="D20" s="159"/>
      <c r="E20" s="133"/>
      <c r="F20" s="160"/>
      <c r="G20" s="159"/>
      <c r="H20" s="161"/>
      <c r="I20" s="160"/>
      <c r="J20" s="159"/>
      <c r="K20" s="161"/>
      <c r="L20" s="160"/>
    </row>
    <row r="21" spans="1:13" ht="12.75" customHeight="1">
      <c r="A21" s="6"/>
      <c r="B21" s="114">
        <v>7</v>
      </c>
      <c r="C21" s="21" t="s">
        <v>10</v>
      </c>
      <c r="D21" s="367">
        <f>'4. OEB_Adjustment_Input_Sheet'!D37</f>
        <v>5127.9664936881436</v>
      </c>
      <c r="E21" s="395">
        <f>F21-D21</f>
        <v>0</v>
      </c>
      <c r="F21" s="368">
        <f>'4. OEB_Adjustment_Input_Sheet'!F37</f>
        <v>5127.9664936881436</v>
      </c>
      <c r="G21" s="367">
        <f>'4. OEB_Adjustment_Input_Sheet'!G37</f>
        <v>5084.6164199882051</v>
      </c>
      <c r="H21" s="457">
        <f>I21-G21</f>
        <v>0</v>
      </c>
      <c r="I21" s="368">
        <f>'4. OEB_Adjustment_Input_Sheet'!I37</f>
        <v>5084.6164199882051</v>
      </c>
      <c r="J21" s="367">
        <f>D21+G21</f>
        <v>10212.58291367635</v>
      </c>
      <c r="K21" s="457">
        <f>L21-J21</f>
        <v>0</v>
      </c>
      <c r="L21" s="368">
        <f>F21+I21</f>
        <v>10212.58291367635</v>
      </c>
    </row>
    <row r="22" spans="1:13">
      <c r="A22" s="6"/>
      <c r="B22" s="114">
        <v>8</v>
      </c>
      <c r="C22" s="103" t="s">
        <v>74</v>
      </c>
      <c r="D22" s="402" t="s">
        <v>19</v>
      </c>
      <c r="E22" s="403" t="s">
        <v>19</v>
      </c>
      <c r="F22" s="458" t="s">
        <v>19</v>
      </c>
      <c r="G22" s="402" t="s">
        <v>19</v>
      </c>
      <c r="H22" s="403" t="s">
        <v>19</v>
      </c>
      <c r="I22" s="458" t="s">
        <v>19</v>
      </c>
      <c r="J22" s="402" t="s">
        <v>19</v>
      </c>
      <c r="K22" s="403" t="s">
        <v>19</v>
      </c>
      <c r="L22" s="458" t="s">
        <v>19</v>
      </c>
    </row>
    <row r="23" spans="1:13" ht="16.5" thickBot="1">
      <c r="A23" s="6"/>
      <c r="B23" s="114">
        <v>9</v>
      </c>
      <c r="C23" s="18" t="s">
        <v>42</v>
      </c>
      <c r="D23" s="459">
        <f>D21</f>
        <v>5127.9664936881436</v>
      </c>
      <c r="E23" s="418">
        <f t="shared" ref="E23:I23" si="3">E21</f>
        <v>0</v>
      </c>
      <c r="F23" s="384">
        <f>F21</f>
        <v>5127.9664936881436</v>
      </c>
      <c r="G23" s="408">
        <f t="shared" si="3"/>
        <v>5084.6164199882051</v>
      </c>
      <c r="H23" s="460">
        <f t="shared" si="3"/>
        <v>0</v>
      </c>
      <c r="I23" s="384">
        <f t="shared" si="3"/>
        <v>5084.6164199882051</v>
      </c>
      <c r="J23" s="459">
        <f>J21</f>
        <v>10212.58291367635</v>
      </c>
      <c r="K23" s="460">
        <f>K21</f>
        <v>0</v>
      </c>
      <c r="L23" s="384">
        <f t="shared" ref="L23" si="4">L21</f>
        <v>10212.58291367635</v>
      </c>
    </row>
    <row r="24" spans="1:13" s="4" customFormat="1" ht="12.75" customHeight="1" thickBot="1">
      <c r="A24" s="6"/>
      <c r="B24" s="75"/>
      <c r="C24" s="27"/>
      <c r="D24" s="48"/>
      <c r="E24" s="19"/>
      <c r="F24" s="20"/>
      <c r="G24" s="48"/>
      <c r="H24" s="461"/>
      <c r="I24" s="20"/>
      <c r="J24" s="48"/>
      <c r="K24" s="461"/>
      <c r="L24" s="20"/>
    </row>
    <row r="25" spans="1:13" ht="15.75" customHeight="1" thickBot="1">
      <c r="A25" s="6"/>
      <c r="B25" s="114">
        <v>10</v>
      </c>
      <c r="C25" s="18" t="s">
        <v>29</v>
      </c>
      <c r="D25" s="436">
        <f>D23*'4. OEB_Adjustment_Input_Sheet'!D8</f>
        <v>2410.1442520334272</v>
      </c>
      <c r="E25" s="438">
        <f>F25-D25</f>
        <v>0</v>
      </c>
      <c r="F25" s="437">
        <f>F23*'4. OEB_Adjustment_Input_Sheet'!F8</f>
        <v>2410.1442520334272</v>
      </c>
      <c r="G25" s="436">
        <f>G23*'4. OEB_Adjustment_Input_Sheet'!G8</f>
        <v>2389.7697173944562</v>
      </c>
      <c r="H25" s="462">
        <f>I25-G25</f>
        <v>0</v>
      </c>
      <c r="I25" s="437">
        <f>I23*'4. OEB_Adjustment_Input_Sheet'!I8</f>
        <v>2389.7697173944562</v>
      </c>
      <c r="J25" s="436">
        <f>D25+G25</f>
        <v>4799.9139694278838</v>
      </c>
      <c r="K25" s="462">
        <f>L25-J25</f>
        <v>0</v>
      </c>
      <c r="L25" s="437">
        <f>F25+I25</f>
        <v>4799.9139694278838</v>
      </c>
    </row>
    <row r="26" spans="1:13" s="4" customFormat="1" ht="12.75" customHeight="1" thickBot="1">
      <c r="A26" s="33"/>
      <c r="B26" s="77"/>
      <c r="C26" s="27"/>
      <c r="D26" s="47"/>
      <c r="E26" s="19"/>
      <c r="F26" s="20"/>
      <c r="G26" s="47"/>
      <c r="H26" s="461"/>
      <c r="I26" s="20"/>
      <c r="J26" s="47"/>
      <c r="K26" s="461"/>
      <c r="L26" s="20"/>
    </row>
    <row r="27" spans="1:13" s="21" customFormat="1" ht="12.75" customHeight="1">
      <c r="A27" s="6"/>
      <c r="B27" s="114">
        <v>11</v>
      </c>
      <c r="C27" s="21" t="s">
        <v>43</v>
      </c>
      <c r="D27" s="367">
        <f>D23-D25</f>
        <v>2717.8222416547164</v>
      </c>
      <c r="E27" s="395">
        <f>F27-D27</f>
        <v>0</v>
      </c>
      <c r="F27" s="368">
        <f>F23-F25</f>
        <v>2717.8222416547164</v>
      </c>
      <c r="G27" s="367">
        <f>G23-G25</f>
        <v>2694.8467025937489</v>
      </c>
      <c r="H27" s="457">
        <f>I27-G27</f>
        <v>0</v>
      </c>
      <c r="I27" s="368">
        <f>I23-I25</f>
        <v>2694.8467025937489</v>
      </c>
      <c r="J27" s="367">
        <f>J23-J25</f>
        <v>5412.6689442484658</v>
      </c>
      <c r="K27" s="457">
        <f>L27-J27</f>
        <v>0</v>
      </c>
      <c r="L27" s="368">
        <f>L23-L25</f>
        <v>5412.6689442484658</v>
      </c>
      <c r="M27" s="3"/>
    </row>
    <row r="28" spans="1:13" s="21" customFormat="1" ht="12.75" customHeight="1">
      <c r="A28" s="6"/>
      <c r="B28" s="114">
        <v>12</v>
      </c>
      <c r="C28" s="103" t="s">
        <v>134</v>
      </c>
      <c r="D28" s="374">
        <f>D11*'4. OEB_Adjustment_Input_Sheet'!D22</f>
        <v>99.001000679447614</v>
      </c>
      <c r="E28" s="393">
        <f t="shared" ref="E28:E29" si="5">F28-D28</f>
        <v>0</v>
      </c>
      <c r="F28" s="378">
        <f>F11*'4. OEB_Adjustment_Input_Sheet'!F22</f>
        <v>99.001000679447614</v>
      </c>
      <c r="G28" s="374">
        <f>G11*'4. OEB_Adjustment_Input_Sheet'!G22</f>
        <v>98.101595077194773</v>
      </c>
      <c r="H28" s="463">
        <f>I28-G28</f>
        <v>0</v>
      </c>
      <c r="I28" s="378">
        <f>I11*'4. OEB_Adjustment_Input_Sheet'!I22</f>
        <v>98.101595077194773</v>
      </c>
      <c r="J28" s="374">
        <f>D28+G28</f>
        <v>197.10259575664239</v>
      </c>
      <c r="K28" s="463">
        <f>L28-J28</f>
        <v>0</v>
      </c>
      <c r="L28" s="378">
        <f>F28+I28</f>
        <v>197.10259575664239</v>
      </c>
      <c r="M28" s="3"/>
    </row>
    <row r="29" spans="1:13" s="21" customFormat="1">
      <c r="A29" s="6"/>
      <c r="B29" s="114">
        <v>13</v>
      </c>
      <c r="C29" s="103" t="s">
        <v>31</v>
      </c>
      <c r="D29" s="379">
        <f>D11*'4. OEB_Adjustment_Input_Sheet'!D23</f>
        <v>1737.0164017633126</v>
      </c>
      <c r="E29" s="414">
        <f t="shared" si="5"/>
        <v>0</v>
      </c>
      <c r="F29" s="385">
        <f>F11*'4. OEB_Adjustment_Input_Sheet'!F23</f>
        <v>1737.0164017633126</v>
      </c>
      <c r="G29" s="379">
        <f>G11*'4. OEB_Adjustment_Input_Sheet'!G23</f>
        <v>1776.8133796799816</v>
      </c>
      <c r="H29" s="464">
        <f t="shared" ref="H29" si="6">I29-G29</f>
        <v>0</v>
      </c>
      <c r="I29" s="385">
        <f>I11*'4. OEB_Adjustment_Input_Sheet'!I23</f>
        <v>1776.8133796799816</v>
      </c>
      <c r="J29" s="379">
        <f>D29+G29</f>
        <v>3513.8297814432945</v>
      </c>
      <c r="K29" s="464">
        <f t="shared" ref="K29" si="7">L29-J29</f>
        <v>0</v>
      </c>
      <c r="L29" s="385">
        <f>F29+I29</f>
        <v>3513.8297814432945</v>
      </c>
      <c r="M29" s="3"/>
    </row>
    <row r="30" spans="1:13" s="223" customFormat="1" ht="16.5" thickBot="1">
      <c r="A30" s="49"/>
      <c r="B30" s="114">
        <v>14</v>
      </c>
      <c r="C30" s="18" t="s">
        <v>26</v>
      </c>
      <c r="D30" s="382">
        <f>D27-D28-D29</f>
        <v>881.80483921195605</v>
      </c>
      <c r="E30" s="418">
        <f>F30-D30</f>
        <v>0</v>
      </c>
      <c r="F30" s="384">
        <f t="shared" ref="F30:I30" si="8">F27-F28-F29</f>
        <v>881.80483921195605</v>
      </c>
      <c r="G30" s="382">
        <f t="shared" si="8"/>
        <v>819.93172783657246</v>
      </c>
      <c r="H30" s="460">
        <f>I30-G30</f>
        <v>0</v>
      </c>
      <c r="I30" s="384">
        <f t="shared" si="8"/>
        <v>819.93172783657246</v>
      </c>
      <c r="J30" s="382">
        <f>J27-J28-J29</f>
        <v>1701.7365670485287</v>
      </c>
      <c r="K30" s="460">
        <f>L30-J30</f>
        <v>0</v>
      </c>
      <c r="L30" s="384">
        <f>L27-L28-L29</f>
        <v>1701.7365670485287</v>
      </c>
      <c r="M30" s="50"/>
    </row>
    <row r="31" spans="1:13" s="21" customFormat="1" ht="17.25">
      <c r="A31" s="6"/>
      <c r="B31" s="188"/>
      <c r="D31" s="413"/>
      <c r="E31" s="19"/>
      <c r="F31" s="411"/>
      <c r="G31" s="413"/>
      <c r="H31" s="461"/>
      <c r="I31" s="411"/>
      <c r="J31" s="413"/>
      <c r="K31" s="461"/>
      <c r="L31" s="411"/>
      <c r="M31" s="3"/>
    </row>
    <row r="32" spans="1:13" s="21" customFormat="1" ht="18" thickBot="1">
      <c r="A32" s="6"/>
      <c r="B32" s="189" t="s">
        <v>48</v>
      </c>
      <c r="D32" s="47"/>
      <c r="E32" s="19"/>
      <c r="F32" s="20"/>
      <c r="G32" s="47"/>
      <c r="H32" s="461"/>
      <c r="I32" s="20"/>
      <c r="J32" s="47"/>
      <c r="K32" s="461"/>
      <c r="L32" s="20"/>
      <c r="M32" s="3"/>
    </row>
    <row r="33" spans="1:13" s="21" customFormat="1" ht="12.75" customHeight="1" thickBot="1">
      <c r="A33" s="6"/>
      <c r="B33" s="114">
        <v>15</v>
      </c>
      <c r="C33" s="103" t="s">
        <v>74</v>
      </c>
      <c r="D33" s="465" t="s">
        <v>19</v>
      </c>
      <c r="E33" s="466" t="s">
        <v>19</v>
      </c>
      <c r="F33" s="467" t="s">
        <v>19</v>
      </c>
      <c r="G33" s="465" t="s">
        <v>19</v>
      </c>
      <c r="H33" s="466" t="s">
        <v>19</v>
      </c>
      <c r="I33" s="467" t="s">
        <v>19</v>
      </c>
      <c r="J33" s="465" t="s">
        <v>19</v>
      </c>
      <c r="K33" s="466" t="s">
        <v>19</v>
      </c>
      <c r="L33" s="467" t="s">
        <v>19</v>
      </c>
      <c r="M33" s="3"/>
    </row>
    <row r="34" spans="1:13" s="27" customFormat="1" ht="18" thickBot="1">
      <c r="A34" s="33"/>
      <c r="B34" s="77"/>
      <c r="D34" s="48"/>
      <c r="E34" s="19"/>
      <c r="F34" s="20"/>
      <c r="G34" s="48"/>
      <c r="H34" s="461"/>
      <c r="I34" s="20"/>
      <c r="J34" s="48"/>
      <c r="K34" s="461"/>
      <c r="L34" s="20"/>
      <c r="M34" s="4"/>
    </row>
    <row r="35" spans="1:13" s="21" customFormat="1" ht="16.5" thickBot="1">
      <c r="A35" s="6"/>
      <c r="B35" s="114">
        <v>16</v>
      </c>
      <c r="C35" s="18" t="s">
        <v>29</v>
      </c>
      <c r="D35" s="436">
        <f>D25*'4. OEB_Adjustment_Input_Sheet'!D18</f>
        <v>216.43095383260177</v>
      </c>
      <c r="E35" s="438">
        <f>F35-D35</f>
        <v>0</v>
      </c>
      <c r="F35" s="468">
        <f>F25*'4. OEB_Adjustment_Input_Sheet'!F18</f>
        <v>216.43095383260177</v>
      </c>
      <c r="G35" s="436">
        <f>G25*'4. OEB_Adjustment_Input_Sheet'!G18</f>
        <v>214.60132062202217</v>
      </c>
      <c r="H35" s="462">
        <f>I35-G35</f>
        <v>0</v>
      </c>
      <c r="I35" s="437">
        <f>I25*'4. OEB_Adjustment_Input_Sheet'!I18</f>
        <v>214.60132062202217</v>
      </c>
      <c r="J35" s="436">
        <f>D35+G35</f>
        <v>431.03227445462392</v>
      </c>
      <c r="K35" s="462">
        <f>L35-J35</f>
        <v>0</v>
      </c>
      <c r="L35" s="437">
        <f>F35+I35</f>
        <v>431.03227445462392</v>
      </c>
      <c r="M35" s="3"/>
    </row>
    <row r="36" spans="1:13" s="27" customFormat="1" ht="12.75" customHeight="1" thickBot="1">
      <c r="A36" s="33"/>
      <c r="B36" s="77"/>
      <c r="D36" s="47"/>
      <c r="E36" s="19"/>
      <c r="F36" s="20"/>
      <c r="G36" s="47"/>
      <c r="H36" s="461"/>
      <c r="I36" s="20"/>
      <c r="J36" s="47"/>
      <c r="K36" s="461"/>
      <c r="L36" s="20"/>
      <c r="M36" s="4"/>
    </row>
    <row r="37" spans="1:13" s="21" customFormat="1">
      <c r="A37" s="6"/>
      <c r="B37" s="114">
        <v>17</v>
      </c>
      <c r="C37" s="21" t="s">
        <v>31</v>
      </c>
      <c r="D37" s="367">
        <f>D29*'4. OEB_Adjustment_Input_Sheet'!D16</f>
        <v>84.248028716073804</v>
      </c>
      <c r="E37" s="395">
        <f>F37-D37</f>
        <v>0</v>
      </c>
      <c r="F37" s="368">
        <f>F29*'4. OEB_Adjustment_Input_Sheet'!F16</f>
        <v>84.248028716073804</v>
      </c>
      <c r="G37" s="367">
        <f>G29*'4. OEB_Adjustment_Input_Sheet'!G16</f>
        <v>86.351552487944076</v>
      </c>
      <c r="H37" s="457">
        <f t="shared" ref="H37:H38" si="9">I37-G37</f>
        <v>0</v>
      </c>
      <c r="I37" s="368">
        <f>I29*'4. OEB_Adjustment_Input_Sheet'!I16</f>
        <v>86.351552487944076</v>
      </c>
      <c r="J37" s="367">
        <f>D37+G37</f>
        <v>170.59958120401788</v>
      </c>
      <c r="K37" s="457">
        <f t="shared" ref="K37:K38" si="10">L37-J37</f>
        <v>0</v>
      </c>
      <c r="L37" s="368">
        <f>F37+I37</f>
        <v>170.59958120401788</v>
      </c>
      <c r="M37" s="3"/>
    </row>
    <row r="38" spans="1:13" s="21" customFormat="1" ht="15.75" thickBot="1">
      <c r="A38" s="6"/>
      <c r="B38" s="115">
        <v>18</v>
      </c>
      <c r="C38" s="35" t="s">
        <v>44</v>
      </c>
      <c r="D38" s="370">
        <f>D30*'4. OEB_Adjustment_Input_Sheet'!D17</f>
        <v>42.768922239586651</v>
      </c>
      <c r="E38" s="469">
        <f>F38-D38</f>
        <v>0</v>
      </c>
      <c r="F38" s="394">
        <f>F30*'4. OEB_Adjustment_Input_Sheet'!F17</f>
        <v>42.768922239586651</v>
      </c>
      <c r="G38" s="370">
        <f>G30*'4. OEB_Adjustment_Input_Sheet'!G17</f>
        <v>39.847953894607961</v>
      </c>
      <c r="H38" s="470">
        <f t="shared" si="9"/>
        <v>0</v>
      </c>
      <c r="I38" s="394">
        <f>I30*'4. OEB_Adjustment_Input_Sheet'!I17</f>
        <v>39.847953894607961</v>
      </c>
      <c r="J38" s="370">
        <f>D38+G38</f>
        <v>82.616876134194612</v>
      </c>
      <c r="K38" s="470">
        <f t="shared" si="10"/>
        <v>0</v>
      </c>
      <c r="L38" s="394">
        <f>F38+I38</f>
        <v>82.616876134194612</v>
      </c>
      <c r="M38" s="3"/>
    </row>
    <row r="39" spans="1:13" s="21" customFormat="1" ht="15.75" thickBot="1">
      <c r="A39" s="6"/>
      <c r="C39" s="27"/>
      <c r="D39" s="19"/>
      <c r="E39" s="19"/>
      <c r="F39" s="19"/>
      <c r="G39" s="19"/>
      <c r="H39" s="46"/>
      <c r="I39" s="19"/>
      <c r="J39" s="45"/>
      <c r="K39" s="45"/>
      <c r="L39" s="4"/>
      <c r="M39" s="3"/>
    </row>
    <row r="40" spans="1:13" s="21" customFormat="1" ht="16.5" thickBot="1">
      <c r="A40" s="6"/>
      <c r="B40" s="3"/>
      <c r="C40" s="3"/>
      <c r="D40" s="611" t="s">
        <v>67</v>
      </c>
      <c r="E40" s="612"/>
      <c r="F40" s="612"/>
      <c r="G40" s="612"/>
      <c r="H40" s="612"/>
      <c r="I40" s="612"/>
      <c r="J40" s="612"/>
      <c r="K40" s="612"/>
      <c r="L40" s="613"/>
      <c r="M40" s="3"/>
    </row>
    <row r="41" spans="1:13" s="21" customFormat="1" ht="15.75">
      <c r="A41" s="6"/>
      <c r="B41" s="113"/>
      <c r="C41" s="111"/>
      <c r="D41" s="619">
        <v>2014</v>
      </c>
      <c r="E41" s="620"/>
      <c r="F41" s="621"/>
      <c r="G41" s="619">
        <v>2015</v>
      </c>
      <c r="H41" s="620"/>
      <c r="I41" s="621"/>
      <c r="J41" s="619" t="s">
        <v>0</v>
      </c>
      <c r="K41" s="620"/>
      <c r="L41" s="621"/>
      <c r="M41" s="3"/>
    </row>
    <row r="42" spans="1:13" s="21" customFormat="1" ht="15.75">
      <c r="A42" s="6"/>
      <c r="B42" s="106" t="s">
        <v>2</v>
      </c>
      <c r="C42" s="112"/>
      <c r="D42" s="9" t="s">
        <v>14</v>
      </c>
      <c r="E42" s="10" t="s">
        <v>23</v>
      </c>
      <c r="F42" s="11" t="s">
        <v>23</v>
      </c>
      <c r="G42" s="9" t="s">
        <v>14</v>
      </c>
      <c r="H42" s="10" t="s">
        <v>23</v>
      </c>
      <c r="I42" s="11" t="s">
        <v>23</v>
      </c>
      <c r="J42" s="9" t="s">
        <v>14</v>
      </c>
      <c r="K42" s="10" t="s">
        <v>23</v>
      </c>
      <c r="L42" s="11" t="s">
        <v>23</v>
      </c>
      <c r="M42" s="3"/>
    </row>
    <row r="43" spans="1:13" s="21" customFormat="1" ht="16.5" thickBot="1">
      <c r="A43" s="6"/>
      <c r="B43" s="60" t="s">
        <v>3</v>
      </c>
      <c r="C43" s="59" t="s">
        <v>1</v>
      </c>
      <c r="D43" s="12" t="s">
        <v>12</v>
      </c>
      <c r="E43" s="13" t="s">
        <v>17</v>
      </c>
      <c r="F43" s="14" t="s">
        <v>13</v>
      </c>
      <c r="G43" s="12" t="s">
        <v>12</v>
      </c>
      <c r="H43" s="13" t="s">
        <v>17</v>
      </c>
      <c r="I43" s="14" t="s">
        <v>13</v>
      </c>
      <c r="J43" s="12" t="s">
        <v>12</v>
      </c>
      <c r="K43" s="13" t="s">
        <v>17</v>
      </c>
      <c r="L43" s="14" t="s">
        <v>13</v>
      </c>
      <c r="M43" s="3"/>
    </row>
    <row r="44" spans="1:13" s="21" customFormat="1">
      <c r="A44" s="6"/>
      <c r="B44" s="17"/>
      <c r="D44" s="95" t="s">
        <v>4</v>
      </c>
      <c r="E44" s="96" t="s">
        <v>5</v>
      </c>
      <c r="F44" s="97" t="s">
        <v>6</v>
      </c>
      <c r="G44" s="94" t="s">
        <v>7</v>
      </c>
      <c r="H44" s="92" t="s">
        <v>8</v>
      </c>
      <c r="I44" s="93" t="s">
        <v>9</v>
      </c>
      <c r="J44" s="140" t="s">
        <v>11</v>
      </c>
      <c r="K44" s="141" t="s">
        <v>15</v>
      </c>
      <c r="L44" s="142" t="s">
        <v>16</v>
      </c>
      <c r="M44" s="3"/>
    </row>
    <row r="45" spans="1:13" s="21" customFormat="1" ht="18" thickBot="1">
      <c r="A45" s="6"/>
      <c r="B45" s="189" t="s">
        <v>40</v>
      </c>
      <c r="D45" s="159"/>
      <c r="E45" s="133"/>
      <c r="F45" s="160"/>
      <c r="G45" s="159"/>
      <c r="H45" s="161"/>
      <c r="I45" s="160"/>
      <c r="J45" s="159"/>
      <c r="K45" s="161"/>
      <c r="L45" s="160"/>
      <c r="M45" s="3"/>
    </row>
    <row r="46" spans="1:13" s="21" customFormat="1">
      <c r="A46" s="6"/>
      <c r="B46" s="114">
        <v>19</v>
      </c>
      <c r="C46" s="21" t="s">
        <v>10</v>
      </c>
      <c r="D46" s="367">
        <f>'4. OEB_Adjustment_Input_Sheet'!D64</f>
        <v>2511.4923104097775</v>
      </c>
      <c r="E46" s="395">
        <f>F46-D46</f>
        <v>0</v>
      </c>
      <c r="F46" s="368">
        <f>'4. OEB_Adjustment_Input_Sheet'!F64</f>
        <v>2511.4923104097775</v>
      </c>
      <c r="G46" s="367">
        <f>'4. OEB_Adjustment_Input_Sheet'!G64</f>
        <v>2528.1599238359454</v>
      </c>
      <c r="H46" s="457">
        <f>I46-G46</f>
        <v>0</v>
      </c>
      <c r="I46" s="368">
        <f>'4. OEB_Adjustment_Input_Sheet'!I64</f>
        <v>2528.1599238359454</v>
      </c>
      <c r="J46" s="367">
        <f>D46+G46</f>
        <v>5039.6522342457229</v>
      </c>
      <c r="K46" s="457">
        <f>L46-J46</f>
        <v>0</v>
      </c>
      <c r="L46" s="368">
        <f>F46+I46</f>
        <v>5039.6522342457229</v>
      </c>
      <c r="M46" s="3"/>
    </row>
    <row r="47" spans="1:13" s="21" customFormat="1">
      <c r="A47" s="6"/>
      <c r="B47" s="114">
        <v>20</v>
      </c>
      <c r="C47" s="103" t="s">
        <v>74</v>
      </c>
      <c r="D47" s="402" t="s">
        <v>19</v>
      </c>
      <c r="E47" s="403" t="s">
        <v>19</v>
      </c>
      <c r="F47" s="458" t="s">
        <v>19</v>
      </c>
      <c r="G47" s="402" t="s">
        <v>19</v>
      </c>
      <c r="H47" s="403" t="s">
        <v>19</v>
      </c>
      <c r="I47" s="458" t="s">
        <v>19</v>
      </c>
      <c r="J47" s="402" t="s">
        <v>19</v>
      </c>
      <c r="K47" s="403" t="s">
        <v>19</v>
      </c>
      <c r="L47" s="458" t="s">
        <v>19</v>
      </c>
      <c r="M47" s="3"/>
    </row>
    <row r="48" spans="1:13" s="21" customFormat="1" ht="16.5" thickBot="1">
      <c r="A48" s="6"/>
      <c r="B48" s="114">
        <v>21</v>
      </c>
      <c r="C48" s="18" t="s">
        <v>42</v>
      </c>
      <c r="D48" s="408">
        <f>D46</f>
        <v>2511.4923104097775</v>
      </c>
      <c r="E48" s="418">
        <f t="shared" ref="E48:I48" si="11">E46</f>
        <v>0</v>
      </c>
      <c r="F48" s="384">
        <f t="shared" si="11"/>
        <v>2511.4923104097775</v>
      </c>
      <c r="G48" s="408">
        <f t="shared" si="11"/>
        <v>2528.1599238359454</v>
      </c>
      <c r="H48" s="460">
        <f t="shared" si="11"/>
        <v>0</v>
      </c>
      <c r="I48" s="384">
        <f t="shared" si="11"/>
        <v>2528.1599238359454</v>
      </c>
      <c r="J48" s="408">
        <f>J46</f>
        <v>5039.6522342457229</v>
      </c>
      <c r="K48" s="460">
        <f>K46</f>
        <v>0</v>
      </c>
      <c r="L48" s="384">
        <f t="shared" ref="L48" si="12">L46</f>
        <v>5039.6522342457229</v>
      </c>
      <c r="M48" s="3"/>
    </row>
    <row r="49" spans="1:13" s="21" customFormat="1" ht="18" thickBot="1">
      <c r="A49" s="6"/>
      <c r="B49" s="75"/>
      <c r="C49" s="27"/>
      <c r="D49" s="48"/>
      <c r="E49" s="19"/>
      <c r="F49" s="20"/>
      <c r="G49" s="48"/>
      <c r="H49" s="461"/>
      <c r="I49" s="20"/>
      <c r="J49" s="48"/>
      <c r="K49" s="461"/>
      <c r="L49" s="20"/>
      <c r="M49" s="3"/>
    </row>
    <row r="50" spans="1:13" s="21" customFormat="1" ht="16.5" thickBot="1">
      <c r="A50" s="6"/>
      <c r="B50" s="114">
        <v>22</v>
      </c>
      <c r="C50" s="18" t="s">
        <v>29</v>
      </c>
      <c r="D50" s="436">
        <f>D48*'4. OEB_Adjustment_Input_Sheet'!D8</f>
        <v>1180.4013858925953</v>
      </c>
      <c r="E50" s="438">
        <f>F50-D50</f>
        <v>0</v>
      </c>
      <c r="F50" s="437">
        <f>F48*'4. OEB_Adjustment_Input_Sheet'!F8</f>
        <v>1180.4013858925953</v>
      </c>
      <c r="G50" s="436">
        <f>G48*'4. OEB_Adjustment_Input_Sheet'!G8</f>
        <v>1188.2351642028943</v>
      </c>
      <c r="H50" s="462">
        <f>I50-G50</f>
        <v>0</v>
      </c>
      <c r="I50" s="437">
        <f>I48*'4. OEB_Adjustment_Input_Sheet'!I8</f>
        <v>1188.2351642028943</v>
      </c>
      <c r="J50" s="436">
        <f>D50+G50</f>
        <v>2368.6365500954898</v>
      </c>
      <c r="K50" s="462">
        <f>L50-J50</f>
        <v>0</v>
      </c>
      <c r="L50" s="437">
        <f>F50+I50</f>
        <v>2368.6365500954898</v>
      </c>
      <c r="M50" s="3"/>
    </row>
    <row r="51" spans="1:13" s="21" customFormat="1" ht="18" thickBot="1">
      <c r="A51" s="6"/>
      <c r="B51" s="77"/>
      <c r="C51" s="27"/>
      <c r="D51" s="47"/>
      <c r="E51" s="19"/>
      <c r="F51" s="20"/>
      <c r="G51" s="47"/>
      <c r="H51" s="461"/>
      <c r="I51" s="20"/>
      <c r="J51" s="47"/>
      <c r="K51" s="461"/>
      <c r="L51" s="20"/>
      <c r="M51" s="3"/>
    </row>
    <row r="52" spans="1:13" s="21" customFormat="1">
      <c r="A52" s="6"/>
      <c r="B52" s="114">
        <v>23</v>
      </c>
      <c r="C52" s="21" t="s">
        <v>43</v>
      </c>
      <c r="D52" s="367">
        <f>D48-D50</f>
        <v>1331.0909245171822</v>
      </c>
      <c r="E52" s="395">
        <f>F52-D52</f>
        <v>0</v>
      </c>
      <c r="F52" s="368">
        <f>F48-F50</f>
        <v>1331.0909245171822</v>
      </c>
      <c r="G52" s="367">
        <f>G48-G50</f>
        <v>1339.9247596330511</v>
      </c>
      <c r="H52" s="457">
        <f>I52-G52</f>
        <v>0</v>
      </c>
      <c r="I52" s="368">
        <f>I48-I50</f>
        <v>1339.9247596330511</v>
      </c>
      <c r="J52" s="367">
        <f>J48-J50</f>
        <v>2671.015684150233</v>
      </c>
      <c r="K52" s="457">
        <f>L52-J52</f>
        <v>0</v>
      </c>
      <c r="L52" s="368">
        <f>L48-L50</f>
        <v>2671.015684150233</v>
      </c>
      <c r="M52" s="3"/>
    </row>
    <row r="53" spans="1:13" s="21" customFormat="1">
      <c r="A53" s="6"/>
      <c r="B53" s="114">
        <v>24</v>
      </c>
      <c r="C53" s="103" t="s">
        <v>134</v>
      </c>
      <c r="D53" s="374">
        <f>D12*'4. OEB_Adjustment_Input_Sheet'!D22</f>
        <v>48.487105412125736</v>
      </c>
      <c r="E53" s="393">
        <f t="shared" ref="E53:E54" si="13">F53-D53</f>
        <v>0</v>
      </c>
      <c r="F53" s="378">
        <f>F12*'4. OEB_Adjustment_Input_Sheet'!F22</f>
        <v>48.487105412125736</v>
      </c>
      <c r="G53" s="374">
        <f>G12*'4. OEB_Adjustment_Input_Sheet'!G22</f>
        <v>48.777823271695453</v>
      </c>
      <c r="H53" s="463">
        <f>I53-G53</f>
        <v>0</v>
      </c>
      <c r="I53" s="378">
        <f>I12*'4. OEB_Adjustment_Input_Sheet'!I22</f>
        <v>48.777823271695453</v>
      </c>
      <c r="J53" s="374">
        <f>D53+G53</f>
        <v>97.264928683821182</v>
      </c>
      <c r="K53" s="463">
        <f>L53-J53</f>
        <v>0</v>
      </c>
      <c r="L53" s="378">
        <f>F53+I53</f>
        <v>97.264928683821182</v>
      </c>
      <c r="M53" s="3"/>
    </row>
    <row r="54" spans="1:13" s="21" customFormat="1">
      <c r="A54" s="6"/>
      <c r="B54" s="114">
        <v>25</v>
      </c>
      <c r="C54" s="103" t="s">
        <v>31</v>
      </c>
      <c r="D54" s="379">
        <f>D12*'4. OEB_Adjustment_Input_Sheet'!D23</f>
        <v>850.72773807198064</v>
      </c>
      <c r="E54" s="414">
        <f t="shared" si="13"/>
        <v>0</v>
      </c>
      <c r="F54" s="385">
        <f>F12*'4. OEB_Adjustment_Input_Sheet'!F23</f>
        <v>850.72773807198064</v>
      </c>
      <c r="G54" s="379">
        <f>G12*'4. OEB_Adjustment_Input_Sheet'!G23</f>
        <v>883.46258745961643</v>
      </c>
      <c r="H54" s="464">
        <f t="shared" ref="H54" si="14">I54-G54</f>
        <v>0</v>
      </c>
      <c r="I54" s="385">
        <f>I12*'4. OEB_Adjustment_Input_Sheet'!I23</f>
        <v>883.46258745961643</v>
      </c>
      <c r="J54" s="379">
        <f>D54+G54</f>
        <v>1734.190325531597</v>
      </c>
      <c r="K54" s="464">
        <f t="shared" ref="K54" si="15">L54-J54</f>
        <v>0</v>
      </c>
      <c r="L54" s="385">
        <f>F54+I54</f>
        <v>1734.190325531597</v>
      </c>
      <c r="M54" s="3"/>
    </row>
    <row r="55" spans="1:13" ht="16.5" thickBot="1">
      <c r="A55" s="6"/>
      <c r="B55" s="114">
        <v>26</v>
      </c>
      <c r="C55" s="18" t="s">
        <v>26</v>
      </c>
      <c r="D55" s="382">
        <f>D52-D53-D54</f>
        <v>431.87608103307593</v>
      </c>
      <c r="E55" s="418">
        <f>F55-D55</f>
        <v>0</v>
      </c>
      <c r="F55" s="384">
        <f t="shared" ref="F55:G55" si="16">F52-F53-F54</f>
        <v>431.87608103307593</v>
      </c>
      <c r="G55" s="382">
        <f t="shared" si="16"/>
        <v>407.6843489017391</v>
      </c>
      <c r="H55" s="418">
        <f>I55-G55</f>
        <v>0</v>
      </c>
      <c r="I55" s="384">
        <f>I52-I53-I54</f>
        <v>407.6843489017391</v>
      </c>
      <c r="J55" s="382">
        <f>J52-J53-J54</f>
        <v>839.56042993481469</v>
      </c>
      <c r="K55" s="418">
        <f>L55-J55</f>
        <v>0</v>
      </c>
      <c r="L55" s="384">
        <f>L52-L53-L54</f>
        <v>839.56042993481469</v>
      </c>
    </row>
    <row r="56" spans="1:13" ht="17.25">
      <c r="A56" s="6"/>
      <c r="B56" s="188"/>
      <c r="C56" s="21"/>
      <c r="D56" s="413"/>
      <c r="E56" s="19"/>
      <c r="F56" s="411"/>
      <c r="G56" s="413"/>
      <c r="H56" s="461"/>
      <c r="I56" s="411"/>
      <c r="J56" s="413"/>
      <c r="K56" s="461"/>
      <c r="L56" s="411"/>
    </row>
    <row r="57" spans="1:13" ht="18" thickBot="1">
      <c r="A57" s="6"/>
      <c r="B57" s="189" t="s">
        <v>48</v>
      </c>
      <c r="C57" s="21"/>
      <c r="D57" s="47"/>
      <c r="E57" s="19"/>
      <c r="F57" s="20"/>
      <c r="G57" s="47"/>
      <c r="H57" s="461"/>
      <c r="I57" s="20"/>
      <c r="J57" s="47"/>
      <c r="K57" s="461"/>
      <c r="L57" s="20"/>
    </row>
    <row r="58" spans="1:13" ht="15.75" thickBot="1">
      <c r="A58" s="6"/>
      <c r="B58" s="114">
        <v>27</v>
      </c>
      <c r="C58" s="103" t="s">
        <v>74</v>
      </c>
      <c r="D58" s="465" t="s">
        <v>19</v>
      </c>
      <c r="E58" s="466" t="s">
        <v>19</v>
      </c>
      <c r="F58" s="467" t="s">
        <v>19</v>
      </c>
      <c r="G58" s="465" t="s">
        <v>19</v>
      </c>
      <c r="H58" s="466" t="s">
        <v>19</v>
      </c>
      <c r="I58" s="467" t="s">
        <v>19</v>
      </c>
      <c r="J58" s="465" t="s">
        <v>19</v>
      </c>
      <c r="K58" s="466" t="s">
        <v>19</v>
      </c>
      <c r="L58" s="467" t="s">
        <v>19</v>
      </c>
    </row>
    <row r="59" spans="1:13" ht="18" thickBot="1">
      <c r="A59" s="6"/>
      <c r="B59" s="77"/>
      <c r="C59" s="27"/>
      <c r="D59" s="471"/>
      <c r="E59" s="472"/>
      <c r="F59" s="473"/>
      <c r="G59" s="471"/>
      <c r="H59" s="474"/>
      <c r="I59" s="473"/>
      <c r="J59" s="471"/>
      <c r="K59" s="474"/>
      <c r="L59" s="473"/>
    </row>
    <row r="60" spans="1:13" ht="16.5" thickBot="1">
      <c r="A60" s="6"/>
      <c r="B60" s="114">
        <v>28</v>
      </c>
      <c r="C60" s="18" t="s">
        <v>29</v>
      </c>
      <c r="D60" s="436">
        <f>D50*'4. OEB_Adjustment_Input_Sheet'!D18</f>
        <v>106.00004445315506</v>
      </c>
      <c r="E60" s="438">
        <f>F60-D60</f>
        <v>0</v>
      </c>
      <c r="F60" s="468">
        <f>F50*'4. OEB_Adjustment_Input_Sheet'!F18</f>
        <v>106.00004445315506</v>
      </c>
      <c r="G60" s="436">
        <f>G50*'4. OEB_Adjustment_Input_Sheet'!G18</f>
        <v>106.70351774541992</v>
      </c>
      <c r="H60" s="462">
        <f>I60-G60</f>
        <v>0</v>
      </c>
      <c r="I60" s="437">
        <f>I50*'4. OEB_Adjustment_Input_Sheet'!I18</f>
        <v>106.70351774541992</v>
      </c>
      <c r="J60" s="436">
        <f>D60+G60</f>
        <v>212.70356219857496</v>
      </c>
      <c r="K60" s="462">
        <f>L60-J60</f>
        <v>0</v>
      </c>
      <c r="L60" s="437">
        <f>F60+I60</f>
        <v>212.70356219857496</v>
      </c>
    </row>
    <row r="61" spans="1:13" ht="18" thickBot="1">
      <c r="A61" s="6"/>
      <c r="B61" s="77"/>
      <c r="C61" s="27"/>
      <c r="D61" s="47"/>
      <c r="E61" s="19"/>
      <c r="F61" s="20"/>
      <c r="G61" s="47"/>
      <c r="H61" s="461"/>
      <c r="I61" s="20"/>
      <c r="J61" s="47"/>
      <c r="K61" s="461"/>
      <c r="L61" s="20"/>
    </row>
    <row r="62" spans="1:13">
      <c r="A62" s="6"/>
      <c r="B62" s="114">
        <v>29</v>
      </c>
      <c r="C62" s="21" t="s">
        <v>31</v>
      </c>
      <c r="D62" s="367">
        <f>D54*'4. OEB_Adjustment_Input_Sheet'!D16</f>
        <v>41.261633933848628</v>
      </c>
      <c r="E62" s="395">
        <f t="shared" ref="E62" si="17">F62-D62</f>
        <v>0</v>
      </c>
      <c r="F62" s="368">
        <f>F54*'4. OEB_Adjustment_Input_Sheet'!F16</f>
        <v>41.261633933848628</v>
      </c>
      <c r="G62" s="367">
        <f>G54*'4. OEB_Adjustment_Input_Sheet'!G16</f>
        <v>42.935497258521373</v>
      </c>
      <c r="H62" s="457">
        <f t="shared" ref="H62:H63" si="18">I62-G62</f>
        <v>0</v>
      </c>
      <c r="I62" s="368">
        <f>I54*'4. OEB_Adjustment_Input_Sheet'!I16</f>
        <v>42.935497258521373</v>
      </c>
      <c r="J62" s="367">
        <f>D62+G62</f>
        <v>84.197131192369994</v>
      </c>
      <c r="K62" s="457">
        <f t="shared" ref="K62:K63" si="19">L62-J62</f>
        <v>0</v>
      </c>
      <c r="L62" s="368">
        <f>F62+I62</f>
        <v>84.197131192369994</v>
      </c>
    </row>
    <row r="63" spans="1:13" ht="15.75" thickBot="1">
      <c r="A63" s="6"/>
      <c r="B63" s="115">
        <v>30</v>
      </c>
      <c r="C63" s="35" t="s">
        <v>44</v>
      </c>
      <c r="D63" s="370">
        <f>D55*'4. OEB_Adjustment_Input_Sheet'!D17</f>
        <v>20.946669495880681</v>
      </c>
      <c r="E63" s="469">
        <f>F63-D63</f>
        <v>0</v>
      </c>
      <c r="F63" s="394">
        <f>F55*'4. OEB_Adjustment_Input_Sheet'!F17</f>
        <v>20.946669495880681</v>
      </c>
      <c r="G63" s="370">
        <f>G55*'4. OEB_Adjustment_Input_Sheet'!G17</f>
        <v>19.813097343426342</v>
      </c>
      <c r="H63" s="470">
        <f t="shared" si="18"/>
        <v>0</v>
      </c>
      <c r="I63" s="394">
        <f>I55*'4. OEB_Adjustment_Input_Sheet'!I17</f>
        <v>19.813097343426342</v>
      </c>
      <c r="J63" s="370">
        <f>D63+G63</f>
        <v>40.759766839307019</v>
      </c>
      <c r="K63" s="470">
        <f t="shared" si="19"/>
        <v>0</v>
      </c>
      <c r="L63" s="394">
        <f>F63+I63</f>
        <v>40.759766839307019</v>
      </c>
    </row>
    <row r="64" spans="1:13" ht="15.75" thickBot="1">
      <c r="A64" s="6"/>
      <c r="B64" s="124"/>
      <c r="C64" s="21"/>
      <c r="D64" s="133"/>
      <c r="E64" s="133"/>
      <c r="F64" s="133"/>
      <c r="G64" s="133"/>
      <c r="H64" s="355"/>
      <c r="I64" s="133"/>
      <c r="J64" s="133"/>
      <c r="K64" s="355"/>
      <c r="L64" s="133"/>
    </row>
    <row r="65" spans="2:12" ht="12.75" customHeight="1" thickBot="1">
      <c r="C65" s="21"/>
      <c r="D65" s="611" t="s">
        <v>25</v>
      </c>
      <c r="E65" s="612"/>
      <c r="F65" s="612"/>
      <c r="G65" s="612"/>
      <c r="H65" s="612"/>
      <c r="I65" s="612"/>
      <c r="J65" s="612"/>
      <c r="K65" s="612"/>
      <c r="L65" s="613"/>
    </row>
    <row r="66" spans="2:12" ht="15.75">
      <c r="B66" s="113"/>
      <c r="C66" s="111"/>
      <c r="D66" s="619">
        <v>2014</v>
      </c>
      <c r="E66" s="620"/>
      <c r="F66" s="621"/>
      <c r="G66" s="619">
        <v>2015</v>
      </c>
      <c r="H66" s="620"/>
      <c r="I66" s="621"/>
      <c r="J66" s="619" t="s">
        <v>0</v>
      </c>
      <c r="K66" s="620"/>
      <c r="L66" s="621"/>
    </row>
    <row r="67" spans="2:12" ht="15.75">
      <c r="B67" s="106" t="s">
        <v>2</v>
      </c>
      <c r="C67" s="112"/>
      <c r="D67" s="9" t="s">
        <v>14</v>
      </c>
      <c r="E67" s="10" t="s">
        <v>23</v>
      </c>
      <c r="F67" s="11" t="s">
        <v>23</v>
      </c>
      <c r="G67" s="9" t="s">
        <v>14</v>
      </c>
      <c r="H67" s="10" t="s">
        <v>23</v>
      </c>
      <c r="I67" s="11" t="s">
        <v>23</v>
      </c>
      <c r="J67" s="9" t="s">
        <v>14</v>
      </c>
      <c r="K67" s="10" t="s">
        <v>23</v>
      </c>
      <c r="L67" s="11" t="s">
        <v>23</v>
      </c>
    </row>
    <row r="68" spans="2:12" ht="16.5" thickBot="1">
      <c r="B68" s="60" t="s">
        <v>3</v>
      </c>
      <c r="C68" s="59" t="s">
        <v>1</v>
      </c>
      <c r="D68" s="12" t="s">
        <v>12</v>
      </c>
      <c r="E68" s="13" t="s">
        <v>17</v>
      </c>
      <c r="F68" s="14" t="s">
        <v>13</v>
      </c>
      <c r="G68" s="12" t="s">
        <v>12</v>
      </c>
      <c r="H68" s="13" t="s">
        <v>17</v>
      </c>
      <c r="I68" s="14" t="s">
        <v>13</v>
      </c>
      <c r="J68" s="12" t="s">
        <v>12</v>
      </c>
      <c r="K68" s="13" t="s">
        <v>17</v>
      </c>
      <c r="L68" s="14" t="s">
        <v>13</v>
      </c>
    </row>
    <row r="69" spans="2:12">
      <c r="B69" s="17"/>
      <c r="C69" s="21"/>
      <c r="D69" s="95" t="s">
        <v>4</v>
      </c>
      <c r="E69" s="96" t="s">
        <v>5</v>
      </c>
      <c r="F69" s="97" t="s">
        <v>6</v>
      </c>
      <c r="G69" s="94" t="s">
        <v>7</v>
      </c>
      <c r="H69" s="92" t="s">
        <v>8</v>
      </c>
      <c r="I69" s="93" t="s">
        <v>9</v>
      </c>
      <c r="J69" s="140" t="s">
        <v>11</v>
      </c>
      <c r="K69" s="141" t="s">
        <v>15</v>
      </c>
      <c r="L69" s="142" t="s">
        <v>16</v>
      </c>
    </row>
    <row r="70" spans="2:12" ht="18" thickBot="1">
      <c r="B70" s="189" t="s">
        <v>40</v>
      </c>
      <c r="C70" s="21"/>
      <c r="D70" s="159"/>
      <c r="E70" s="157"/>
      <c r="F70" s="160"/>
      <c r="G70" s="159"/>
      <c r="H70" s="157"/>
      <c r="I70" s="156"/>
      <c r="J70" s="159"/>
      <c r="K70" s="161"/>
      <c r="L70" s="160"/>
    </row>
    <row r="71" spans="2:12">
      <c r="B71" s="114">
        <v>31</v>
      </c>
      <c r="C71" s="21" t="s">
        <v>10</v>
      </c>
      <c r="D71" s="367">
        <f>'4. OEB_Adjustment_Input_Sheet'!D91</f>
        <v>3706.6745017898493</v>
      </c>
      <c r="E71" s="397">
        <f>F71-D71</f>
        <v>0</v>
      </c>
      <c r="F71" s="368">
        <f>'4. OEB_Adjustment_Input_Sheet'!F91</f>
        <v>3706.6745017898493</v>
      </c>
      <c r="G71" s="367">
        <f>'4. OEB_Adjustment_Input_Sheet'!G91</f>
        <v>3658.9987803372182</v>
      </c>
      <c r="H71" s="397">
        <f>I71-G71</f>
        <v>0</v>
      </c>
      <c r="I71" s="398">
        <f>'4. OEB_Adjustment_Input_Sheet'!I91</f>
        <v>3658.9987803372182</v>
      </c>
      <c r="J71" s="367">
        <f>D71+G71</f>
        <v>7365.6732821270671</v>
      </c>
      <c r="K71" s="457">
        <f>L71-J71</f>
        <v>0</v>
      </c>
      <c r="L71" s="368">
        <f>F71+I71</f>
        <v>7365.6732821270671</v>
      </c>
    </row>
    <row r="72" spans="2:12">
      <c r="B72" s="114">
        <v>32</v>
      </c>
      <c r="C72" s="103" t="s">
        <v>74</v>
      </c>
      <c r="D72" s="379">
        <f>'4. OEB_Adjustment_Input_Sheet'!D24</f>
        <v>1389.4679442144143</v>
      </c>
      <c r="E72" s="416">
        <f>F72-D72</f>
        <v>0</v>
      </c>
      <c r="F72" s="385">
        <f>'4. OEB_Adjustment_Input_Sheet'!F24</f>
        <v>1389.4679442144143</v>
      </c>
      <c r="G72" s="379">
        <f>'4. OEB_Adjustment_Input_Sheet'!G24</f>
        <v>1308.7679442144145</v>
      </c>
      <c r="H72" s="416">
        <f>I72-G72</f>
        <v>0</v>
      </c>
      <c r="I72" s="417">
        <f>'4. OEB_Adjustment_Input_Sheet'!I24</f>
        <v>1308.7679442144145</v>
      </c>
      <c r="J72" s="475">
        <f>D72+G72</f>
        <v>2698.2358884288287</v>
      </c>
      <c r="K72" s="464">
        <f>L72-J72</f>
        <v>0</v>
      </c>
      <c r="L72" s="385">
        <f>F72+I72</f>
        <v>2698.2358884288287</v>
      </c>
    </row>
    <row r="73" spans="2:12" ht="16.5" thickBot="1">
      <c r="B73" s="114">
        <v>33</v>
      </c>
      <c r="C73" s="18" t="s">
        <v>42</v>
      </c>
      <c r="D73" s="408">
        <f>D71-D72</f>
        <v>2317.206557575435</v>
      </c>
      <c r="E73" s="419">
        <f>F73-D73</f>
        <v>0</v>
      </c>
      <c r="F73" s="384">
        <f>F71-F72</f>
        <v>2317.206557575435</v>
      </c>
      <c r="G73" s="408">
        <f>G71-G72</f>
        <v>2350.2308361228038</v>
      </c>
      <c r="H73" s="419">
        <f>I73-G73</f>
        <v>0</v>
      </c>
      <c r="I73" s="435">
        <f>I71-I72</f>
        <v>2350.2308361228038</v>
      </c>
      <c r="J73" s="408">
        <f>J71-J72</f>
        <v>4667.4373936982383</v>
      </c>
      <c r="K73" s="460">
        <f>L73-J73</f>
        <v>0</v>
      </c>
      <c r="L73" s="384">
        <f>L71-L72</f>
        <v>4667.4373936982383</v>
      </c>
    </row>
    <row r="74" spans="2:12" ht="18" thickBot="1">
      <c r="B74" s="75"/>
      <c r="C74" s="27"/>
      <c r="D74" s="476"/>
      <c r="E74" s="477"/>
      <c r="F74" s="478"/>
      <c r="G74" s="476"/>
      <c r="H74" s="477"/>
      <c r="I74" s="479"/>
      <c r="J74" s="476"/>
      <c r="K74" s="480"/>
      <c r="L74" s="478"/>
    </row>
    <row r="75" spans="2:12" ht="16.5" thickBot="1">
      <c r="B75" s="114">
        <v>34</v>
      </c>
      <c r="C75" s="18" t="s">
        <v>29</v>
      </c>
      <c r="D75" s="436">
        <f>D73*'4. OEB_Adjustment_Input_Sheet'!D8</f>
        <v>1089.0870820604543</v>
      </c>
      <c r="E75" s="440">
        <f>F75-D75</f>
        <v>0</v>
      </c>
      <c r="F75" s="437">
        <f>F73*'4. OEB_Adjustment_Input_Sheet'!F8</f>
        <v>1089.0870820604543</v>
      </c>
      <c r="G75" s="436">
        <f>G73*'4. OEB_Adjustment_Input_Sheet'!G8</f>
        <v>1104.6084929777178</v>
      </c>
      <c r="H75" s="440">
        <f>I75-G75</f>
        <v>0</v>
      </c>
      <c r="I75" s="441">
        <f>I73*'4. OEB_Adjustment_Input_Sheet'!I8</f>
        <v>1104.6084929777178</v>
      </c>
      <c r="J75" s="436">
        <f>D75+G75</f>
        <v>2193.6955750381721</v>
      </c>
      <c r="K75" s="462">
        <f>L75-J75</f>
        <v>0</v>
      </c>
      <c r="L75" s="437">
        <f>F75+I75</f>
        <v>2193.6955750381721</v>
      </c>
    </row>
    <row r="76" spans="2:12" ht="18" thickBot="1">
      <c r="B76" s="77"/>
      <c r="C76" s="27"/>
      <c r="D76" s="47"/>
      <c r="E76" s="38"/>
      <c r="F76" s="20"/>
      <c r="G76" s="47"/>
      <c r="H76" s="38"/>
      <c r="I76" s="411"/>
      <c r="J76" s="47"/>
      <c r="K76" s="461"/>
      <c r="L76" s="20"/>
    </row>
    <row r="77" spans="2:12">
      <c r="B77" s="114">
        <v>35</v>
      </c>
      <c r="C77" s="21" t="s">
        <v>43</v>
      </c>
      <c r="D77" s="367">
        <f>D73-D75</f>
        <v>1228.1194755149806</v>
      </c>
      <c r="E77" s="397">
        <f>F77-D77</f>
        <v>0</v>
      </c>
      <c r="F77" s="368">
        <f>F73-F75</f>
        <v>1228.1194755149806</v>
      </c>
      <c r="G77" s="367">
        <f>G73-G75</f>
        <v>1245.622343145086</v>
      </c>
      <c r="H77" s="397">
        <f>I77-G77</f>
        <v>0</v>
      </c>
      <c r="I77" s="398">
        <f>I73-I75</f>
        <v>1245.622343145086</v>
      </c>
      <c r="J77" s="367">
        <f>J73-J75</f>
        <v>2473.7418186600662</v>
      </c>
      <c r="K77" s="457">
        <f>L77-J77</f>
        <v>0</v>
      </c>
      <c r="L77" s="368">
        <f>L73-L75</f>
        <v>2473.7418186600662</v>
      </c>
    </row>
    <row r="78" spans="2:12">
      <c r="B78" s="114">
        <v>36</v>
      </c>
      <c r="C78" s="103" t="s">
        <v>134</v>
      </c>
      <c r="D78" s="374">
        <f>D13*'4. OEB_Adjustment_Input_Sheet'!D22</f>
        <v>44.736206498875262</v>
      </c>
      <c r="E78" s="400">
        <f>F78-D78</f>
        <v>0</v>
      </c>
      <c r="F78" s="378">
        <f>F13*'4. OEB_Adjustment_Input_Sheet'!F22</f>
        <v>44.736206498875262</v>
      </c>
      <c r="G78" s="374">
        <f>G13*'4. OEB_Adjustment_Input_Sheet'!G22</f>
        <v>45.344894241558357</v>
      </c>
      <c r="H78" s="400">
        <f t="shared" ref="H78:H79" si="20">I78-G78</f>
        <v>0</v>
      </c>
      <c r="I78" s="401">
        <f>I13*'4. OEB_Adjustment_Input_Sheet'!I22</f>
        <v>45.344894241558357</v>
      </c>
      <c r="J78" s="374">
        <f>D78+G78</f>
        <v>90.081100740433612</v>
      </c>
      <c r="K78" s="463">
        <f>L78-J78</f>
        <v>0</v>
      </c>
      <c r="L78" s="378">
        <f>F78+I78</f>
        <v>90.081100740433612</v>
      </c>
    </row>
    <row r="79" spans="2:12">
      <c r="B79" s="114">
        <v>37</v>
      </c>
      <c r="C79" s="103" t="s">
        <v>31</v>
      </c>
      <c r="D79" s="379">
        <f>D13*'4. OEB_Adjustment_Input_Sheet'!D23</f>
        <v>784.91655546819879</v>
      </c>
      <c r="E79" s="416">
        <f>F79-D79</f>
        <v>0</v>
      </c>
      <c r="F79" s="385">
        <f>F13*'4. OEB_Adjustment_Input_Sheet'!F23</f>
        <v>784.91655546819879</v>
      </c>
      <c r="G79" s="379">
        <f>G13*'4. OEB_Adjustment_Input_Sheet'!G23</f>
        <v>821.28547171099206</v>
      </c>
      <c r="H79" s="416">
        <f t="shared" si="20"/>
        <v>0</v>
      </c>
      <c r="I79" s="417">
        <f>I13*'4. OEB_Adjustment_Input_Sheet'!I23</f>
        <v>821.28547171099206</v>
      </c>
      <c r="J79" s="379">
        <f>D79+G79</f>
        <v>1606.2020271791907</v>
      </c>
      <c r="K79" s="464">
        <f t="shared" ref="K79" si="21">L79-J79</f>
        <v>0</v>
      </c>
      <c r="L79" s="385">
        <f>F79+I79</f>
        <v>1606.2020271791907</v>
      </c>
    </row>
    <row r="80" spans="2:12" ht="16.5" thickBot="1">
      <c r="B80" s="114">
        <v>38</v>
      </c>
      <c r="C80" s="18" t="s">
        <v>26</v>
      </c>
      <c r="D80" s="382">
        <f t="shared" ref="D80:I80" si="22">D77-D78-D79</f>
        <v>398.46671354790669</v>
      </c>
      <c r="E80" s="419">
        <f>F80-D80</f>
        <v>0</v>
      </c>
      <c r="F80" s="384">
        <f t="shared" si="22"/>
        <v>398.46671354790669</v>
      </c>
      <c r="G80" s="382">
        <f t="shared" si="22"/>
        <v>378.9919771925355</v>
      </c>
      <c r="H80" s="419">
        <f>I80-G80</f>
        <v>0</v>
      </c>
      <c r="I80" s="435">
        <f t="shared" si="22"/>
        <v>378.9919771925355</v>
      </c>
      <c r="J80" s="382">
        <f>J77-J78-J79</f>
        <v>777.45869074044185</v>
      </c>
      <c r="K80" s="419">
        <f>L80-J80</f>
        <v>0</v>
      </c>
      <c r="L80" s="384">
        <f>L77-L78-L79</f>
        <v>777.45869074044185</v>
      </c>
    </row>
    <row r="81" spans="2:12" ht="17.25">
      <c r="B81" s="188"/>
      <c r="C81" s="21"/>
      <c r="D81" s="47"/>
      <c r="E81" s="38"/>
      <c r="F81" s="20"/>
      <c r="G81" s="47"/>
      <c r="H81" s="38"/>
      <c r="I81" s="411"/>
      <c r="J81" s="413"/>
      <c r="K81" s="461"/>
      <c r="L81" s="411"/>
    </row>
    <row r="82" spans="2:12" ht="18" thickBot="1">
      <c r="B82" s="189" t="s">
        <v>48</v>
      </c>
      <c r="C82" s="21"/>
      <c r="D82" s="47"/>
      <c r="E82" s="38"/>
      <c r="F82" s="20"/>
      <c r="G82" s="47"/>
      <c r="H82" s="38"/>
      <c r="I82" s="411"/>
      <c r="J82" s="47"/>
      <c r="K82" s="461"/>
      <c r="L82" s="20"/>
    </row>
    <row r="83" spans="2:12" ht="15.75" thickBot="1">
      <c r="B83" s="114">
        <v>39</v>
      </c>
      <c r="C83" s="103" t="s">
        <v>74</v>
      </c>
      <c r="D83" s="481">
        <f>D72*'4. OEB_Adjustment_Input_Sheet'!D19</f>
        <v>74.614428604314043</v>
      </c>
      <c r="E83" s="482">
        <f>F83-D83</f>
        <v>0</v>
      </c>
      <c r="F83" s="483">
        <f>F72*'4. OEB_Adjustment_Input_Sheet'!F19</f>
        <v>74.614428604314043</v>
      </c>
      <c r="G83" s="481">
        <f>G72*'4. OEB_Adjustment_Input_Sheet'!G19</f>
        <v>70.280838604314056</v>
      </c>
      <c r="H83" s="482">
        <f>I83-G83</f>
        <v>0</v>
      </c>
      <c r="I83" s="484">
        <f>I72*'4. OEB_Adjustment_Input_Sheet'!I19</f>
        <v>70.280838604314056</v>
      </c>
      <c r="J83" s="485">
        <f>D83+G83</f>
        <v>144.8952672086281</v>
      </c>
      <c r="K83" s="486">
        <f>L83-J83</f>
        <v>0</v>
      </c>
      <c r="L83" s="487">
        <f>F83+I83</f>
        <v>144.8952672086281</v>
      </c>
    </row>
    <row r="84" spans="2:12" ht="18" thickBot="1">
      <c r="B84" s="77"/>
      <c r="C84" s="27"/>
      <c r="D84" s="47"/>
      <c r="E84" s="38"/>
      <c r="F84" s="20"/>
      <c r="G84" s="47"/>
      <c r="H84" s="38"/>
      <c r="I84" s="411"/>
      <c r="J84" s="48"/>
      <c r="K84" s="461"/>
      <c r="L84" s="20"/>
    </row>
    <row r="85" spans="2:12" ht="16.5" thickBot="1">
      <c r="B85" s="114">
        <v>40</v>
      </c>
      <c r="C85" s="18" t="s">
        <v>29</v>
      </c>
      <c r="D85" s="436">
        <f>D75*'4. OEB_Adjustment_Input_Sheet'!D18</f>
        <v>97.80001996902881</v>
      </c>
      <c r="E85" s="440">
        <f>F85-D85</f>
        <v>0</v>
      </c>
      <c r="F85" s="437">
        <f>F75*'4. OEB_Adjustment_Input_Sheet'!F18</f>
        <v>97.80001996902881</v>
      </c>
      <c r="G85" s="436">
        <f>G75*'4. OEB_Adjustment_Input_Sheet'!G18</f>
        <v>99.193842669399061</v>
      </c>
      <c r="H85" s="440">
        <f>I85-G85</f>
        <v>0</v>
      </c>
      <c r="I85" s="441">
        <f>I75*'4. OEB_Adjustment_Input_Sheet'!I18</f>
        <v>99.193842669399061</v>
      </c>
      <c r="J85" s="436">
        <f>D85+G85</f>
        <v>196.99386263842786</v>
      </c>
      <c r="K85" s="462">
        <f>L85-J85</f>
        <v>0</v>
      </c>
      <c r="L85" s="437">
        <f>F85+I85</f>
        <v>196.99386263842786</v>
      </c>
    </row>
    <row r="86" spans="2:12" ht="18" thickBot="1">
      <c r="B86" s="77"/>
      <c r="C86" s="27"/>
      <c r="D86" s="47"/>
      <c r="E86" s="38"/>
      <c r="F86" s="20"/>
      <c r="G86" s="47"/>
      <c r="H86" s="38"/>
      <c r="I86" s="411"/>
      <c r="J86" s="47"/>
      <c r="K86" s="461"/>
      <c r="L86" s="20"/>
    </row>
    <row r="87" spans="2:12">
      <c r="B87" s="114">
        <v>41</v>
      </c>
      <c r="C87" s="21" t="s">
        <v>31</v>
      </c>
      <c r="D87" s="367">
        <f>D79*'4. OEB_Adjustment_Input_Sheet'!D16</f>
        <v>38.069688022334041</v>
      </c>
      <c r="E87" s="397">
        <f t="shared" ref="E87:E88" si="23">F87-D87</f>
        <v>0</v>
      </c>
      <c r="F87" s="368">
        <f>F79*'4. OEB_Adjustment_Input_Sheet'!F16</f>
        <v>38.069688022334041</v>
      </c>
      <c r="G87" s="367">
        <f>G79*'4. OEB_Adjustment_Input_Sheet'!G16</f>
        <v>39.913744644815068</v>
      </c>
      <c r="H87" s="397">
        <f t="shared" ref="H87:H88" si="24">I87-G87</f>
        <v>0</v>
      </c>
      <c r="I87" s="398">
        <f>I79*'4. OEB_Adjustment_Input_Sheet'!I16</f>
        <v>39.913744644815068</v>
      </c>
      <c r="J87" s="367">
        <f>D87+G87</f>
        <v>77.983432667149117</v>
      </c>
      <c r="K87" s="457">
        <f t="shared" ref="K87:K88" si="25">L87-J87</f>
        <v>0</v>
      </c>
      <c r="L87" s="368">
        <f>F87+I87</f>
        <v>77.983432667149117</v>
      </c>
    </row>
    <row r="88" spans="2:12" ht="15.75" thickBot="1">
      <c r="B88" s="115">
        <v>42</v>
      </c>
      <c r="C88" s="35" t="s">
        <v>44</v>
      </c>
      <c r="D88" s="370">
        <f>D80*'4. OEB_Adjustment_Input_Sheet'!D17</f>
        <v>19.326262602532342</v>
      </c>
      <c r="E88" s="488">
        <f t="shared" si="23"/>
        <v>0</v>
      </c>
      <c r="F88" s="489">
        <f>F80*'4. OEB_Adjustment_Input_Sheet'!F17</f>
        <v>19.326262602532342</v>
      </c>
      <c r="G88" s="370">
        <f>G80*'4. OEB_Adjustment_Input_Sheet'!G17</f>
        <v>18.418673556445892</v>
      </c>
      <c r="H88" s="488">
        <f t="shared" si="24"/>
        <v>0</v>
      </c>
      <c r="I88" s="489">
        <f>I80*'4. OEB_Adjustment_Input_Sheet'!I17</f>
        <v>18.418673556445892</v>
      </c>
      <c r="J88" s="370">
        <f>D88+G88</f>
        <v>37.744936158978234</v>
      </c>
      <c r="K88" s="470">
        <f t="shared" si="25"/>
        <v>0</v>
      </c>
      <c r="L88" s="394">
        <f>F88+I88</f>
        <v>37.744936158978234</v>
      </c>
    </row>
    <row r="89" spans="2:12" ht="15.75" thickBot="1">
      <c r="B89" s="124"/>
      <c r="C89" s="21"/>
      <c r="D89" s="133"/>
      <c r="E89" s="157"/>
      <c r="F89" s="157"/>
      <c r="G89" s="133"/>
      <c r="H89" s="157"/>
      <c r="I89" s="157"/>
      <c r="J89" s="133"/>
      <c r="K89" s="355"/>
      <c r="L89" s="133"/>
    </row>
    <row r="90" spans="2:12" ht="16.5" thickBot="1">
      <c r="C90" s="21"/>
      <c r="D90" s="611" t="s">
        <v>146</v>
      </c>
      <c r="E90" s="612"/>
      <c r="F90" s="612"/>
      <c r="G90" s="612"/>
      <c r="H90" s="612"/>
      <c r="I90" s="612"/>
      <c r="J90" s="612"/>
      <c r="K90" s="612"/>
      <c r="L90" s="613"/>
    </row>
    <row r="91" spans="2:12" ht="15.75">
      <c r="B91" s="113"/>
      <c r="C91" s="111"/>
      <c r="D91" s="619">
        <v>2014</v>
      </c>
      <c r="E91" s="620"/>
      <c r="F91" s="621"/>
      <c r="G91" s="619">
        <v>2015</v>
      </c>
      <c r="H91" s="620"/>
      <c r="I91" s="621"/>
      <c r="J91" s="619" t="s">
        <v>0</v>
      </c>
      <c r="K91" s="620"/>
      <c r="L91" s="621"/>
    </row>
    <row r="92" spans="2:12" ht="15.75">
      <c r="B92" s="106" t="s">
        <v>2</v>
      </c>
      <c r="C92" s="112"/>
      <c r="D92" s="9" t="s">
        <v>14</v>
      </c>
      <c r="E92" s="10" t="s">
        <v>23</v>
      </c>
      <c r="F92" s="11" t="s">
        <v>23</v>
      </c>
      <c r="G92" s="9" t="s">
        <v>14</v>
      </c>
      <c r="H92" s="10" t="s">
        <v>23</v>
      </c>
      <c r="I92" s="11" t="s">
        <v>23</v>
      </c>
      <c r="J92" s="9" t="s">
        <v>14</v>
      </c>
      <c r="K92" s="10" t="s">
        <v>23</v>
      </c>
      <c r="L92" s="11" t="s">
        <v>23</v>
      </c>
    </row>
    <row r="93" spans="2:12" ht="16.5" thickBot="1">
      <c r="B93" s="60" t="s">
        <v>3</v>
      </c>
      <c r="C93" s="59" t="s">
        <v>1</v>
      </c>
      <c r="D93" s="12" t="s">
        <v>12</v>
      </c>
      <c r="E93" s="13" t="s">
        <v>17</v>
      </c>
      <c r="F93" s="14" t="s">
        <v>13</v>
      </c>
      <c r="G93" s="12" t="s">
        <v>12</v>
      </c>
      <c r="H93" s="13" t="s">
        <v>17</v>
      </c>
      <c r="I93" s="14" t="s">
        <v>13</v>
      </c>
      <c r="J93" s="12" t="s">
        <v>12</v>
      </c>
      <c r="K93" s="13" t="s">
        <v>17</v>
      </c>
      <c r="L93" s="14" t="s">
        <v>13</v>
      </c>
    </row>
    <row r="94" spans="2:12">
      <c r="B94" s="17"/>
      <c r="C94" s="21"/>
      <c r="D94" s="94" t="s">
        <v>4</v>
      </c>
      <c r="E94" s="92" t="s">
        <v>5</v>
      </c>
      <c r="F94" s="93" t="s">
        <v>6</v>
      </c>
      <c r="G94" s="94" t="s">
        <v>7</v>
      </c>
      <c r="H94" s="92" t="s">
        <v>8</v>
      </c>
      <c r="I94" s="93" t="s">
        <v>9</v>
      </c>
      <c r="J94" s="140" t="s">
        <v>11</v>
      </c>
      <c r="K94" s="141" t="s">
        <v>15</v>
      </c>
      <c r="L94" s="142" t="s">
        <v>16</v>
      </c>
    </row>
    <row r="95" spans="2:12" ht="18" thickBot="1">
      <c r="B95" s="189" t="s">
        <v>40</v>
      </c>
      <c r="C95" s="21"/>
      <c r="D95" s="158"/>
      <c r="E95" s="157"/>
      <c r="F95" s="160"/>
      <c r="G95" s="158"/>
      <c r="H95" s="157"/>
      <c r="I95" s="160"/>
      <c r="J95" s="159"/>
      <c r="K95" s="161"/>
      <c r="L95" s="160"/>
    </row>
    <row r="96" spans="2:12">
      <c r="B96" s="114">
        <v>43</v>
      </c>
      <c r="C96" s="21" t="s">
        <v>10</v>
      </c>
      <c r="D96" s="367">
        <f t="shared" ref="D96:I96" si="26">D21+D46+D71</f>
        <v>11346.133305887772</v>
      </c>
      <c r="E96" s="395">
        <f t="shared" si="26"/>
        <v>0</v>
      </c>
      <c r="F96" s="368">
        <f t="shared" si="26"/>
        <v>11346.133305887772</v>
      </c>
      <c r="G96" s="367">
        <f t="shared" si="26"/>
        <v>11271.77512416137</v>
      </c>
      <c r="H96" s="395">
        <f t="shared" si="26"/>
        <v>0</v>
      </c>
      <c r="I96" s="368">
        <f t="shared" si="26"/>
        <v>11271.77512416137</v>
      </c>
      <c r="J96" s="367">
        <f>D96+G96</f>
        <v>22617.908430049141</v>
      </c>
      <c r="K96" s="457">
        <f>L96-J96</f>
        <v>0</v>
      </c>
      <c r="L96" s="368">
        <f>F96+I96</f>
        <v>22617.908430049141</v>
      </c>
    </row>
    <row r="97" spans="2:12">
      <c r="B97" s="114">
        <v>44</v>
      </c>
      <c r="C97" s="103" t="s">
        <v>74</v>
      </c>
      <c r="D97" s="379">
        <f t="shared" ref="D97:I97" si="27">D72</f>
        <v>1389.4679442144143</v>
      </c>
      <c r="E97" s="416">
        <f>E72</f>
        <v>0</v>
      </c>
      <c r="F97" s="385">
        <f t="shared" si="27"/>
        <v>1389.4679442144143</v>
      </c>
      <c r="G97" s="379">
        <f t="shared" si="27"/>
        <v>1308.7679442144145</v>
      </c>
      <c r="H97" s="416">
        <f t="shared" si="27"/>
        <v>0</v>
      </c>
      <c r="I97" s="385">
        <f t="shared" si="27"/>
        <v>1308.7679442144145</v>
      </c>
      <c r="J97" s="475">
        <f>D97+G97</f>
        <v>2698.2358884288287</v>
      </c>
      <c r="K97" s="464">
        <f>L97-J97</f>
        <v>0</v>
      </c>
      <c r="L97" s="385">
        <f>F97+I97</f>
        <v>2698.2358884288287</v>
      </c>
    </row>
    <row r="98" spans="2:12" ht="16.5" thickBot="1">
      <c r="B98" s="114">
        <v>45</v>
      </c>
      <c r="C98" s="18" t="s">
        <v>42</v>
      </c>
      <c r="D98" s="408">
        <f>D96-D97</f>
        <v>9956.6653616733565</v>
      </c>
      <c r="E98" s="419">
        <f t="shared" ref="E98:I98" si="28">E96-E97</f>
        <v>0</v>
      </c>
      <c r="F98" s="384">
        <f t="shared" si="28"/>
        <v>9956.6653616733565</v>
      </c>
      <c r="G98" s="408">
        <f t="shared" si="28"/>
        <v>9963.0071799469551</v>
      </c>
      <c r="H98" s="419">
        <f>H96-H97</f>
        <v>0</v>
      </c>
      <c r="I98" s="384">
        <f t="shared" si="28"/>
        <v>9963.0071799469551</v>
      </c>
      <c r="J98" s="408">
        <f>J96-J97</f>
        <v>19919.672541620312</v>
      </c>
      <c r="K98" s="460">
        <f>L98-J98</f>
        <v>0</v>
      </c>
      <c r="L98" s="384">
        <f>L96-L97</f>
        <v>19919.672541620312</v>
      </c>
    </row>
    <row r="99" spans="2:12" ht="18" thickBot="1">
      <c r="B99" s="75"/>
      <c r="C99" s="27"/>
      <c r="D99" s="413"/>
      <c r="E99" s="38"/>
      <c r="F99" s="20"/>
      <c r="G99" s="413"/>
      <c r="H99" s="38"/>
      <c r="I99" s="20"/>
      <c r="J99" s="48"/>
      <c r="K99" s="461"/>
      <c r="L99" s="20"/>
    </row>
    <row r="100" spans="2:12" ht="16.5" thickBot="1">
      <c r="B100" s="114">
        <v>46</v>
      </c>
      <c r="C100" s="18" t="s">
        <v>29</v>
      </c>
      <c r="D100" s="436">
        <f t="shared" ref="D100:I100" si="29">D25+D50+D75</f>
        <v>4679.6327199864763</v>
      </c>
      <c r="E100" s="438">
        <f t="shared" si="29"/>
        <v>0</v>
      </c>
      <c r="F100" s="437">
        <f t="shared" si="29"/>
        <v>4679.6327199864763</v>
      </c>
      <c r="G100" s="436">
        <f t="shared" si="29"/>
        <v>4682.6133745750685</v>
      </c>
      <c r="H100" s="438">
        <f t="shared" si="29"/>
        <v>0</v>
      </c>
      <c r="I100" s="437">
        <f t="shared" si="29"/>
        <v>4682.6133745750685</v>
      </c>
      <c r="J100" s="436">
        <f>D100+G100</f>
        <v>9362.2460945615458</v>
      </c>
      <c r="K100" s="462">
        <f>L100-J100</f>
        <v>0</v>
      </c>
      <c r="L100" s="437">
        <f>F100+I100</f>
        <v>9362.2460945615458</v>
      </c>
    </row>
    <row r="101" spans="2:12" ht="18" thickBot="1">
      <c r="B101" s="77"/>
      <c r="C101" s="27"/>
      <c r="D101" s="413"/>
      <c r="E101" s="38"/>
      <c r="F101" s="20"/>
      <c r="G101" s="413"/>
      <c r="H101" s="38"/>
      <c r="I101" s="20"/>
      <c r="J101" s="47"/>
      <c r="K101" s="461"/>
      <c r="L101" s="20"/>
    </row>
    <row r="102" spans="2:12">
      <c r="B102" s="114">
        <v>47</v>
      </c>
      <c r="C102" s="21" t="s">
        <v>43</v>
      </c>
      <c r="D102" s="367">
        <f t="shared" ref="D102:I104" si="30">D27+D52+D77</f>
        <v>5277.0326416868793</v>
      </c>
      <c r="E102" s="395">
        <f t="shared" si="30"/>
        <v>0</v>
      </c>
      <c r="F102" s="368">
        <f t="shared" si="30"/>
        <v>5277.0326416868793</v>
      </c>
      <c r="G102" s="367">
        <f t="shared" si="30"/>
        <v>5280.3938053718857</v>
      </c>
      <c r="H102" s="395">
        <f t="shared" si="30"/>
        <v>0</v>
      </c>
      <c r="I102" s="368">
        <f t="shared" si="30"/>
        <v>5280.3938053718857</v>
      </c>
      <c r="J102" s="367">
        <f>J98-J100</f>
        <v>10557.426447058766</v>
      </c>
      <c r="K102" s="457">
        <f>L102-J102</f>
        <v>0</v>
      </c>
      <c r="L102" s="368">
        <f>L98-L100</f>
        <v>10557.426447058766</v>
      </c>
    </row>
    <row r="103" spans="2:12">
      <c r="B103" s="114">
        <v>48</v>
      </c>
      <c r="C103" s="103" t="s">
        <v>134</v>
      </c>
      <c r="D103" s="374">
        <f t="shared" si="30"/>
        <v>192.22431259044862</v>
      </c>
      <c r="E103" s="393">
        <f t="shared" si="30"/>
        <v>0</v>
      </c>
      <c r="F103" s="378">
        <f t="shared" si="30"/>
        <v>192.22431259044862</v>
      </c>
      <c r="G103" s="374">
        <f t="shared" si="30"/>
        <v>192.22431259044859</v>
      </c>
      <c r="H103" s="393">
        <f t="shared" si="30"/>
        <v>0</v>
      </c>
      <c r="I103" s="378">
        <f t="shared" si="30"/>
        <v>192.22431259044859</v>
      </c>
      <c r="J103" s="374">
        <f>D103+G103</f>
        <v>384.44862518089724</v>
      </c>
      <c r="K103" s="463">
        <f>L103-J103</f>
        <v>0</v>
      </c>
      <c r="L103" s="378">
        <f>F103+I103</f>
        <v>384.44862518089724</v>
      </c>
    </row>
    <row r="104" spans="2:12">
      <c r="B104" s="114">
        <v>49</v>
      </c>
      <c r="C104" s="103" t="s">
        <v>31</v>
      </c>
      <c r="D104" s="379">
        <f t="shared" si="30"/>
        <v>3372.6606953034916</v>
      </c>
      <c r="E104" s="414">
        <f t="shared" si="30"/>
        <v>0</v>
      </c>
      <c r="F104" s="385">
        <f t="shared" si="30"/>
        <v>3372.6606953034916</v>
      </c>
      <c r="G104" s="379">
        <f t="shared" si="30"/>
        <v>3481.5614388505901</v>
      </c>
      <c r="H104" s="414">
        <f t="shared" si="30"/>
        <v>0</v>
      </c>
      <c r="I104" s="385">
        <f t="shared" si="30"/>
        <v>3481.5614388505901</v>
      </c>
      <c r="J104" s="379">
        <f>D104+G104</f>
        <v>6854.2221341540817</v>
      </c>
      <c r="K104" s="464">
        <f t="shared" ref="K104" si="31">L104-J104</f>
        <v>0</v>
      </c>
      <c r="L104" s="385">
        <f>F104+I104</f>
        <v>6854.2221341540817</v>
      </c>
    </row>
    <row r="105" spans="2:12" ht="16.5" thickBot="1">
      <c r="B105" s="114">
        <v>50</v>
      </c>
      <c r="C105" s="18" t="s">
        <v>26</v>
      </c>
      <c r="D105" s="382">
        <f t="shared" ref="D105:I105" si="32">D102-D103-D104</f>
        <v>1712.1476337929389</v>
      </c>
      <c r="E105" s="419">
        <f>F105-D105</f>
        <v>0</v>
      </c>
      <c r="F105" s="384">
        <f t="shared" si="32"/>
        <v>1712.1476337929389</v>
      </c>
      <c r="G105" s="382">
        <f t="shared" si="32"/>
        <v>1606.6080539308468</v>
      </c>
      <c r="H105" s="419">
        <f>I105-G105</f>
        <v>0</v>
      </c>
      <c r="I105" s="384">
        <f t="shared" si="32"/>
        <v>1606.6080539308468</v>
      </c>
      <c r="J105" s="382">
        <f>J102-J103-J104</f>
        <v>3318.7556877237867</v>
      </c>
      <c r="K105" s="419">
        <f>L105-J105</f>
        <v>0</v>
      </c>
      <c r="L105" s="384">
        <f>L102-L103-L104</f>
        <v>3318.7556877237867</v>
      </c>
    </row>
    <row r="106" spans="2:12" ht="17.25">
      <c r="B106" s="188"/>
      <c r="C106" s="21"/>
      <c r="D106" s="413"/>
      <c r="E106" s="38"/>
      <c r="F106" s="20"/>
      <c r="G106" s="413"/>
      <c r="H106" s="38"/>
      <c r="I106" s="20"/>
      <c r="J106" s="413"/>
      <c r="K106" s="461"/>
      <c r="L106" s="411"/>
    </row>
    <row r="107" spans="2:12" ht="18" thickBot="1">
      <c r="B107" s="189" t="s">
        <v>48</v>
      </c>
      <c r="C107" s="21"/>
      <c r="D107" s="413"/>
      <c r="E107" s="38"/>
      <c r="F107" s="20"/>
      <c r="G107" s="413"/>
      <c r="H107" s="38"/>
      <c r="I107" s="20"/>
      <c r="J107" s="47"/>
      <c r="K107" s="461"/>
      <c r="L107" s="20"/>
    </row>
    <row r="108" spans="2:12" ht="15.75" thickBot="1">
      <c r="B108" s="114">
        <v>51</v>
      </c>
      <c r="C108" s="103" t="s">
        <v>74</v>
      </c>
      <c r="D108" s="481">
        <f>D83</f>
        <v>74.614428604314043</v>
      </c>
      <c r="E108" s="482">
        <f t="shared" ref="E108:I108" si="33">E83</f>
        <v>0</v>
      </c>
      <c r="F108" s="483">
        <f t="shared" si="33"/>
        <v>74.614428604314043</v>
      </c>
      <c r="G108" s="481">
        <f>G83</f>
        <v>70.280838604314056</v>
      </c>
      <c r="H108" s="482">
        <f t="shared" si="33"/>
        <v>0</v>
      </c>
      <c r="I108" s="483">
        <f t="shared" si="33"/>
        <v>70.280838604314056</v>
      </c>
      <c r="J108" s="485">
        <f>D108+G108</f>
        <v>144.8952672086281</v>
      </c>
      <c r="K108" s="486">
        <f>L108-J108</f>
        <v>0</v>
      </c>
      <c r="L108" s="487">
        <f>F108+I108</f>
        <v>144.8952672086281</v>
      </c>
    </row>
    <row r="109" spans="2:12" ht="18" thickBot="1">
      <c r="B109" s="77"/>
      <c r="C109" s="157"/>
      <c r="D109" s="47"/>
      <c r="E109" s="38"/>
      <c r="F109" s="20"/>
      <c r="G109" s="47"/>
      <c r="H109" s="38"/>
      <c r="I109" s="20"/>
      <c r="J109" s="48"/>
      <c r="K109" s="461"/>
      <c r="L109" s="20"/>
    </row>
    <row r="110" spans="2:12" ht="16.5" thickBot="1">
      <c r="B110" s="114">
        <v>52</v>
      </c>
      <c r="C110" s="18" t="s">
        <v>29</v>
      </c>
      <c r="D110" s="436">
        <f t="shared" ref="D110:I110" si="34">D35+D60+D85</f>
        <v>420.23101825478562</v>
      </c>
      <c r="E110" s="438">
        <f t="shared" si="34"/>
        <v>0</v>
      </c>
      <c r="F110" s="437">
        <f t="shared" si="34"/>
        <v>420.23101825478562</v>
      </c>
      <c r="G110" s="436">
        <f t="shared" si="34"/>
        <v>420.49868103684116</v>
      </c>
      <c r="H110" s="438">
        <f t="shared" si="34"/>
        <v>0</v>
      </c>
      <c r="I110" s="437">
        <f t="shared" si="34"/>
        <v>420.49868103684116</v>
      </c>
      <c r="J110" s="436">
        <f>D110+G110</f>
        <v>840.72969929162673</v>
      </c>
      <c r="K110" s="462">
        <f>L110-J110</f>
        <v>0</v>
      </c>
      <c r="L110" s="437">
        <f>F110+I110</f>
        <v>840.72969929162673</v>
      </c>
    </row>
    <row r="111" spans="2:12" ht="18" thickBot="1">
      <c r="B111" s="77"/>
      <c r="C111" s="157"/>
      <c r="D111" s="47"/>
      <c r="E111" s="38"/>
      <c r="F111" s="20"/>
      <c r="G111" s="47"/>
      <c r="H111" s="38"/>
      <c r="I111" s="20"/>
      <c r="J111" s="47"/>
      <c r="K111" s="461"/>
      <c r="L111" s="20"/>
    </row>
    <row r="112" spans="2:12">
      <c r="B112" s="114">
        <v>53</v>
      </c>
      <c r="C112" s="21" t="s">
        <v>31</v>
      </c>
      <c r="D112" s="367">
        <f t="shared" ref="D112:I113" si="35">D37+D62+D87</f>
        <v>163.57935067225648</v>
      </c>
      <c r="E112" s="395">
        <f t="shared" si="35"/>
        <v>0</v>
      </c>
      <c r="F112" s="368">
        <f t="shared" si="35"/>
        <v>163.57935067225648</v>
      </c>
      <c r="G112" s="367">
        <f t="shared" si="35"/>
        <v>169.20079439128051</v>
      </c>
      <c r="H112" s="395">
        <f t="shared" si="35"/>
        <v>0</v>
      </c>
      <c r="I112" s="368">
        <f t="shared" si="35"/>
        <v>169.20079439128051</v>
      </c>
      <c r="J112" s="367">
        <f>D112+G112</f>
        <v>332.78014506353702</v>
      </c>
      <c r="K112" s="457">
        <f t="shared" ref="K112:K113" si="36">L112-J112</f>
        <v>0</v>
      </c>
      <c r="L112" s="368">
        <f>F112+I112</f>
        <v>332.78014506353702</v>
      </c>
    </row>
    <row r="113" spans="2:12" ht="15.75" thickBot="1">
      <c r="B113" s="115">
        <v>54</v>
      </c>
      <c r="C113" s="35" t="s">
        <v>44</v>
      </c>
      <c r="D113" s="370">
        <f t="shared" si="35"/>
        <v>83.041854337999666</v>
      </c>
      <c r="E113" s="469">
        <f t="shared" si="35"/>
        <v>0</v>
      </c>
      <c r="F113" s="394">
        <f t="shared" si="35"/>
        <v>83.041854337999666</v>
      </c>
      <c r="G113" s="370">
        <f t="shared" si="35"/>
        <v>78.0797247944802</v>
      </c>
      <c r="H113" s="469">
        <f t="shared" si="35"/>
        <v>0</v>
      </c>
      <c r="I113" s="394">
        <f t="shared" si="35"/>
        <v>78.0797247944802</v>
      </c>
      <c r="J113" s="370">
        <f>D113+G113</f>
        <v>161.12157913247987</v>
      </c>
      <c r="K113" s="470">
        <f t="shared" si="36"/>
        <v>0</v>
      </c>
      <c r="L113" s="394">
        <f>F113+I113</f>
        <v>161.12157913247987</v>
      </c>
    </row>
    <row r="114" spans="2:12"/>
    <row r="115" spans="2:12" hidden="1"/>
    <row r="116" spans="2:12" hidden="1"/>
    <row r="117" spans="2:12" hidden="1"/>
    <row r="118" spans="2:12" hidden="1"/>
    <row r="119" spans="2:12" hidden="1"/>
    <row r="120" spans="2:12" hidden="1"/>
    <row r="121" spans="2:12" hidden="1"/>
    <row r="122" spans="2:12" hidden="1"/>
    <row r="123" spans="2:12" hidden="1"/>
    <row r="124" spans="2:12" hidden="1"/>
    <row r="125" spans="2:12" hidden="1"/>
    <row r="126" spans="2:12" hidden="1"/>
    <row r="127" spans="2:12" hidden="1"/>
    <row r="128" spans="2:12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</sheetData>
  <sheetProtection password="9F78" sheet="1" objects="1" scenarios="1"/>
  <mergeCells count="20">
    <mergeCell ref="B1:I1"/>
    <mergeCell ref="D66:F66"/>
    <mergeCell ref="G66:I66"/>
    <mergeCell ref="D3:F3"/>
    <mergeCell ref="G3:I3"/>
    <mergeCell ref="D16:F16"/>
    <mergeCell ref="G16:I16"/>
    <mergeCell ref="D2:I2"/>
    <mergeCell ref="D41:F41"/>
    <mergeCell ref="G41:I41"/>
    <mergeCell ref="J91:L91"/>
    <mergeCell ref="D90:L90"/>
    <mergeCell ref="J16:L16"/>
    <mergeCell ref="D15:L15"/>
    <mergeCell ref="J41:L41"/>
    <mergeCell ref="D40:L40"/>
    <mergeCell ref="J66:L66"/>
    <mergeCell ref="D65:L65"/>
    <mergeCell ref="D91:F91"/>
    <mergeCell ref="G91:I91"/>
  </mergeCells>
  <pageMargins left="1" right="1" top="1" bottom="1" header="0.5" footer="0.5"/>
  <pageSetup scale="42" fitToHeight="2" orientation="portrait" r:id="rId1"/>
  <headerFooter>
    <oddHeader>&amp;COPG Rate Base and Cost of Capital</oddHeader>
  </headerFooter>
  <ignoredErrors>
    <ignoredError sqref="E27 E13 H13 H27 E73 H73 E77 H77 H10:H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75.7109375" customWidth="1"/>
    <col min="4" max="4" width="14.5703125" customWidth="1"/>
    <col min="5" max="5" width="14" bestFit="1" customWidth="1"/>
    <col min="6" max="6" width="12.140625" bestFit="1" customWidth="1"/>
    <col min="7" max="7" width="12.7109375" bestFit="1" customWidth="1"/>
    <col min="8" max="8" width="14" bestFit="1" customWidth="1"/>
    <col min="9" max="9" width="12.140625" bestFit="1" customWidth="1"/>
    <col min="10" max="10" width="9.140625" customWidth="1"/>
    <col min="11" max="13" width="0" hidden="1" customWidth="1"/>
    <col min="14" max="16384" width="9.140625" hidden="1"/>
  </cols>
  <sheetData>
    <row r="1" spans="2:12" ht="18.75" thickBot="1">
      <c r="B1" s="623" t="s">
        <v>118</v>
      </c>
      <c r="C1" s="623"/>
      <c r="D1" s="623"/>
      <c r="E1" s="623"/>
      <c r="F1" s="623"/>
      <c r="G1" s="623"/>
      <c r="H1" s="623"/>
      <c r="I1" s="623"/>
      <c r="J1" s="118"/>
      <c r="K1" s="118"/>
      <c r="L1" s="118"/>
    </row>
    <row r="2" spans="2:12" ht="16.5" thickBot="1">
      <c r="B2" s="3"/>
      <c r="C2" s="3"/>
      <c r="D2" s="611" t="s">
        <v>146</v>
      </c>
      <c r="E2" s="612"/>
      <c r="F2" s="612"/>
      <c r="G2" s="612"/>
      <c r="H2" s="612"/>
      <c r="I2" s="613"/>
    </row>
    <row r="3" spans="2:12" ht="15.75">
      <c r="B3" s="113"/>
      <c r="C3" s="225"/>
      <c r="D3" s="614">
        <v>2014</v>
      </c>
      <c r="E3" s="615"/>
      <c r="F3" s="616"/>
      <c r="G3" s="615">
        <v>2015</v>
      </c>
      <c r="H3" s="615"/>
      <c r="I3" s="616"/>
    </row>
    <row r="4" spans="2:12" ht="15.75">
      <c r="B4" s="106" t="s">
        <v>2</v>
      </c>
      <c r="C4" s="226"/>
      <c r="D4" s="9" t="s">
        <v>14</v>
      </c>
      <c r="E4" s="10" t="s">
        <v>23</v>
      </c>
      <c r="F4" s="11" t="s">
        <v>23</v>
      </c>
      <c r="G4" s="58" t="s">
        <v>14</v>
      </c>
      <c r="H4" s="10" t="s">
        <v>23</v>
      </c>
      <c r="I4" s="11" t="s">
        <v>23</v>
      </c>
    </row>
    <row r="5" spans="2:12" ht="16.5" thickBot="1">
      <c r="B5" s="60" t="s">
        <v>3</v>
      </c>
      <c r="C5" s="14" t="s">
        <v>1</v>
      </c>
      <c r="D5" s="12" t="s">
        <v>12</v>
      </c>
      <c r="E5" s="13" t="s">
        <v>17</v>
      </c>
      <c r="F5" s="14" t="s">
        <v>13</v>
      </c>
      <c r="G5" s="59" t="s">
        <v>12</v>
      </c>
      <c r="H5" s="13" t="s">
        <v>17</v>
      </c>
      <c r="I5" s="14" t="s">
        <v>13</v>
      </c>
    </row>
    <row r="6" spans="2:12" ht="15.75">
      <c r="B6" s="15"/>
      <c r="C6" s="227"/>
      <c r="D6" s="134" t="s">
        <v>4</v>
      </c>
      <c r="E6" s="28" t="s">
        <v>5</v>
      </c>
      <c r="F6" s="29" t="s">
        <v>6</v>
      </c>
      <c r="G6" s="28" t="s">
        <v>7</v>
      </c>
      <c r="H6" s="28" t="s">
        <v>8</v>
      </c>
      <c r="I6" s="29" t="s">
        <v>9</v>
      </c>
    </row>
    <row r="7" spans="2:12" ht="16.5" thickBot="1">
      <c r="B7" s="22" t="s">
        <v>79</v>
      </c>
      <c r="C7" s="37"/>
      <c r="D7" s="126"/>
      <c r="E7" s="81"/>
      <c r="F7" s="127"/>
      <c r="G7" s="81"/>
      <c r="H7" s="81"/>
      <c r="I7" s="127"/>
    </row>
    <row r="8" spans="2:12" ht="15">
      <c r="B8" s="75">
        <v>1</v>
      </c>
      <c r="C8" s="105" t="s">
        <v>84</v>
      </c>
      <c r="D8" s="191">
        <f>'4. OEB_Adjustment_Input_Sheet'!D140</f>
        <v>0.15</v>
      </c>
      <c r="E8" s="292">
        <f>F8-D8</f>
        <v>0</v>
      </c>
      <c r="F8" s="192">
        <f>'4. OEB_Adjustment_Input_Sheet'!F140</f>
        <v>0.15</v>
      </c>
      <c r="G8" s="245">
        <f>'4. OEB_Adjustment_Input_Sheet'!G140</f>
        <v>0.15</v>
      </c>
      <c r="H8" s="292">
        <f>I8-G8</f>
        <v>0</v>
      </c>
      <c r="I8" s="192">
        <f>'4. OEB_Adjustment_Input_Sheet'!I140</f>
        <v>0.15</v>
      </c>
    </row>
    <row r="9" spans="2:12" ht="15">
      <c r="B9" s="75">
        <v>2</v>
      </c>
      <c r="C9" s="105" t="s">
        <v>85</v>
      </c>
      <c r="D9" s="40">
        <f>'4. OEB_Adjustment_Input_Sheet'!D141</f>
        <v>0.11</v>
      </c>
      <c r="E9" s="293">
        <f>F9-D9</f>
        <v>0</v>
      </c>
      <c r="F9" s="24">
        <f>'4. OEB_Adjustment_Input_Sheet'!F141</f>
        <v>0.11</v>
      </c>
      <c r="G9" s="236">
        <f>'4. OEB_Adjustment_Input_Sheet'!G141</f>
        <v>0.11</v>
      </c>
      <c r="H9" s="293">
        <f>I9-G9</f>
        <v>0</v>
      </c>
      <c r="I9" s="24">
        <f>'4. OEB_Adjustment_Input_Sheet'!I141</f>
        <v>0.11</v>
      </c>
    </row>
    <row r="10" spans="2:12" ht="15">
      <c r="B10" s="75">
        <v>3</v>
      </c>
      <c r="C10" s="105" t="s">
        <v>86</v>
      </c>
      <c r="D10" s="235">
        <f>'4. OEB_Adjustment_Input_Sheet'!D142</f>
        <v>-0.01</v>
      </c>
      <c r="E10" s="294">
        <f>F10-D10</f>
        <v>0</v>
      </c>
      <c r="F10" s="238">
        <f>'4. OEB_Adjustment_Input_Sheet'!F142</f>
        <v>-0.01</v>
      </c>
      <c r="G10" s="237">
        <f>'4. OEB_Adjustment_Input_Sheet'!G142</f>
        <v>-0.01</v>
      </c>
      <c r="H10" s="294">
        <f>I10-G10</f>
        <v>0</v>
      </c>
      <c r="I10" s="238">
        <f>'4. OEB_Adjustment_Input_Sheet'!I142</f>
        <v>-0.01</v>
      </c>
    </row>
    <row r="11" spans="2:12" ht="16.5" thickBot="1">
      <c r="B11" s="75">
        <v>4</v>
      </c>
      <c r="C11" s="78" t="s">
        <v>82</v>
      </c>
      <c r="D11" s="91">
        <f>SUM(D8:D10)</f>
        <v>0.25</v>
      </c>
      <c r="E11" s="295">
        <f>F11-D11</f>
        <v>0</v>
      </c>
      <c r="F11" s="90">
        <f>SUM(F8:F10)</f>
        <v>0.25</v>
      </c>
      <c r="G11" s="89">
        <f>SUM(G8:G10)</f>
        <v>0.25</v>
      </c>
      <c r="H11" s="295">
        <f>I11-G11</f>
        <v>0</v>
      </c>
      <c r="I11" s="90">
        <f>SUM(I8:I10)</f>
        <v>0.25</v>
      </c>
    </row>
    <row r="12" spans="2:12" ht="18">
      <c r="B12" s="17"/>
      <c r="C12" s="239"/>
      <c r="D12" s="126"/>
      <c r="E12" s="81"/>
      <c r="F12" s="127"/>
      <c r="G12" s="81"/>
      <c r="H12" s="81"/>
      <c r="I12" s="127"/>
    </row>
    <row r="13" spans="2:12" ht="16.5" thickBot="1">
      <c r="B13" s="22" t="s">
        <v>140</v>
      </c>
      <c r="C13" s="37"/>
      <c r="D13" s="126"/>
      <c r="E13" s="81"/>
      <c r="F13" s="127"/>
      <c r="G13" s="81"/>
      <c r="H13" s="81"/>
      <c r="I13" s="127"/>
    </row>
    <row r="14" spans="2:12" ht="15">
      <c r="B14" s="75">
        <v>5</v>
      </c>
      <c r="C14" s="228" t="s">
        <v>83</v>
      </c>
      <c r="D14" s="367">
        <f>D30</f>
        <v>613.46120867034051</v>
      </c>
      <c r="E14" s="395">
        <f>F14-D14</f>
        <v>0</v>
      </c>
      <c r="F14" s="368">
        <f>F30</f>
        <v>613.46120867034051</v>
      </c>
      <c r="G14" s="490">
        <f>G30</f>
        <v>519.83583051193591</v>
      </c>
      <c r="H14" s="395">
        <f>I14-G14</f>
        <v>0</v>
      </c>
      <c r="I14" s="368">
        <f>I30</f>
        <v>519.83583051193591</v>
      </c>
    </row>
    <row r="15" spans="2:12" ht="15">
      <c r="B15" s="75">
        <v>6</v>
      </c>
      <c r="C15" s="229" t="s">
        <v>98</v>
      </c>
      <c r="D15" s="491">
        <f>D43</f>
        <v>1386.7190585641627</v>
      </c>
      <c r="E15" s="393">
        <f>F15-D15</f>
        <v>0</v>
      </c>
      <c r="F15" s="492">
        <f>F43</f>
        <v>1386.7190585641627</v>
      </c>
      <c r="G15" s="493">
        <f>G43</f>
        <v>1415.3680802350289</v>
      </c>
      <c r="H15" s="393">
        <f>I15-G15</f>
        <v>0</v>
      </c>
      <c r="I15" s="492">
        <f>I43</f>
        <v>1415.3680802350289</v>
      </c>
    </row>
    <row r="16" spans="2:12" ht="15">
      <c r="B16" s="75">
        <v>7</v>
      </c>
      <c r="C16" s="229" t="s">
        <v>99</v>
      </c>
      <c r="D16" s="494">
        <f>D52</f>
        <v>1076.123991436712</v>
      </c>
      <c r="E16" s="495">
        <f>F16-D16</f>
        <v>0</v>
      </c>
      <c r="F16" s="496">
        <f>F52</f>
        <v>1076.123991436712</v>
      </c>
      <c r="G16" s="497">
        <f>G52</f>
        <v>1284.5874955602794</v>
      </c>
      <c r="H16" s="495">
        <f>I16-G16</f>
        <v>0</v>
      </c>
      <c r="I16" s="496">
        <f>I52</f>
        <v>1284.5874955602794</v>
      </c>
      <c r="J16" s="1"/>
    </row>
    <row r="17" spans="2:13" ht="16.5" thickBot="1">
      <c r="B17" s="75">
        <v>8</v>
      </c>
      <c r="C17" s="230" t="s">
        <v>80</v>
      </c>
      <c r="D17" s="498">
        <f>D14+D15-D16</f>
        <v>924.05627579779116</v>
      </c>
      <c r="E17" s="418">
        <f>F17-D17</f>
        <v>0</v>
      </c>
      <c r="F17" s="499">
        <f>F14+F15-F16</f>
        <v>924.05627579779116</v>
      </c>
      <c r="G17" s="500">
        <f>G14+G15-G16</f>
        <v>650.61641518668534</v>
      </c>
      <c r="H17" s="418">
        <f>I17-G17</f>
        <v>0</v>
      </c>
      <c r="I17" s="499">
        <f>I14+I15-I16</f>
        <v>650.61641518668534</v>
      </c>
    </row>
    <row r="18" spans="2:13" ht="15">
      <c r="B18" s="114"/>
      <c r="C18" s="37"/>
      <c r="D18" s="126"/>
      <c r="E18" s="81"/>
      <c r="F18" s="127"/>
      <c r="G18" s="81"/>
      <c r="H18" s="81"/>
      <c r="I18" s="127"/>
    </row>
    <row r="19" spans="2:13" ht="16.5" thickBot="1">
      <c r="B19" s="22" t="s">
        <v>141</v>
      </c>
      <c r="C19" s="127"/>
      <c r="D19" s="126"/>
      <c r="E19" s="81"/>
      <c r="F19" s="127"/>
      <c r="G19" s="81"/>
      <c r="H19" s="81"/>
      <c r="I19" s="127"/>
    </row>
    <row r="20" spans="2:13" ht="15">
      <c r="B20" s="75">
        <v>9</v>
      </c>
      <c r="C20" s="228" t="s">
        <v>92</v>
      </c>
      <c r="D20" s="501">
        <f>D17*D8</f>
        <v>138.60844136966867</v>
      </c>
      <c r="E20" s="502">
        <f>F20-D20</f>
        <v>0</v>
      </c>
      <c r="F20" s="503">
        <f>F17*F8</f>
        <v>138.60844136966867</v>
      </c>
      <c r="G20" s="504">
        <f>G17*G8</f>
        <v>97.592462278002799</v>
      </c>
      <c r="H20" s="502">
        <f>I20-G20</f>
        <v>0</v>
      </c>
      <c r="I20" s="503">
        <f>I17*I8</f>
        <v>97.592462278002799</v>
      </c>
    </row>
    <row r="21" spans="2:13" ht="15">
      <c r="B21" s="75">
        <v>10</v>
      </c>
      <c r="C21" s="228" t="s">
        <v>93</v>
      </c>
      <c r="D21" s="505">
        <f>D17*(D9+D10)</f>
        <v>92.405627579779122</v>
      </c>
      <c r="E21" s="506">
        <f>F21-D21</f>
        <v>0</v>
      </c>
      <c r="F21" s="507">
        <f>F17*(F9+F10)</f>
        <v>92.405627579779122</v>
      </c>
      <c r="G21" s="508">
        <f>G17*(G9+G10)</f>
        <v>65.061641518668537</v>
      </c>
      <c r="H21" s="506">
        <f>I21-G21</f>
        <v>0</v>
      </c>
      <c r="I21" s="507">
        <f>I17*(I9+I10)</f>
        <v>65.061641518668537</v>
      </c>
    </row>
    <row r="22" spans="2:13" ht="15">
      <c r="B22" s="75">
        <v>11</v>
      </c>
      <c r="C22" s="228" t="s">
        <v>94</v>
      </c>
      <c r="D22" s="509">
        <f>'4. OEB_Adjustment_Input_Sheet'!D146</f>
        <v>-10.399999999999999</v>
      </c>
      <c r="E22" s="510">
        <f>F22-D22</f>
        <v>0</v>
      </c>
      <c r="F22" s="511">
        <f>'4. OEB_Adjustment_Input_Sheet'!F146</f>
        <v>-10.399999999999999</v>
      </c>
      <c r="G22" s="512">
        <f>'4. OEB_Adjustment_Input_Sheet'!G146</f>
        <v>-10.399999999999999</v>
      </c>
      <c r="H22" s="510">
        <f>I22-G22</f>
        <v>0</v>
      </c>
      <c r="I22" s="511">
        <f>'4. OEB_Adjustment_Input_Sheet'!I146</f>
        <v>-10.399999999999999</v>
      </c>
    </row>
    <row r="23" spans="2:13" ht="16.5" thickBot="1">
      <c r="B23" s="219">
        <v>12</v>
      </c>
      <c r="C23" s="230" t="s">
        <v>81</v>
      </c>
      <c r="D23" s="513">
        <f>SUM(D20:D22)</f>
        <v>220.61406894944778</v>
      </c>
      <c r="E23" s="514">
        <f>F23-D23</f>
        <v>0</v>
      </c>
      <c r="F23" s="515">
        <f>SUM(F20:F22)</f>
        <v>220.61406894944778</v>
      </c>
      <c r="G23" s="516">
        <f>SUM(G20:G22)</f>
        <v>152.25410379667133</v>
      </c>
      <c r="H23" s="514">
        <f>I23-G23</f>
        <v>0</v>
      </c>
      <c r="I23" s="515">
        <f>SUM(I20:I22)</f>
        <v>152.25410379667133</v>
      </c>
    </row>
    <row r="24" spans="2:13">
      <c r="B24" s="126"/>
      <c r="C24" s="127"/>
      <c r="D24" s="264"/>
      <c r="E24" s="81"/>
      <c r="F24" s="127"/>
      <c r="G24" s="81"/>
      <c r="H24" s="81"/>
      <c r="I24" s="127"/>
    </row>
    <row r="25" spans="2:13" ht="16.5" thickBot="1">
      <c r="B25" s="22" t="s">
        <v>142</v>
      </c>
      <c r="C25" s="127"/>
      <c r="D25" s="264"/>
      <c r="E25" s="81"/>
      <c r="F25" s="127"/>
      <c r="G25" s="81"/>
      <c r="H25" s="81"/>
      <c r="I25" s="127"/>
      <c r="M25" s="1"/>
    </row>
    <row r="26" spans="2:13" ht="15.75">
      <c r="B26" s="75">
        <v>13</v>
      </c>
      <c r="C26" s="230" t="s">
        <v>95</v>
      </c>
      <c r="D26" s="517">
        <f>'5. Rate_Base_&amp;_Cost_of_Capital'!D98*'4. OEB_Adjustment_Input_Sheet'!D8*'4. OEB_Adjustment_Input_Sheet'!D18</f>
        <v>420.23101825478568</v>
      </c>
      <c r="E26" s="518">
        <f>F26-D26</f>
        <v>0</v>
      </c>
      <c r="F26" s="519">
        <f>'5. Rate_Base_&amp;_Cost_of_Capital'!F98*'4. OEB_Adjustment_Input_Sheet'!F8*'4. OEB_Adjustment_Input_Sheet'!F18</f>
        <v>420.23101825478568</v>
      </c>
      <c r="G26" s="520">
        <f>'5. Rate_Base_&amp;_Cost_of_Capital'!G98*'4. OEB_Adjustment_Input_Sheet'!G8*'4. OEB_Adjustment_Input_Sheet'!G18</f>
        <v>420.49868103684116</v>
      </c>
      <c r="H26" s="518">
        <f>I26-G26</f>
        <v>0</v>
      </c>
      <c r="I26" s="519">
        <f>'5. Rate_Base_&amp;_Cost_of_Capital'!I98*'4. OEB_Adjustment_Input_Sheet'!I8*'4. OEB_Adjustment_Input_Sheet'!I18</f>
        <v>420.49868103684116</v>
      </c>
    </row>
    <row r="27" spans="2:13" ht="15">
      <c r="B27" s="75">
        <v>14</v>
      </c>
      <c r="C27" s="228" t="s">
        <v>52</v>
      </c>
      <c r="D27" s="374">
        <f>'4. OEB_Adjustment_Input_Sheet'!D101</f>
        <v>39.683878533892937</v>
      </c>
      <c r="E27" s="393">
        <f>F27-D27</f>
        <v>0</v>
      </c>
      <c r="F27" s="378">
        <f>'4. OEB_Adjustment_Input_Sheet'!F101</f>
        <v>39.683878533892937</v>
      </c>
      <c r="G27" s="521">
        <f>'4. OEB_Adjustment_Input_Sheet'!G101</f>
        <v>40.616954321576657</v>
      </c>
      <c r="H27" s="393">
        <f>I27-G27</f>
        <v>0</v>
      </c>
      <c r="I27" s="378">
        <f>'4. OEB_Adjustment_Input_Sheet'!I101</f>
        <v>40.616954321576657</v>
      </c>
    </row>
    <row r="28" spans="2:13" ht="15">
      <c r="B28" s="75">
        <v>15</v>
      </c>
      <c r="C28" s="228" t="s">
        <v>78</v>
      </c>
      <c r="D28" s="374">
        <f>((D26-D27+D29+D15-D16)*D8/(1-D11))+((D26-D27+D29+D15-D16)*(D9+D10)/(1-D11))+(D22/(1-D11))</f>
        <v>220.61406894944781</v>
      </c>
      <c r="E28" s="522">
        <f>F28-D28</f>
        <v>0</v>
      </c>
      <c r="F28" s="378">
        <f>((F26-F27+F29+F15-F16)*F8/(1-F11))+((F26-F27+F29+F15-F16)*(F9+F10)/(1-F11))+(F22/(1-F11))</f>
        <v>220.61406894944781</v>
      </c>
      <c r="G28" s="521">
        <f>((G26-G27+G29+G15-G16)*G8/(1-G11))+((G26-G27+G29+G15-G16)*(G9+G10)/(1-G11))+(G22/(1-G11))</f>
        <v>152.2541037966713</v>
      </c>
      <c r="H28" s="522">
        <f>I28-G28</f>
        <v>0</v>
      </c>
      <c r="I28" s="378">
        <f>((I26-I27+I29+I15-I16)*I8/(1-I11))+((I26-I27+I29+I15-I16)*(I9+I10)/(1-I11))+(I22/(1-I11))</f>
        <v>152.2541037966713</v>
      </c>
      <c r="J28" s="220"/>
      <c r="K28" s="220"/>
    </row>
    <row r="29" spans="2:13" ht="15">
      <c r="B29" s="75">
        <v>16</v>
      </c>
      <c r="C29" s="228" t="s">
        <v>97</v>
      </c>
      <c r="D29" s="494">
        <f>'4. OEB_Adjustment_Input_Sheet'!D147</f>
        <v>12.3</v>
      </c>
      <c r="E29" s="414">
        <f>F29-D29</f>
        <v>0</v>
      </c>
      <c r="F29" s="496">
        <f>'4. OEB_Adjustment_Input_Sheet'!F147</f>
        <v>12.3</v>
      </c>
      <c r="G29" s="497">
        <f>'4. OEB_Adjustment_Input_Sheet'!G147</f>
        <v>-12.3</v>
      </c>
      <c r="H29" s="414">
        <f>I29-G29</f>
        <v>0</v>
      </c>
      <c r="I29" s="496">
        <f>'4. OEB_Adjustment_Input_Sheet'!I147</f>
        <v>-12.3</v>
      </c>
    </row>
    <row r="30" spans="2:13" ht="16.5" thickBot="1">
      <c r="B30" s="75">
        <v>17</v>
      </c>
      <c r="C30" s="230" t="s">
        <v>96</v>
      </c>
      <c r="D30" s="382">
        <f>D26-D27+D28+D29</f>
        <v>613.46120867034051</v>
      </c>
      <c r="E30" s="418">
        <f>F30-D30</f>
        <v>0</v>
      </c>
      <c r="F30" s="384">
        <f>F26-F27+F28+F29</f>
        <v>613.46120867034051</v>
      </c>
      <c r="G30" s="523">
        <f>G26-G27+G28+G29</f>
        <v>519.83583051193591</v>
      </c>
      <c r="H30" s="418">
        <f>I30-G30</f>
        <v>0</v>
      </c>
      <c r="I30" s="384">
        <f>I26-I27+I28+I29</f>
        <v>519.83583051193591</v>
      </c>
    </row>
    <row r="31" spans="2:13" ht="18">
      <c r="B31" s="126"/>
      <c r="C31" s="247"/>
      <c r="D31" s="341"/>
      <c r="E31" s="81"/>
      <c r="F31" s="127"/>
      <c r="G31" s="342"/>
      <c r="H31" s="81"/>
      <c r="I31" s="127"/>
    </row>
    <row r="32" spans="2:13" ht="15.75">
      <c r="B32" s="22" t="s">
        <v>143</v>
      </c>
      <c r="C32" s="127"/>
      <c r="D32" s="341"/>
      <c r="E32" s="288"/>
      <c r="F32" s="127"/>
      <c r="G32" s="81"/>
      <c r="H32" s="81"/>
      <c r="I32" s="262"/>
    </row>
    <row r="33" spans="2:10" ht="16.5" thickBot="1">
      <c r="B33" s="126"/>
      <c r="C33" s="230" t="s">
        <v>100</v>
      </c>
      <c r="D33" s="126"/>
      <c r="E33" s="81"/>
      <c r="F33" s="127"/>
      <c r="G33" s="81"/>
      <c r="H33" s="81"/>
      <c r="I33" s="127"/>
    </row>
    <row r="34" spans="2:10" ht="15">
      <c r="B34" s="75">
        <v>18</v>
      </c>
      <c r="C34" s="228" t="s">
        <v>101</v>
      </c>
      <c r="D34" s="367">
        <f>'4. OEB_Adjustment_Input_Sheet'!D123</f>
        <v>418.0077304305637</v>
      </c>
      <c r="E34" s="395">
        <f t="shared" ref="E34:E43" si="0">F34-D34</f>
        <v>0</v>
      </c>
      <c r="F34" s="368">
        <f>'4. OEB_Adjustment_Input_Sheet'!F123</f>
        <v>418.0077304305637</v>
      </c>
      <c r="G34" s="490">
        <f>'4. OEB_Adjustment_Input_Sheet'!G123</f>
        <v>433.57034676979333</v>
      </c>
      <c r="H34" s="395">
        <f t="shared" ref="H34:H43" si="1">I34-G34</f>
        <v>0</v>
      </c>
      <c r="I34" s="368">
        <f>'4. OEB_Adjustment_Input_Sheet'!I123</f>
        <v>433.57034676979333</v>
      </c>
    </row>
    <row r="35" spans="2:10" ht="15">
      <c r="B35" s="75">
        <v>19</v>
      </c>
      <c r="C35" s="228" t="s">
        <v>102</v>
      </c>
      <c r="D35" s="374">
        <f>'4. OEB_Adjustment_Input_Sheet'!D152</f>
        <v>59.260469603080523</v>
      </c>
      <c r="E35" s="522">
        <f t="shared" si="0"/>
        <v>0</v>
      </c>
      <c r="F35" s="378">
        <f>'4. OEB_Adjustment_Input_Sheet'!F152</f>
        <v>59.260469603080523</v>
      </c>
      <c r="G35" s="521">
        <f>'4. OEB_Adjustment_Input_Sheet'!G152</f>
        <v>62.175748549348178</v>
      </c>
      <c r="H35" s="522">
        <f t="shared" si="1"/>
        <v>0</v>
      </c>
      <c r="I35" s="378">
        <f>'4. OEB_Adjustment_Input_Sheet'!I152</f>
        <v>62.175748549348178</v>
      </c>
    </row>
    <row r="36" spans="2:10" ht="15">
      <c r="B36" s="75">
        <v>20</v>
      </c>
      <c r="C36" s="228" t="s">
        <v>103</v>
      </c>
      <c r="D36" s="374">
        <f>'4. OEB_Adjustment_Input_Sheet'!D153</f>
        <v>62.632625982601645</v>
      </c>
      <c r="E36" s="522">
        <f t="shared" si="0"/>
        <v>0</v>
      </c>
      <c r="F36" s="378">
        <f>'4. OEB_Adjustment_Input_Sheet'!F153</f>
        <v>62.632625982601645</v>
      </c>
      <c r="G36" s="521">
        <f>'4. OEB_Adjustment_Input_Sheet'!G153</f>
        <v>116.49271543185633</v>
      </c>
      <c r="H36" s="522">
        <f t="shared" si="1"/>
        <v>0</v>
      </c>
      <c r="I36" s="378">
        <f>'4. OEB_Adjustment_Input_Sheet'!I153</f>
        <v>116.49271543185633</v>
      </c>
    </row>
    <row r="37" spans="2:10" ht="15">
      <c r="B37" s="75">
        <v>21</v>
      </c>
      <c r="C37" s="228" t="s">
        <v>104</v>
      </c>
      <c r="D37" s="374">
        <f>'4. OEB_Adjustment_Input_Sheet'!D154</f>
        <v>682</v>
      </c>
      <c r="E37" s="522">
        <f t="shared" si="0"/>
        <v>0</v>
      </c>
      <c r="F37" s="378">
        <f>'4. OEB_Adjustment_Input_Sheet'!F154</f>
        <v>682</v>
      </c>
      <c r="G37" s="521">
        <f>'4. OEB_Adjustment_Input_Sheet'!G154</f>
        <v>672.69999999999993</v>
      </c>
      <c r="H37" s="522">
        <f t="shared" si="1"/>
        <v>0</v>
      </c>
      <c r="I37" s="378">
        <f>'4. OEB_Adjustment_Input_Sheet'!I154</f>
        <v>672.69999999999993</v>
      </c>
      <c r="J37" s="1"/>
    </row>
    <row r="38" spans="2:10" ht="15.75" customHeight="1">
      <c r="B38" s="75">
        <v>22</v>
      </c>
      <c r="C38" s="228" t="s">
        <v>108</v>
      </c>
      <c r="D38" s="374">
        <f>'4. OEB_Adjustment_Input_Sheet'!D155</f>
        <v>41.932302390847298</v>
      </c>
      <c r="E38" s="522">
        <f t="shared" si="0"/>
        <v>0</v>
      </c>
      <c r="F38" s="378">
        <f>'4. OEB_Adjustment_Input_Sheet'!F155</f>
        <v>41.932302390847298</v>
      </c>
      <c r="G38" s="521">
        <f>'4. OEB_Adjustment_Input_Sheet'!G155</f>
        <v>0</v>
      </c>
      <c r="H38" s="522">
        <f t="shared" si="1"/>
        <v>0</v>
      </c>
      <c r="I38" s="378">
        <f>'4. OEB_Adjustment_Input_Sheet'!I155</f>
        <v>0</v>
      </c>
    </row>
    <row r="39" spans="2:10" ht="15.75" customHeight="1">
      <c r="B39" s="75">
        <v>23</v>
      </c>
      <c r="C39" s="228" t="s">
        <v>109</v>
      </c>
      <c r="D39" s="374">
        <f>'4. OEB_Adjustment_Input_Sheet'!D156</f>
        <v>-12.44</v>
      </c>
      <c r="E39" s="522">
        <f t="shared" si="0"/>
        <v>0</v>
      </c>
      <c r="F39" s="378">
        <f>'4. OEB_Adjustment_Input_Sheet'!F156</f>
        <v>-12.44</v>
      </c>
      <c r="G39" s="521">
        <f>'4. OEB_Adjustment_Input_Sheet'!G156</f>
        <v>0</v>
      </c>
      <c r="H39" s="522">
        <f t="shared" si="1"/>
        <v>0</v>
      </c>
      <c r="I39" s="378">
        <f>'4. OEB_Adjustment_Input_Sheet'!I156</f>
        <v>0</v>
      </c>
    </row>
    <row r="40" spans="2:10" ht="15.75" customHeight="1">
      <c r="B40" s="75">
        <v>24</v>
      </c>
      <c r="C40" s="228" t="s">
        <v>105</v>
      </c>
      <c r="D40" s="374">
        <f>'4. OEB_Adjustment_Input_Sheet'!D157</f>
        <v>74.614428604314043</v>
      </c>
      <c r="E40" s="393">
        <f t="shared" si="0"/>
        <v>0</v>
      </c>
      <c r="F40" s="378">
        <f>'4. OEB_Adjustment_Input_Sheet'!F157</f>
        <v>74.614428604314043</v>
      </c>
      <c r="G40" s="521">
        <f>'4. OEB_Adjustment_Input_Sheet'!G157</f>
        <v>70.280838604314056</v>
      </c>
      <c r="H40" s="393">
        <f t="shared" si="1"/>
        <v>0</v>
      </c>
      <c r="I40" s="378">
        <f>'4. OEB_Adjustment_Input_Sheet'!I157</f>
        <v>70.280838604314056</v>
      </c>
    </row>
    <row r="41" spans="2:10" ht="15.75" customHeight="1">
      <c r="B41" s="75">
        <v>25</v>
      </c>
      <c r="C41" s="228" t="s">
        <v>106</v>
      </c>
      <c r="D41" s="374">
        <f>'4. OEB_Adjustment_Input_Sheet'!D158</f>
        <v>14.8</v>
      </c>
      <c r="E41" s="522">
        <f t="shared" si="0"/>
        <v>0</v>
      </c>
      <c r="F41" s="378">
        <f>'4. OEB_Adjustment_Input_Sheet'!F158</f>
        <v>14.8</v>
      </c>
      <c r="G41" s="521">
        <f>'4. OEB_Adjustment_Input_Sheet'!G158</f>
        <v>10.399999999999999</v>
      </c>
      <c r="H41" s="522">
        <f t="shared" si="1"/>
        <v>0</v>
      </c>
      <c r="I41" s="378">
        <f>'4. OEB_Adjustment_Input_Sheet'!I158</f>
        <v>10.399999999999999</v>
      </c>
    </row>
    <row r="42" spans="2:10" ht="15">
      <c r="B42" s="75">
        <v>26</v>
      </c>
      <c r="C42" s="228" t="s">
        <v>107</v>
      </c>
      <c r="D42" s="379">
        <f>'4. OEB_Adjustment_Input_Sheet'!D159</f>
        <v>45.911501552755347</v>
      </c>
      <c r="E42" s="495">
        <f t="shared" si="0"/>
        <v>0</v>
      </c>
      <c r="F42" s="385">
        <f>'4. OEB_Adjustment_Input_Sheet'!F159</f>
        <v>45.911501552755347</v>
      </c>
      <c r="G42" s="524">
        <f>'4. OEB_Adjustment_Input_Sheet'!G159</f>
        <v>49.748430879716956</v>
      </c>
      <c r="H42" s="495">
        <f t="shared" si="1"/>
        <v>0</v>
      </c>
      <c r="I42" s="385">
        <f>'4. OEB_Adjustment_Input_Sheet'!I159</f>
        <v>49.748430879716956</v>
      </c>
    </row>
    <row r="43" spans="2:10" ht="16.5" thickBot="1">
      <c r="B43" s="75">
        <v>27</v>
      </c>
      <c r="C43" s="230" t="s">
        <v>110</v>
      </c>
      <c r="D43" s="382">
        <f>SUM(D34:D42)</f>
        <v>1386.7190585641627</v>
      </c>
      <c r="E43" s="418">
        <f t="shared" si="0"/>
        <v>0</v>
      </c>
      <c r="F43" s="384">
        <f>SUM(F34:F42)</f>
        <v>1386.7190585641627</v>
      </c>
      <c r="G43" s="523">
        <f>SUM(G34:G42)</f>
        <v>1415.3680802350289</v>
      </c>
      <c r="H43" s="418">
        <f t="shared" si="1"/>
        <v>0</v>
      </c>
      <c r="I43" s="384">
        <f>SUM(I34:I42)</f>
        <v>1415.3680802350289</v>
      </c>
    </row>
    <row r="44" spans="2:10" ht="15">
      <c r="B44" s="126"/>
      <c r="C44" s="228"/>
      <c r="D44" s="233"/>
      <c r="E44" s="81"/>
      <c r="F44" s="127"/>
      <c r="G44" s="81"/>
      <c r="H44" s="81"/>
      <c r="I44" s="127"/>
    </row>
    <row r="45" spans="2:10" ht="16.5" thickBot="1">
      <c r="B45" s="126"/>
      <c r="C45" s="230" t="s">
        <v>111</v>
      </c>
      <c r="D45" s="126"/>
      <c r="E45" s="81"/>
      <c r="F45" s="127"/>
      <c r="G45" s="81"/>
      <c r="H45" s="81"/>
      <c r="I45" s="127"/>
    </row>
    <row r="46" spans="2:10" ht="15">
      <c r="B46" s="75">
        <v>28</v>
      </c>
      <c r="C46" s="228" t="s">
        <v>112</v>
      </c>
      <c r="D46" s="367">
        <f>'4. OEB_Adjustment_Input_Sheet'!D163</f>
        <v>419.00489579058075</v>
      </c>
      <c r="E46" s="525">
        <f>F46-D46</f>
        <v>0</v>
      </c>
      <c r="F46" s="368">
        <f>'4. OEB_Adjustment_Input_Sheet'!F163</f>
        <v>419.00489579058075</v>
      </c>
      <c r="G46" s="490">
        <f>'4. OEB_Adjustment_Input_Sheet'!G163</f>
        <v>467.04733320203496</v>
      </c>
      <c r="H46" s="525">
        <f t="shared" ref="H46:H52" si="2">I46-G46</f>
        <v>0</v>
      </c>
      <c r="I46" s="368">
        <f>'4. OEB_Adjustment_Input_Sheet'!I163</f>
        <v>467.04733320203496</v>
      </c>
    </row>
    <row r="47" spans="2:10" ht="15">
      <c r="B47" s="75">
        <v>29</v>
      </c>
      <c r="C47" s="228" t="s">
        <v>113</v>
      </c>
      <c r="D47" s="374">
        <f>'4. OEB_Adjustment_Input_Sheet'!D164</f>
        <v>148.8420818585692</v>
      </c>
      <c r="E47" s="522">
        <f t="shared" ref="E47:E52" si="3">F47-D47</f>
        <v>0</v>
      </c>
      <c r="F47" s="378">
        <f>'4. OEB_Adjustment_Input_Sheet'!F164</f>
        <v>148.8420818585692</v>
      </c>
      <c r="G47" s="521">
        <f>'4. OEB_Adjustment_Input_Sheet'!G164</f>
        <v>197.57021728728165</v>
      </c>
      <c r="H47" s="522">
        <f t="shared" si="2"/>
        <v>0</v>
      </c>
      <c r="I47" s="378">
        <f>'4. OEB_Adjustment_Input_Sheet'!I164</f>
        <v>197.57021728728165</v>
      </c>
    </row>
    <row r="48" spans="2:10" ht="15">
      <c r="B48" s="75">
        <v>30</v>
      </c>
      <c r="C48" s="228" t="s">
        <v>114</v>
      </c>
      <c r="D48" s="374">
        <f>'4. OEB_Adjustment_Input_Sheet'!D165</f>
        <v>170.07701378756204</v>
      </c>
      <c r="E48" s="522">
        <f t="shared" si="3"/>
        <v>0</v>
      </c>
      <c r="F48" s="378">
        <f>'4. OEB_Adjustment_Input_Sheet'!F165</f>
        <v>170.07701378756204</v>
      </c>
      <c r="G48" s="521">
        <f>'4. OEB_Adjustment_Input_Sheet'!G165</f>
        <v>172.76994507096285</v>
      </c>
      <c r="H48" s="522">
        <f t="shared" si="2"/>
        <v>0</v>
      </c>
      <c r="I48" s="378">
        <f>'4. OEB_Adjustment_Input_Sheet'!I165</f>
        <v>172.76994507096285</v>
      </c>
    </row>
    <row r="49" spans="2:9" ht="15">
      <c r="B49" s="75">
        <v>31</v>
      </c>
      <c r="C49" s="228" t="s">
        <v>115</v>
      </c>
      <c r="D49" s="374">
        <f>'4. OEB_Adjustment_Input_Sheet'!D166</f>
        <v>238</v>
      </c>
      <c r="E49" s="393">
        <f t="shared" si="3"/>
        <v>0</v>
      </c>
      <c r="F49" s="378">
        <f>'4. OEB_Adjustment_Input_Sheet'!F166</f>
        <v>238</v>
      </c>
      <c r="G49" s="521">
        <f>'4. OEB_Adjustment_Input_Sheet'!G166</f>
        <v>340.2</v>
      </c>
      <c r="H49" s="393">
        <f t="shared" si="2"/>
        <v>0</v>
      </c>
      <c r="I49" s="378">
        <f>'4. OEB_Adjustment_Input_Sheet'!I166</f>
        <v>340.2</v>
      </c>
    </row>
    <row r="50" spans="2:9" ht="15">
      <c r="B50" s="75">
        <v>32</v>
      </c>
      <c r="C50" s="228" t="s">
        <v>116</v>
      </c>
      <c r="D50" s="374">
        <f>'4. OEB_Adjustment_Input_Sheet'!D167</f>
        <v>99.7</v>
      </c>
      <c r="E50" s="522">
        <f t="shared" si="3"/>
        <v>0</v>
      </c>
      <c r="F50" s="378">
        <f>'4. OEB_Adjustment_Input_Sheet'!F167</f>
        <v>99.7</v>
      </c>
      <c r="G50" s="521">
        <f>'4. OEB_Adjustment_Input_Sheet'!G167</f>
        <v>106.5</v>
      </c>
      <c r="H50" s="522">
        <f t="shared" si="2"/>
        <v>0</v>
      </c>
      <c r="I50" s="378">
        <f>'4. OEB_Adjustment_Input_Sheet'!I167</f>
        <v>106.5</v>
      </c>
    </row>
    <row r="51" spans="2:9" ht="15">
      <c r="B51" s="75">
        <v>33</v>
      </c>
      <c r="C51" s="228" t="s">
        <v>107</v>
      </c>
      <c r="D51" s="379">
        <f>'4. OEB_Adjustment_Input_Sheet'!D168</f>
        <v>0.5</v>
      </c>
      <c r="E51" s="495">
        <f t="shared" si="3"/>
        <v>0</v>
      </c>
      <c r="F51" s="385">
        <f>'4. OEB_Adjustment_Input_Sheet'!F168</f>
        <v>0.5</v>
      </c>
      <c r="G51" s="524">
        <f>'4. OEB_Adjustment_Input_Sheet'!G168</f>
        <v>0.5</v>
      </c>
      <c r="H51" s="495">
        <f t="shared" si="2"/>
        <v>0</v>
      </c>
      <c r="I51" s="385">
        <f>'4. OEB_Adjustment_Input_Sheet'!I168</f>
        <v>0.5</v>
      </c>
    </row>
    <row r="52" spans="2:9" ht="16.5" thickBot="1">
      <c r="B52" s="76">
        <v>34</v>
      </c>
      <c r="C52" s="231" t="s">
        <v>117</v>
      </c>
      <c r="D52" s="382">
        <f>SUM(D46:D51)</f>
        <v>1076.123991436712</v>
      </c>
      <c r="E52" s="418">
        <f t="shared" si="3"/>
        <v>0</v>
      </c>
      <c r="F52" s="384">
        <f>SUM(F46:F51)</f>
        <v>1076.123991436712</v>
      </c>
      <c r="G52" s="523">
        <f>SUM(G46:G51)</f>
        <v>1284.5874955602794</v>
      </c>
      <c r="H52" s="418">
        <f t="shared" si="2"/>
        <v>0</v>
      </c>
      <c r="I52" s="384">
        <f>SUM(I46:I51)</f>
        <v>1284.5874955602794</v>
      </c>
    </row>
    <row r="53" spans="2:9"/>
    <row r="54" spans="2:9" hidden="1"/>
    <row r="55" spans="2:9" hidden="1"/>
    <row r="56" spans="2:9" hidden="1"/>
    <row r="57" spans="2:9" hidden="1"/>
    <row r="58" spans="2:9" hidden="1"/>
    <row r="59" spans="2:9" hidden="1"/>
    <row r="60" spans="2:9" hidden="1"/>
    <row r="61" spans="2:9" hidden="1"/>
    <row r="62" spans="2:9" hidden="1"/>
    <row r="63" spans="2:9" hidden="1"/>
    <row r="64" spans="2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sheetProtection password="9F78" sheet="1" objects="1" scenarios="1"/>
  <mergeCells count="4">
    <mergeCell ref="B1:I1"/>
    <mergeCell ref="D3:F3"/>
    <mergeCell ref="G3:I3"/>
    <mergeCell ref="D2:I2"/>
  </mergeCells>
  <pageMargins left="1" right="1" top="1" bottom="1" header="0.5" footer="0.5"/>
  <pageSetup scale="49" orientation="portrait" r:id="rId1"/>
  <headerFooter>
    <oddHeader>&amp;COPG Regulatory Income Taxes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1"/>
  <sheetViews>
    <sheetView showGridLines="0" zoomScale="75" zoomScaleNormal="75" workbookViewId="0">
      <selection activeCell="F28" sqref="F28"/>
    </sheetView>
  </sheetViews>
  <sheetFormatPr defaultColWidth="0" defaultRowHeight="15" zeroHeight="1"/>
  <cols>
    <col min="1" max="1" width="2.7109375" style="3" customWidth="1"/>
    <col min="2" max="2" width="6.42578125" style="3" bestFit="1" customWidth="1"/>
    <col min="3" max="3" width="39.5703125" style="3" customWidth="1"/>
    <col min="4" max="4" width="15.5703125" style="3" bestFit="1" customWidth="1"/>
    <col min="5" max="5" width="14" style="3" bestFit="1" customWidth="1"/>
    <col min="6" max="7" width="15.5703125" style="3" bestFit="1" customWidth="1"/>
    <col min="8" max="8" width="14" style="3" bestFit="1" customWidth="1"/>
    <col min="9" max="9" width="15.5703125" style="3" bestFit="1" customWidth="1"/>
    <col min="10" max="10" width="15.28515625" style="3" customWidth="1"/>
    <col min="11" max="11" width="14.42578125" style="3" bestFit="1" customWidth="1"/>
    <col min="12" max="12" width="14" style="3" customWidth="1"/>
    <col min="13" max="13" width="9.140625" style="3" customWidth="1"/>
    <col min="14" max="16384" width="9.140625" style="3" hidden="1"/>
  </cols>
  <sheetData>
    <row r="1" spans="2:13" ht="15.75" customHeight="1" thickBot="1">
      <c r="B1" s="577" t="s">
        <v>55</v>
      </c>
      <c r="C1" s="577"/>
      <c r="D1" s="577"/>
      <c r="E1" s="577"/>
      <c r="F1" s="577"/>
      <c r="G1" s="577"/>
      <c r="H1" s="577"/>
      <c r="I1" s="577"/>
      <c r="J1" s="577"/>
      <c r="K1" s="577"/>
      <c r="L1" s="577"/>
    </row>
    <row r="2" spans="2:13" ht="15.75" customHeight="1" thickBot="1">
      <c r="B2" s="52"/>
      <c r="C2" s="52"/>
      <c r="D2" s="611" t="s">
        <v>66</v>
      </c>
      <c r="E2" s="612"/>
      <c r="F2" s="612"/>
      <c r="G2" s="612"/>
      <c r="H2" s="612"/>
      <c r="I2" s="612"/>
      <c r="J2" s="612"/>
      <c r="K2" s="612"/>
      <c r="L2" s="613"/>
    </row>
    <row r="3" spans="2:13" ht="15.75">
      <c r="B3" s="113"/>
      <c r="C3" s="111"/>
      <c r="D3" s="619">
        <v>2014</v>
      </c>
      <c r="E3" s="620"/>
      <c r="F3" s="621"/>
      <c r="G3" s="619">
        <v>2015</v>
      </c>
      <c r="H3" s="620"/>
      <c r="I3" s="621"/>
      <c r="J3" s="614" t="s">
        <v>0</v>
      </c>
      <c r="K3" s="624"/>
      <c r="L3" s="625"/>
    </row>
    <row r="4" spans="2:13" ht="15.75">
      <c r="B4" s="106" t="s">
        <v>2</v>
      </c>
      <c r="C4" s="112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2:13" ht="16.5" thickBot="1">
      <c r="B5" s="60" t="s">
        <v>3</v>
      </c>
      <c r="C5" s="59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2:13">
      <c r="B6" s="53"/>
      <c r="C6" s="131"/>
      <c r="D6" s="53" t="s">
        <v>4</v>
      </c>
      <c r="E6" s="131" t="s">
        <v>5</v>
      </c>
      <c r="F6" s="54" t="s">
        <v>6</v>
      </c>
      <c r="G6" s="53" t="s">
        <v>7</v>
      </c>
      <c r="H6" s="131" t="s">
        <v>8</v>
      </c>
      <c r="I6" s="54" t="s">
        <v>9</v>
      </c>
      <c r="J6" s="53" t="s">
        <v>11</v>
      </c>
      <c r="K6" s="131" t="s">
        <v>15</v>
      </c>
      <c r="L6" s="54" t="s">
        <v>16</v>
      </c>
    </row>
    <row r="7" spans="2:13" ht="15" customHeight="1" thickBot="1">
      <c r="B7" s="224" t="s">
        <v>69</v>
      </c>
      <c r="C7" s="21"/>
      <c r="D7" s="256"/>
      <c r="E7" s="55"/>
      <c r="F7" s="56"/>
      <c r="G7" s="69"/>
      <c r="H7" s="55"/>
      <c r="I7" s="56"/>
      <c r="J7" s="68"/>
      <c r="K7" s="64"/>
      <c r="L7" s="67"/>
      <c r="M7" s="21"/>
    </row>
    <row r="8" spans="2:13">
      <c r="B8" s="66">
        <v>1</v>
      </c>
      <c r="C8" s="72" t="s">
        <v>32</v>
      </c>
      <c r="D8" s="526">
        <f>'4. OEB_Adjustment_Input_Sheet'!D14*'4. OEB_Adjustment_Input_Sheet'!D37/'5. Rate_Base_&amp;_Cost_of_Capital'!D98</f>
        <v>3.6045573642730977</v>
      </c>
      <c r="E8" s="502">
        <f>F8-D8</f>
        <v>0</v>
      </c>
      <c r="F8" s="527">
        <f>'4. OEB_Adjustment_Input_Sheet'!F14*'4. OEB_Adjustment_Input_Sheet'!F37/'5. Rate_Base_&amp;_Cost_of_Capital'!F98</f>
        <v>3.6045573642730977</v>
      </c>
      <c r="G8" s="526">
        <f>'4. OEB_Adjustment_Input_Sheet'!G14*'4. OEB_Adjustment_Input_Sheet'!G37/'5. Rate_Base_&amp;_Cost_of_Capital'!G98</f>
        <v>4.5697548132912251</v>
      </c>
      <c r="H8" s="502">
        <f>I8-G8</f>
        <v>0</v>
      </c>
      <c r="I8" s="527">
        <f>'4. OEB_Adjustment_Input_Sheet'!I14*'4. OEB_Adjustment_Input_Sheet'!I37/'5. Rate_Base_&amp;_Cost_of_Capital'!I98</f>
        <v>4.5697548132912251</v>
      </c>
      <c r="J8" s="526">
        <f>G8+D8</f>
        <v>8.1743121775643228</v>
      </c>
      <c r="K8" s="502">
        <f>L8-J8</f>
        <v>0</v>
      </c>
      <c r="L8" s="527">
        <f>F8+I8</f>
        <v>8.1743121775643228</v>
      </c>
      <c r="M8" s="21"/>
    </row>
    <row r="9" spans="2:13">
      <c r="B9" s="66">
        <v>2</v>
      </c>
      <c r="C9" s="72" t="s">
        <v>50</v>
      </c>
      <c r="D9" s="528">
        <f>('5. Rate_Base_&amp;_Cost_of_Capital'!D112+('5. Rate_Base_&amp;_Cost_of_Capital'!D105*'4. OEB_Adjustment_Input_Sheet'!D17))*'5. Rate_Base_&amp;_Cost_of_Capital'!D23/'5. Rate_Base_&amp;_Cost_of_Capital'!D98</f>
        <v>127.01695095566046</v>
      </c>
      <c r="E9" s="506">
        <f>F9-D9</f>
        <v>0</v>
      </c>
      <c r="F9" s="529">
        <f>('5. Rate_Base_&amp;_Cost_of_Capital'!F112+('5. Rate_Base_&amp;_Cost_of_Capital'!F105*'4. OEB_Adjustment_Input_Sheet'!F17))*'5. Rate_Base_&amp;_Cost_of_Capital'!F23/'5. Rate_Base_&amp;_Cost_of_Capital'!F98</f>
        <v>127.01695095566046</v>
      </c>
      <c r="G9" s="528">
        <f>('5. Rate_Base_&amp;_Cost_of_Capital'!G112+('5. Rate_Base_&amp;_Cost_of_Capital'!G105*'4. OEB_Adjustment_Input_Sheet'!G17))*'5. Rate_Base_&amp;_Cost_of_Capital'!G23/'5. Rate_Base_&amp;_Cost_of_Capital'!G98</f>
        <v>126.199506382552</v>
      </c>
      <c r="H9" s="506">
        <f>I9-G9</f>
        <v>0</v>
      </c>
      <c r="I9" s="529">
        <f>('5. Rate_Base_&amp;_Cost_of_Capital'!I112+('5. Rate_Base_&amp;_Cost_of_Capital'!I105*'4. OEB_Adjustment_Input_Sheet'!I17))*'5. Rate_Base_&amp;_Cost_of_Capital'!I23/'5. Rate_Base_&amp;_Cost_of_Capital'!I98</f>
        <v>126.199506382552</v>
      </c>
      <c r="J9" s="528">
        <f>G9+D9</f>
        <v>253.21645733821248</v>
      </c>
      <c r="K9" s="506">
        <f>L9-J9</f>
        <v>0</v>
      </c>
      <c r="L9" s="529">
        <f>F9+I9</f>
        <v>253.21645733821248</v>
      </c>
      <c r="M9" s="21"/>
    </row>
    <row r="10" spans="2:13">
      <c r="B10" s="66">
        <v>3</v>
      </c>
      <c r="C10" s="72" t="s">
        <v>51</v>
      </c>
      <c r="D10" s="528">
        <f>'5. Rate_Base_&amp;_Cost_of_Capital'!D110*'5. Rate_Base_&amp;_Cost_of_Capital'!D23/'5. Rate_Base_&amp;_Cost_of_Capital'!D98</f>
        <v>216.43095383260177</v>
      </c>
      <c r="E10" s="506">
        <f>F10-D10</f>
        <v>0</v>
      </c>
      <c r="F10" s="529">
        <f>'5. Rate_Base_&amp;_Cost_of_Capital'!F110*'5. Rate_Base_&amp;_Cost_of_Capital'!F23/'5. Rate_Base_&amp;_Cost_of_Capital'!F98</f>
        <v>216.43095383260177</v>
      </c>
      <c r="G10" s="528">
        <f>'5. Rate_Base_&amp;_Cost_of_Capital'!G110*'5. Rate_Base_&amp;_Cost_of_Capital'!G23/'5. Rate_Base_&amp;_Cost_of_Capital'!G98</f>
        <v>214.60132062202217</v>
      </c>
      <c r="H10" s="506">
        <f>I10-G10</f>
        <v>0</v>
      </c>
      <c r="I10" s="529">
        <f>'5. Rate_Base_&amp;_Cost_of_Capital'!I110*'5. Rate_Base_&amp;_Cost_of_Capital'!I23/'5. Rate_Base_&amp;_Cost_of_Capital'!I98</f>
        <v>214.60132062202217</v>
      </c>
      <c r="J10" s="528">
        <f>G10+D10</f>
        <v>431.03227445462392</v>
      </c>
      <c r="K10" s="506">
        <f>L10-J10</f>
        <v>0</v>
      </c>
      <c r="L10" s="529">
        <f>F10+I10</f>
        <v>431.03227445462392</v>
      </c>
      <c r="M10" s="21"/>
    </row>
    <row r="11" spans="2:13" ht="16.5" customHeight="1">
      <c r="B11" s="66">
        <v>4</v>
      </c>
      <c r="C11" s="190" t="s">
        <v>74</v>
      </c>
      <c r="D11" s="530" t="s">
        <v>19</v>
      </c>
      <c r="E11" s="531" t="s">
        <v>19</v>
      </c>
      <c r="F11" s="532" t="s">
        <v>19</v>
      </c>
      <c r="G11" s="530" t="s">
        <v>19</v>
      </c>
      <c r="H11" s="531" t="s">
        <v>19</v>
      </c>
      <c r="I11" s="532" t="s">
        <v>19</v>
      </c>
      <c r="J11" s="530" t="s">
        <v>19</v>
      </c>
      <c r="K11" s="531" t="s">
        <v>19</v>
      </c>
      <c r="L11" s="532" t="s">
        <v>19</v>
      </c>
      <c r="M11" s="21"/>
    </row>
    <row r="12" spans="2:13" ht="16.5" thickBot="1">
      <c r="B12" s="66">
        <v>5</v>
      </c>
      <c r="C12" s="63" t="s">
        <v>0</v>
      </c>
      <c r="D12" s="513">
        <f t="shared" ref="D12:J12" si="0">SUM(D8:D11)</f>
        <v>347.05246215253533</v>
      </c>
      <c r="E12" s="533">
        <f>F12-D12</f>
        <v>0</v>
      </c>
      <c r="F12" s="515">
        <f t="shared" si="0"/>
        <v>347.05246215253533</v>
      </c>
      <c r="G12" s="513">
        <f t="shared" si="0"/>
        <v>345.3705818178654</v>
      </c>
      <c r="H12" s="533">
        <f>I12-G12</f>
        <v>0</v>
      </c>
      <c r="I12" s="515">
        <f t="shared" si="0"/>
        <v>345.3705818178654</v>
      </c>
      <c r="J12" s="534">
        <f t="shared" si="0"/>
        <v>692.42304397040073</v>
      </c>
      <c r="K12" s="533">
        <f>L12-J12</f>
        <v>0</v>
      </c>
      <c r="L12" s="535">
        <f t="shared" ref="L12" si="1">F12+I12</f>
        <v>692.42304397040073</v>
      </c>
      <c r="M12" s="21"/>
    </row>
    <row r="13" spans="2:13" ht="15.75">
      <c r="B13" s="66"/>
      <c r="C13" s="63"/>
      <c r="D13" s="69"/>
      <c r="E13" s="55"/>
      <c r="F13" s="56"/>
      <c r="G13" s="69"/>
      <c r="H13" s="55"/>
      <c r="I13" s="56"/>
      <c r="J13" s="69"/>
      <c r="K13" s="55"/>
      <c r="L13" s="56"/>
      <c r="M13" s="21"/>
    </row>
    <row r="14" spans="2:13" ht="16.5" thickBot="1">
      <c r="B14" s="73" t="s">
        <v>47</v>
      </c>
      <c r="C14" s="63"/>
      <c r="D14" s="69"/>
      <c r="E14" s="55"/>
      <c r="F14" s="56"/>
      <c r="G14" s="69"/>
      <c r="H14" s="55"/>
      <c r="I14" s="56"/>
      <c r="J14" s="69"/>
      <c r="K14" s="55"/>
      <c r="L14" s="56"/>
      <c r="M14" s="21"/>
    </row>
    <row r="15" spans="2:13">
      <c r="B15" s="66">
        <v>6</v>
      </c>
      <c r="C15" s="72" t="s">
        <v>34</v>
      </c>
      <c r="D15" s="526">
        <f>'4. OEB_Adjustment_Input_Sheet'!D40</f>
        <v>145.45911683262707</v>
      </c>
      <c r="E15" s="502">
        <f>F15-D15</f>
        <v>0</v>
      </c>
      <c r="F15" s="536">
        <f>'4. OEB_Adjustment_Input_Sheet'!F40</f>
        <v>145.45911683262707</v>
      </c>
      <c r="G15" s="526">
        <f>'4. OEB_Adjustment_Input_Sheet'!G40</f>
        <v>141.07843110817137</v>
      </c>
      <c r="H15" s="502">
        <f>I15-G15</f>
        <v>0</v>
      </c>
      <c r="I15" s="527">
        <f>'4. OEB_Adjustment_Input_Sheet'!I40</f>
        <v>141.07843110817137</v>
      </c>
      <c r="J15" s="526">
        <f>G15+D15</f>
        <v>286.53754794079845</v>
      </c>
      <c r="K15" s="502">
        <f>L15-J15</f>
        <v>0</v>
      </c>
      <c r="L15" s="527">
        <f>F15+I15</f>
        <v>286.53754794079845</v>
      </c>
      <c r="M15" s="21"/>
    </row>
    <row r="16" spans="2:13">
      <c r="B16" s="66">
        <v>7</v>
      </c>
      <c r="C16" s="101" t="s">
        <v>89</v>
      </c>
      <c r="D16" s="528">
        <f>'4. OEB_Adjustment_Input_Sheet'!D41</f>
        <v>253.25149018551281</v>
      </c>
      <c r="E16" s="506">
        <f>F16-D16</f>
        <v>0</v>
      </c>
      <c r="F16" s="529">
        <f>'4. OEB_Adjustment_Input_Sheet'!F41</f>
        <v>253.25149018551281</v>
      </c>
      <c r="G16" s="528">
        <f>'4. OEB_Adjustment_Input_Sheet'!G41</f>
        <v>269.54028325460223</v>
      </c>
      <c r="H16" s="506">
        <f>I16-G16</f>
        <v>0</v>
      </c>
      <c r="I16" s="529">
        <f>'4. OEB_Adjustment_Input_Sheet'!I41</f>
        <v>269.54028325460223</v>
      </c>
      <c r="J16" s="528">
        <f>G16+D16</f>
        <v>522.79177344011509</v>
      </c>
      <c r="K16" s="506">
        <f>L16-J16</f>
        <v>0</v>
      </c>
      <c r="L16" s="529">
        <f>F16+I16</f>
        <v>522.79177344011509</v>
      </c>
      <c r="M16" s="21"/>
    </row>
    <row r="17" spans="2:13">
      <c r="B17" s="66">
        <v>8</v>
      </c>
      <c r="C17" s="101" t="s">
        <v>72</v>
      </c>
      <c r="D17" s="528">
        <f>'4. OEB_Adjustment_Input_Sheet'!D42</f>
        <v>82.051238318380328</v>
      </c>
      <c r="E17" s="506">
        <f>F17-D17</f>
        <v>0</v>
      </c>
      <c r="F17" s="529">
        <f>'4. OEB_Adjustment_Input_Sheet'!F42</f>
        <v>82.051238318380328</v>
      </c>
      <c r="G17" s="528">
        <f>'4. OEB_Adjustment_Input_Sheet'!G42</f>
        <v>81.939909081497532</v>
      </c>
      <c r="H17" s="506">
        <f>I17-G17</f>
        <v>0</v>
      </c>
      <c r="I17" s="529">
        <f>'4. OEB_Adjustment_Input_Sheet'!I42</f>
        <v>81.939909081497532</v>
      </c>
      <c r="J17" s="528">
        <f>G17+D17</f>
        <v>163.99114739987786</v>
      </c>
      <c r="K17" s="506">
        <f>L17-J17</f>
        <v>0</v>
      </c>
      <c r="L17" s="529">
        <f>F17+I17</f>
        <v>163.99114739987786</v>
      </c>
      <c r="M17" s="21"/>
    </row>
    <row r="18" spans="2:13">
      <c r="B18" s="66">
        <v>9</v>
      </c>
      <c r="C18" s="72" t="s">
        <v>36</v>
      </c>
      <c r="D18" s="537">
        <f>'4. OEB_Adjustment_Input_Sheet'!D43</f>
        <v>0.30000000000000004</v>
      </c>
      <c r="E18" s="510">
        <f>F18-D18</f>
        <v>0</v>
      </c>
      <c r="F18" s="538">
        <f>'4. OEB_Adjustment_Input_Sheet'!F43</f>
        <v>0.30000000000000004</v>
      </c>
      <c r="G18" s="537">
        <f>'4. OEB_Adjustment_Input_Sheet'!G43</f>
        <v>0.30000000000000004</v>
      </c>
      <c r="H18" s="510">
        <f>I18-G18</f>
        <v>0</v>
      </c>
      <c r="I18" s="538">
        <f>'4. OEB_Adjustment_Input_Sheet'!I43</f>
        <v>0.30000000000000004</v>
      </c>
      <c r="J18" s="537">
        <f>D18+G18</f>
        <v>0.60000000000000009</v>
      </c>
      <c r="K18" s="510">
        <f>L18-J18</f>
        <v>0</v>
      </c>
      <c r="L18" s="538">
        <f>F18+I18</f>
        <v>0.60000000000000009</v>
      </c>
      <c r="M18" s="21"/>
    </row>
    <row r="19" spans="2:13" ht="16.5" thickBot="1">
      <c r="B19" s="66">
        <v>10</v>
      </c>
      <c r="C19" s="63" t="s">
        <v>0</v>
      </c>
      <c r="D19" s="513">
        <f t="shared" ref="D19:J19" si="2">SUM(D15:D18)</f>
        <v>481.06184533652021</v>
      </c>
      <c r="E19" s="533">
        <f>F19-D19</f>
        <v>0</v>
      </c>
      <c r="F19" s="515">
        <f t="shared" si="2"/>
        <v>481.06184533652021</v>
      </c>
      <c r="G19" s="513">
        <f t="shared" si="2"/>
        <v>492.85862344427119</v>
      </c>
      <c r="H19" s="533">
        <f>I19-G19</f>
        <v>0</v>
      </c>
      <c r="I19" s="515">
        <f t="shared" si="2"/>
        <v>492.85862344427119</v>
      </c>
      <c r="J19" s="513">
        <f t="shared" si="2"/>
        <v>973.92046878079145</v>
      </c>
      <c r="K19" s="533">
        <f>L19-J19</f>
        <v>0</v>
      </c>
      <c r="L19" s="515">
        <f t="shared" ref="L19" si="3">F19+I19</f>
        <v>973.92046878079145</v>
      </c>
      <c r="M19" s="21"/>
    </row>
    <row r="20" spans="2:13" ht="15.75">
      <c r="B20" s="66"/>
      <c r="C20" s="63"/>
      <c r="D20" s="69"/>
      <c r="E20" s="55"/>
      <c r="F20" s="56"/>
      <c r="G20" s="69"/>
      <c r="H20" s="55"/>
      <c r="I20" s="56"/>
      <c r="J20" s="69"/>
      <c r="K20" s="55"/>
      <c r="L20" s="56"/>
      <c r="M20" s="21"/>
    </row>
    <row r="21" spans="2:13" ht="15.75">
      <c r="B21" s="73" t="s">
        <v>53</v>
      </c>
      <c r="C21" s="63"/>
      <c r="D21" s="69"/>
      <c r="E21" s="55"/>
      <c r="F21" s="56"/>
      <c r="G21" s="69"/>
      <c r="H21" s="55"/>
      <c r="I21" s="56"/>
      <c r="J21" s="69"/>
      <c r="K21" s="55"/>
      <c r="L21" s="56"/>
      <c r="M21" s="21"/>
    </row>
    <row r="22" spans="2:13" ht="16.5" customHeight="1" thickBot="1">
      <c r="B22" s="66">
        <v>11</v>
      </c>
      <c r="C22" s="74" t="s">
        <v>52</v>
      </c>
      <c r="D22" s="539" t="s">
        <v>19</v>
      </c>
      <c r="E22" s="540" t="s">
        <v>19</v>
      </c>
      <c r="F22" s="541" t="s">
        <v>19</v>
      </c>
      <c r="G22" s="539" t="s">
        <v>19</v>
      </c>
      <c r="H22" s="540" t="s">
        <v>19</v>
      </c>
      <c r="I22" s="541" t="s">
        <v>19</v>
      </c>
      <c r="J22" s="539" t="s">
        <v>19</v>
      </c>
      <c r="K22" s="540" t="s">
        <v>19</v>
      </c>
      <c r="L22" s="542" t="str">
        <f>I22</f>
        <v>n/a</v>
      </c>
      <c r="M22" s="21"/>
    </row>
    <row r="23" spans="2:13">
      <c r="B23" s="66">
        <v>12</v>
      </c>
      <c r="C23" s="72" t="s">
        <v>38</v>
      </c>
      <c r="D23" s="543">
        <f>'4. OEB_Adjustment_Input_Sheet'!D48</f>
        <v>19.850682924358257</v>
      </c>
      <c r="E23" s="544">
        <f>F23-D23</f>
        <v>0</v>
      </c>
      <c r="F23" s="545">
        <f>'4. OEB_Adjustment_Input_Sheet'!F48</f>
        <v>19.850682924358257</v>
      </c>
      <c r="G23" s="543">
        <f>'4. OEB_Adjustment_Input_Sheet'!G48</f>
        <v>20.212682924358255</v>
      </c>
      <c r="H23" s="544">
        <f>I23-G23</f>
        <v>0</v>
      </c>
      <c r="I23" s="545">
        <f>'4. OEB_Adjustment_Input_Sheet'!I48</f>
        <v>20.212682924358255</v>
      </c>
      <c r="J23" s="543">
        <f>D23+G23</f>
        <v>40.063365848716515</v>
      </c>
      <c r="K23" s="544">
        <f>L23-J23</f>
        <v>0</v>
      </c>
      <c r="L23" s="545">
        <f>F23+I23</f>
        <v>40.063365848716515</v>
      </c>
      <c r="M23" s="21"/>
    </row>
    <row r="24" spans="2:13" ht="16.5" thickBot="1">
      <c r="B24" s="66">
        <v>13</v>
      </c>
      <c r="C24" s="63" t="s">
        <v>0</v>
      </c>
      <c r="D24" s="513">
        <f t="shared" ref="D24:J24" si="4">SUM(D22:D23)</f>
        <v>19.850682924358257</v>
      </c>
      <c r="E24" s="533">
        <f>F24-D24</f>
        <v>0</v>
      </c>
      <c r="F24" s="515">
        <f t="shared" si="4"/>
        <v>19.850682924358257</v>
      </c>
      <c r="G24" s="513">
        <f t="shared" si="4"/>
        <v>20.212682924358255</v>
      </c>
      <c r="H24" s="533">
        <f>I24-G24</f>
        <v>0</v>
      </c>
      <c r="I24" s="515">
        <f t="shared" si="4"/>
        <v>20.212682924358255</v>
      </c>
      <c r="J24" s="513">
        <f t="shared" si="4"/>
        <v>40.063365848716515</v>
      </c>
      <c r="K24" s="533">
        <f>L24-J24</f>
        <v>0</v>
      </c>
      <c r="L24" s="515">
        <f t="shared" ref="L24" si="5">F24+I24</f>
        <v>40.063365848716515</v>
      </c>
      <c r="M24" s="21"/>
    </row>
    <row r="25" spans="2:13" ht="16.5" thickBot="1">
      <c r="B25" s="66"/>
      <c r="C25" s="63"/>
      <c r="D25" s="69"/>
      <c r="E25" s="55"/>
      <c r="F25" s="56"/>
      <c r="G25" s="69"/>
      <c r="H25" s="55"/>
      <c r="I25" s="56"/>
      <c r="J25" s="69"/>
      <c r="K25" s="55"/>
      <c r="L25" s="56"/>
      <c r="M25" s="21"/>
    </row>
    <row r="26" spans="2:13" ht="16.5" thickBot="1">
      <c r="B26" s="66">
        <v>14</v>
      </c>
      <c r="C26" s="234" t="s">
        <v>120</v>
      </c>
      <c r="D26" s="546">
        <f>('6. Taxes'!D23-'6. Taxes'!D22)*0.21114-0.3</f>
        <v>48.476310517986406</v>
      </c>
      <c r="E26" s="547">
        <f>F26-D26</f>
        <v>0</v>
      </c>
      <c r="F26" s="548">
        <f>('6. Taxes'!F23-'6. Taxes'!F22)*0.21114-0.3</f>
        <v>48.476310517986406</v>
      </c>
      <c r="G26" s="546">
        <f>('6. Taxes'!G23-'6. Taxes'!G22)*0.38007-0.3</f>
        <v>61.519945230000879</v>
      </c>
      <c r="H26" s="547">
        <f>I26-G26</f>
        <v>0</v>
      </c>
      <c r="I26" s="548">
        <f>('6. Taxes'!I23-'6. Taxes'!I22)*0.38007-0.3</f>
        <v>61.519945230000879</v>
      </c>
      <c r="J26" s="546">
        <f>D26+G26</f>
        <v>109.99625574798728</v>
      </c>
      <c r="K26" s="547">
        <f>L26-J26</f>
        <v>0</v>
      </c>
      <c r="L26" s="548">
        <f>F26+I26</f>
        <v>109.99625574798728</v>
      </c>
      <c r="M26" s="21"/>
    </row>
    <row r="27" spans="2:13" ht="16.5" thickBot="1">
      <c r="B27" s="66"/>
      <c r="C27" s="63"/>
      <c r="D27" s="69"/>
      <c r="E27" s="55"/>
      <c r="F27" s="56"/>
      <c r="G27" s="69"/>
      <c r="H27" s="55"/>
      <c r="I27" s="56"/>
      <c r="J27" s="69"/>
      <c r="K27" s="55"/>
      <c r="L27" s="56"/>
      <c r="M27" s="21"/>
    </row>
    <row r="28" spans="2:13" ht="16.5" customHeight="1" thickBot="1">
      <c r="B28" s="209">
        <v>15</v>
      </c>
      <c r="C28" s="210" t="s">
        <v>54</v>
      </c>
      <c r="D28" s="546">
        <f>D12+D19-D24+D26</f>
        <v>856.73993508268381</v>
      </c>
      <c r="E28" s="547">
        <f>F28-D28</f>
        <v>0</v>
      </c>
      <c r="F28" s="548">
        <f>F12+F19-F24+F26</f>
        <v>856.73993508268381</v>
      </c>
      <c r="G28" s="546">
        <f>G12+G19-G24+G26</f>
        <v>879.53646756777925</v>
      </c>
      <c r="H28" s="547">
        <f>I28-G28</f>
        <v>0</v>
      </c>
      <c r="I28" s="548">
        <f>I12+I19-I24+I26</f>
        <v>879.53646756777925</v>
      </c>
      <c r="J28" s="546">
        <f>D28+G28</f>
        <v>1736.2764026504631</v>
      </c>
      <c r="K28" s="547">
        <f>L28-J28</f>
        <v>0</v>
      </c>
      <c r="L28" s="548">
        <f>F28+I28</f>
        <v>1736.2764026504631</v>
      </c>
      <c r="M28" s="21"/>
    </row>
    <row r="29" spans="2:13" s="4" customFormat="1" ht="16.5" customHeight="1" thickBot="1">
      <c r="B29" s="131"/>
      <c r="C29" s="65"/>
      <c r="D29" s="88"/>
      <c r="E29" s="88"/>
      <c r="F29" s="88"/>
      <c r="G29" s="88"/>
      <c r="H29" s="88"/>
      <c r="I29" s="88"/>
      <c r="J29" s="88"/>
      <c r="K29" s="88"/>
      <c r="L29" s="88"/>
      <c r="M29" s="298"/>
    </row>
    <row r="30" spans="2:13" s="4" customFormat="1" ht="16.5" customHeight="1" thickBot="1">
      <c r="B30" s="52"/>
      <c r="C30" s="52"/>
      <c r="D30" s="611" t="s">
        <v>67</v>
      </c>
      <c r="E30" s="612"/>
      <c r="F30" s="612"/>
      <c r="G30" s="612"/>
      <c r="H30" s="612"/>
      <c r="I30" s="612"/>
      <c r="J30" s="612"/>
      <c r="K30" s="612"/>
      <c r="L30" s="613"/>
      <c r="M30" s="27"/>
    </row>
    <row r="31" spans="2:13" s="4" customFormat="1" ht="16.5" customHeight="1">
      <c r="B31" s="113"/>
      <c r="C31" s="111"/>
      <c r="D31" s="619">
        <v>2014</v>
      </c>
      <c r="E31" s="620"/>
      <c r="F31" s="621"/>
      <c r="G31" s="619">
        <v>2015</v>
      </c>
      <c r="H31" s="620"/>
      <c r="I31" s="621"/>
      <c r="J31" s="614" t="s">
        <v>0</v>
      </c>
      <c r="K31" s="624"/>
      <c r="L31" s="625"/>
      <c r="M31" s="27"/>
    </row>
    <row r="32" spans="2:13" s="4" customFormat="1" ht="16.5" customHeight="1">
      <c r="B32" s="106" t="s">
        <v>2</v>
      </c>
      <c r="C32" s="112"/>
      <c r="D32" s="9" t="s">
        <v>14</v>
      </c>
      <c r="E32" s="10" t="s">
        <v>23</v>
      </c>
      <c r="F32" s="11" t="s">
        <v>23</v>
      </c>
      <c r="G32" s="9" t="s">
        <v>14</v>
      </c>
      <c r="H32" s="10" t="s">
        <v>23</v>
      </c>
      <c r="I32" s="11" t="s">
        <v>23</v>
      </c>
      <c r="J32" s="9" t="s">
        <v>14</v>
      </c>
      <c r="K32" s="10" t="s">
        <v>23</v>
      </c>
      <c r="L32" s="11" t="s">
        <v>23</v>
      </c>
      <c r="M32" s="27"/>
    </row>
    <row r="33" spans="2:13" s="4" customFormat="1" ht="16.5" customHeight="1" thickBot="1">
      <c r="B33" s="60" t="s">
        <v>3</v>
      </c>
      <c r="C33" s="59" t="s">
        <v>1</v>
      </c>
      <c r="D33" s="12" t="s">
        <v>12</v>
      </c>
      <c r="E33" s="13" t="s">
        <v>17</v>
      </c>
      <c r="F33" s="14" t="s">
        <v>13</v>
      </c>
      <c r="G33" s="12" t="s">
        <v>12</v>
      </c>
      <c r="H33" s="13" t="s">
        <v>17</v>
      </c>
      <c r="I33" s="14" t="s">
        <v>13</v>
      </c>
      <c r="J33" s="12" t="s">
        <v>12</v>
      </c>
      <c r="K33" s="13" t="s">
        <v>17</v>
      </c>
      <c r="L33" s="14" t="s">
        <v>13</v>
      </c>
      <c r="M33" s="27"/>
    </row>
    <row r="34" spans="2:13" s="4" customFormat="1" ht="16.5" customHeight="1">
      <c r="B34" s="53"/>
      <c r="C34" s="131"/>
      <c r="D34" s="53" t="s">
        <v>4</v>
      </c>
      <c r="E34" s="131" t="s">
        <v>5</v>
      </c>
      <c r="F34" s="54" t="s">
        <v>6</v>
      </c>
      <c r="G34" s="53" t="s">
        <v>7</v>
      </c>
      <c r="H34" s="131" t="s">
        <v>8</v>
      </c>
      <c r="I34" s="54" t="s">
        <v>9</v>
      </c>
      <c r="J34" s="53" t="s">
        <v>11</v>
      </c>
      <c r="K34" s="131" t="s">
        <v>15</v>
      </c>
      <c r="L34" s="54" t="s">
        <v>16</v>
      </c>
      <c r="M34" s="27"/>
    </row>
    <row r="35" spans="2:13" s="4" customFormat="1" ht="16.5" customHeight="1" thickBot="1">
      <c r="B35" s="71" t="s">
        <v>49</v>
      </c>
      <c r="C35" s="63"/>
      <c r="D35" s="256"/>
      <c r="E35" s="55"/>
      <c r="F35" s="56"/>
      <c r="G35" s="69"/>
      <c r="H35" s="55"/>
      <c r="I35" s="56"/>
      <c r="J35" s="68"/>
      <c r="K35" s="64"/>
      <c r="L35" s="67"/>
      <c r="M35" s="27"/>
    </row>
    <row r="36" spans="2:13" s="4" customFormat="1" ht="16.5" customHeight="1">
      <c r="B36" s="66">
        <v>16</v>
      </c>
      <c r="C36" s="72" t="s">
        <v>32</v>
      </c>
      <c r="D36" s="526">
        <f>'4. OEB_Adjustment_Input_Sheet'!D14*'5. Rate_Base_&amp;_Cost_of_Capital'!D48/'5. Rate_Base_&amp;_Cost_of_Capital'!D98</f>
        <v>1.76538167984242</v>
      </c>
      <c r="E36" s="502">
        <f>F36-D36</f>
        <v>0</v>
      </c>
      <c r="F36" s="527">
        <f>'4. OEB_Adjustment_Input_Sheet'!F14*'5. Rate_Base_&amp;_Cost_of_Capital'!F48/'5. Rate_Base_&amp;_Cost_of_Capital'!F98</f>
        <v>1.76538167984242</v>
      </c>
      <c r="G36" s="526">
        <f>'4. OEB_Adjustment_Input_Sheet'!G14*'5. Rate_Base_&amp;_Cost_of_Capital'!G48/'5. Rate_Base_&amp;_Cost_of_Capital'!G98</f>
        <v>2.2721617574342199</v>
      </c>
      <c r="H36" s="502">
        <f>I36-G36</f>
        <v>0</v>
      </c>
      <c r="I36" s="527">
        <f>'4. OEB_Adjustment_Input_Sheet'!I14*'5. Rate_Base_&amp;_Cost_of_Capital'!I48/'5. Rate_Base_&amp;_Cost_of_Capital'!I98</f>
        <v>2.2721617574342199</v>
      </c>
      <c r="J36" s="526">
        <f>G36+D36</f>
        <v>4.0375434372766401</v>
      </c>
      <c r="K36" s="502">
        <f>L36-J36</f>
        <v>0</v>
      </c>
      <c r="L36" s="527">
        <f>F36+I36</f>
        <v>4.0375434372766401</v>
      </c>
      <c r="M36" s="27"/>
    </row>
    <row r="37" spans="2:13" s="4" customFormat="1" ht="16.5" customHeight="1">
      <c r="B37" s="66">
        <v>17</v>
      </c>
      <c r="C37" s="72" t="s">
        <v>50</v>
      </c>
      <c r="D37" s="528">
        <f>('5. Rate_Base_&amp;_Cost_of_Capital'!D112+('5. Rate_Base_&amp;_Cost_of_Capital'!D105*'4. OEB_Adjustment_Input_Sheet'!D17))*'5. Rate_Base_&amp;_Cost_of_Capital'!D48/'5. Rate_Base_&amp;_Cost_of_Capital'!D98</f>
        <v>62.208303429729312</v>
      </c>
      <c r="E37" s="506">
        <f>F37-D37</f>
        <v>0</v>
      </c>
      <c r="F37" s="529">
        <f>('5. Rate_Base_&amp;_Cost_of_Capital'!F112+('5. Rate_Base_&amp;_Cost_of_Capital'!F105*'4. OEB_Adjustment_Input_Sheet'!F17))*'5. Rate_Base_&amp;_Cost_of_Capital'!F48/'5. Rate_Base_&amp;_Cost_of_Capital'!F98</f>
        <v>62.208303429729312</v>
      </c>
      <c r="G37" s="528">
        <f>('5. Rate_Base_&amp;_Cost_of_Capital'!G112+('5. Rate_Base_&amp;_Cost_of_Capital'!G105*'4. OEB_Adjustment_Input_Sheet'!G17))*'5. Rate_Base_&amp;_Cost_of_Capital'!G48/'5. Rate_Base_&amp;_Cost_of_Capital'!G98</f>
        <v>62.748594601947708</v>
      </c>
      <c r="H37" s="506">
        <f>I37-G37</f>
        <v>0</v>
      </c>
      <c r="I37" s="529">
        <f>('5. Rate_Base_&amp;_Cost_of_Capital'!I112+('5. Rate_Base_&amp;_Cost_of_Capital'!I105*'4. OEB_Adjustment_Input_Sheet'!I17))*'5. Rate_Base_&amp;_Cost_of_Capital'!I48/'5. Rate_Base_&amp;_Cost_of_Capital'!I98</f>
        <v>62.748594601947708</v>
      </c>
      <c r="J37" s="528">
        <f>G37+D37</f>
        <v>124.95689803167701</v>
      </c>
      <c r="K37" s="506">
        <f>L37-J37</f>
        <v>0</v>
      </c>
      <c r="L37" s="529">
        <f>F37+I37</f>
        <v>124.95689803167701</v>
      </c>
      <c r="M37" s="27"/>
    </row>
    <row r="38" spans="2:13" s="4" customFormat="1" ht="16.5" customHeight="1">
      <c r="B38" s="66">
        <v>18</v>
      </c>
      <c r="C38" s="72" t="s">
        <v>51</v>
      </c>
      <c r="D38" s="528">
        <f>'5. Rate_Base_&amp;_Cost_of_Capital'!D110*'5. Rate_Base_&amp;_Cost_of_Capital'!D48/'5. Rate_Base_&amp;_Cost_of_Capital'!D98</f>
        <v>106.00004445315506</v>
      </c>
      <c r="E38" s="506">
        <f>F38-D38</f>
        <v>0</v>
      </c>
      <c r="F38" s="529">
        <f>'5. Rate_Base_&amp;_Cost_of_Capital'!F110*'5. Rate_Base_&amp;_Cost_of_Capital'!F48/'5. Rate_Base_&amp;_Cost_of_Capital'!F98</f>
        <v>106.00004445315506</v>
      </c>
      <c r="G38" s="528">
        <f>'5. Rate_Base_&amp;_Cost_of_Capital'!G110*'5. Rate_Base_&amp;_Cost_of_Capital'!G48/'5. Rate_Base_&amp;_Cost_of_Capital'!G98</f>
        <v>106.70351774541989</v>
      </c>
      <c r="H38" s="506">
        <f>I38-G38</f>
        <v>0</v>
      </c>
      <c r="I38" s="529">
        <f>'5. Rate_Base_&amp;_Cost_of_Capital'!I110*'5. Rate_Base_&amp;_Cost_of_Capital'!I48/'5. Rate_Base_&amp;_Cost_of_Capital'!I98</f>
        <v>106.70351774541989</v>
      </c>
      <c r="J38" s="528">
        <f>G38+D38</f>
        <v>212.70356219857496</v>
      </c>
      <c r="K38" s="506">
        <f>L38-J38</f>
        <v>0</v>
      </c>
      <c r="L38" s="529">
        <f>F38+I38</f>
        <v>212.70356219857496</v>
      </c>
      <c r="M38" s="27"/>
    </row>
    <row r="39" spans="2:13" s="4" customFormat="1" ht="16.5" customHeight="1">
      <c r="B39" s="66">
        <v>19</v>
      </c>
      <c r="C39" s="190" t="s">
        <v>74</v>
      </c>
      <c r="D39" s="530" t="s">
        <v>19</v>
      </c>
      <c r="E39" s="531" t="s">
        <v>19</v>
      </c>
      <c r="F39" s="532" t="s">
        <v>19</v>
      </c>
      <c r="G39" s="530" t="s">
        <v>19</v>
      </c>
      <c r="H39" s="531" t="s">
        <v>19</v>
      </c>
      <c r="I39" s="532" t="s">
        <v>19</v>
      </c>
      <c r="J39" s="530" t="s">
        <v>19</v>
      </c>
      <c r="K39" s="531" t="s">
        <v>19</v>
      </c>
      <c r="L39" s="532" t="s">
        <v>19</v>
      </c>
      <c r="M39" s="27"/>
    </row>
    <row r="40" spans="2:13" s="4" customFormat="1" ht="16.5" customHeight="1" thickBot="1">
      <c r="B40" s="66">
        <v>20</v>
      </c>
      <c r="C40" s="63" t="s">
        <v>0</v>
      </c>
      <c r="D40" s="513">
        <f>SUM(D36:D39)</f>
        <v>169.97372956272679</v>
      </c>
      <c r="E40" s="533">
        <f>F40-D40</f>
        <v>0</v>
      </c>
      <c r="F40" s="515">
        <f t="shared" ref="F40:J40" si="6">SUM(F36:F39)</f>
        <v>169.97372956272679</v>
      </c>
      <c r="G40" s="513">
        <f t="shared" si="6"/>
        <v>171.72427410480182</v>
      </c>
      <c r="H40" s="533">
        <f>I40-G40</f>
        <v>0</v>
      </c>
      <c r="I40" s="515">
        <f t="shared" si="6"/>
        <v>171.72427410480182</v>
      </c>
      <c r="J40" s="549">
        <f t="shared" si="6"/>
        <v>341.69800366752861</v>
      </c>
      <c r="K40" s="533">
        <f>L40-J40</f>
        <v>0</v>
      </c>
      <c r="L40" s="550">
        <f t="shared" ref="L40" si="7">F40+I40</f>
        <v>341.69800366752861</v>
      </c>
      <c r="M40" s="27"/>
    </row>
    <row r="41" spans="2:13" s="4" customFormat="1" ht="16.5" customHeight="1">
      <c r="B41" s="66"/>
      <c r="C41" s="63"/>
      <c r="D41" s="69"/>
      <c r="E41" s="55"/>
      <c r="F41" s="56"/>
      <c r="G41" s="69"/>
      <c r="H41" s="55"/>
      <c r="I41" s="56"/>
      <c r="J41" s="69"/>
      <c r="K41" s="55"/>
      <c r="L41" s="56"/>
      <c r="M41" s="27"/>
    </row>
    <row r="42" spans="2:13" s="4" customFormat="1" ht="16.5" customHeight="1" thickBot="1">
      <c r="B42" s="73" t="s">
        <v>47</v>
      </c>
      <c r="C42" s="63"/>
      <c r="D42" s="69"/>
      <c r="E42" s="55"/>
      <c r="F42" s="56"/>
      <c r="G42" s="69"/>
      <c r="H42" s="55"/>
      <c r="I42" s="56"/>
      <c r="J42" s="69"/>
      <c r="K42" s="55"/>
      <c r="L42" s="56"/>
      <c r="M42" s="27"/>
    </row>
    <row r="43" spans="2:13" s="4" customFormat="1" ht="16.5" customHeight="1">
      <c r="B43" s="66">
        <v>21</v>
      </c>
      <c r="C43" s="72" t="s">
        <v>34</v>
      </c>
      <c r="D43" s="526">
        <f>'4. OEB_Adjustment_Input_Sheet'!D67</f>
        <v>232.48477964246206</v>
      </c>
      <c r="E43" s="502">
        <f>F43-D43</f>
        <v>0</v>
      </c>
      <c r="F43" s="536">
        <f>'4. OEB_Adjustment_Input_Sheet'!F67</f>
        <v>232.48477964246206</v>
      </c>
      <c r="G43" s="526">
        <f>'4. OEB_Adjustment_Input_Sheet'!G67</f>
        <v>237.19576035289646</v>
      </c>
      <c r="H43" s="502">
        <f>I43-G43</f>
        <v>0</v>
      </c>
      <c r="I43" s="527">
        <f>'4. OEB_Adjustment_Input_Sheet'!I67</f>
        <v>237.19576035289646</v>
      </c>
      <c r="J43" s="526">
        <f>G43+D43</f>
        <v>469.68053999535852</v>
      </c>
      <c r="K43" s="502">
        <f>L43-J43</f>
        <v>0</v>
      </c>
      <c r="L43" s="527">
        <f>F43+I43</f>
        <v>469.68053999535852</v>
      </c>
      <c r="M43" s="27"/>
    </row>
    <row r="44" spans="2:13" s="4" customFormat="1" ht="16.5" customHeight="1">
      <c r="B44" s="66">
        <v>22</v>
      </c>
      <c r="C44" s="101" t="s">
        <v>89</v>
      </c>
      <c r="D44" s="528">
        <f>'4. OEB_Adjustment_Input_Sheet'!D68</f>
        <v>75.605453275348623</v>
      </c>
      <c r="E44" s="506">
        <f>F44-D44</f>
        <v>0</v>
      </c>
      <c r="F44" s="529">
        <f>'4. OEB_Adjustment_Input_Sheet'!F68</f>
        <v>75.605453275348623</v>
      </c>
      <c r="G44" s="528">
        <f>'4. OEB_Adjustment_Input_Sheet'!G68</f>
        <v>77.524984658154779</v>
      </c>
      <c r="H44" s="506">
        <f>I44-G44</f>
        <v>0</v>
      </c>
      <c r="I44" s="529">
        <f>'4. OEB_Adjustment_Input_Sheet'!I68</f>
        <v>77.524984658154779</v>
      </c>
      <c r="J44" s="528">
        <f>G44+D44</f>
        <v>153.1304379335034</v>
      </c>
      <c r="K44" s="506">
        <f>L44-J44</f>
        <v>0</v>
      </c>
      <c r="L44" s="529">
        <f>F44+I44</f>
        <v>153.1304379335034</v>
      </c>
      <c r="M44" s="27"/>
    </row>
    <row r="45" spans="2:13" s="4" customFormat="1" ht="16.5" customHeight="1">
      <c r="B45" s="66">
        <v>23</v>
      </c>
      <c r="C45" s="101" t="s">
        <v>72</v>
      </c>
      <c r="D45" s="528">
        <f>'4. OEB_Adjustment_Input_Sheet'!D69</f>
        <v>62.223053145958438</v>
      </c>
      <c r="E45" s="506">
        <f>F45-D45</f>
        <v>0</v>
      </c>
      <c r="F45" s="529">
        <f>'4. OEB_Adjustment_Input_Sheet'!F69</f>
        <v>62.223053145958438</v>
      </c>
      <c r="G45" s="528">
        <f>'4. OEB_Adjustment_Input_Sheet'!G69</f>
        <v>63.081720001704937</v>
      </c>
      <c r="H45" s="506">
        <f>I45-G45</f>
        <v>0</v>
      </c>
      <c r="I45" s="529">
        <f>'4. OEB_Adjustment_Input_Sheet'!I69</f>
        <v>63.081720001704937</v>
      </c>
      <c r="J45" s="528">
        <f>G45+D45</f>
        <v>125.30477314766338</v>
      </c>
      <c r="K45" s="506">
        <f>L45-J45</f>
        <v>0</v>
      </c>
      <c r="L45" s="529">
        <f>F45+I45</f>
        <v>125.30477314766338</v>
      </c>
      <c r="M45" s="27"/>
    </row>
    <row r="46" spans="2:13" s="4" customFormat="1" ht="16.5" customHeight="1">
      <c r="B46" s="66">
        <v>24</v>
      </c>
      <c r="C46" s="72" t="s">
        <v>36</v>
      </c>
      <c r="D46" s="537">
        <f>'4. OEB_Adjustment_Input_Sheet'!D70</f>
        <v>0.1</v>
      </c>
      <c r="E46" s="510">
        <f>F46-D46</f>
        <v>0</v>
      </c>
      <c r="F46" s="538">
        <f>'4. OEB_Adjustment_Input_Sheet'!F70</f>
        <v>0.1</v>
      </c>
      <c r="G46" s="537">
        <f>'4. OEB_Adjustment_Input_Sheet'!G70</f>
        <v>0.1</v>
      </c>
      <c r="H46" s="510">
        <f>I46-G46</f>
        <v>0</v>
      </c>
      <c r="I46" s="538">
        <f>'4. OEB_Adjustment_Input_Sheet'!I70</f>
        <v>0.1</v>
      </c>
      <c r="J46" s="537">
        <f>D46+G46</f>
        <v>0.2</v>
      </c>
      <c r="K46" s="510">
        <f>L46-J46</f>
        <v>0</v>
      </c>
      <c r="L46" s="538">
        <f>F46+I46</f>
        <v>0.2</v>
      </c>
      <c r="M46" s="27"/>
    </row>
    <row r="47" spans="2:13" s="4" customFormat="1" ht="16.5" customHeight="1" thickBot="1">
      <c r="B47" s="66">
        <v>25</v>
      </c>
      <c r="C47" s="63" t="s">
        <v>0</v>
      </c>
      <c r="D47" s="513">
        <f t="shared" ref="D47:J47" si="8">SUM(D43:D46)</f>
        <v>370.41328606376914</v>
      </c>
      <c r="E47" s="533">
        <f>F47-D47</f>
        <v>0</v>
      </c>
      <c r="F47" s="515">
        <f t="shared" si="8"/>
        <v>370.41328606376914</v>
      </c>
      <c r="G47" s="513">
        <f t="shared" si="8"/>
        <v>377.90246501275618</v>
      </c>
      <c r="H47" s="533">
        <f>I47-G47</f>
        <v>0</v>
      </c>
      <c r="I47" s="515">
        <f t="shared" si="8"/>
        <v>377.90246501275618</v>
      </c>
      <c r="J47" s="513">
        <f t="shared" si="8"/>
        <v>748.31575107652532</v>
      </c>
      <c r="K47" s="533">
        <f>L47-J47</f>
        <v>0</v>
      </c>
      <c r="L47" s="515">
        <f t="shared" ref="L47" si="9">F47+I47</f>
        <v>748.31575107652532</v>
      </c>
      <c r="M47" s="27"/>
    </row>
    <row r="48" spans="2:13" s="4" customFormat="1" ht="16.5" customHeight="1">
      <c r="B48" s="66"/>
      <c r="C48" s="63"/>
      <c r="D48" s="69"/>
      <c r="E48" s="55"/>
      <c r="F48" s="56"/>
      <c r="G48" s="69"/>
      <c r="H48" s="55"/>
      <c r="I48" s="56"/>
      <c r="J48" s="69"/>
      <c r="K48" s="55"/>
      <c r="L48" s="56"/>
      <c r="M48" s="27"/>
    </row>
    <row r="49" spans="1:13" s="4" customFormat="1" ht="16.5" customHeight="1">
      <c r="B49" s="73" t="s">
        <v>53</v>
      </c>
      <c r="C49" s="63"/>
      <c r="D49" s="69"/>
      <c r="E49" s="55"/>
      <c r="F49" s="56"/>
      <c r="G49" s="69"/>
      <c r="H49" s="55"/>
      <c r="I49" s="56"/>
      <c r="J49" s="69"/>
      <c r="K49" s="55"/>
      <c r="L49" s="56"/>
      <c r="M49" s="27"/>
    </row>
    <row r="50" spans="1:13" s="4" customFormat="1" ht="16.5" customHeight="1" thickBot="1">
      <c r="B50" s="66">
        <v>26</v>
      </c>
      <c r="C50" s="74" t="s">
        <v>52</v>
      </c>
      <c r="D50" s="539" t="s">
        <v>19</v>
      </c>
      <c r="E50" s="540" t="s">
        <v>19</v>
      </c>
      <c r="F50" s="541" t="s">
        <v>19</v>
      </c>
      <c r="G50" s="539" t="s">
        <v>19</v>
      </c>
      <c r="H50" s="540" t="s">
        <v>19</v>
      </c>
      <c r="I50" s="541" t="s">
        <v>19</v>
      </c>
      <c r="J50" s="539" t="s">
        <v>19</v>
      </c>
      <c r="K50" s="540" t="s">
        <v>19</v>
      </c>
      <c r="L50" s="542" t="str">
        <f>I50</f>
        <v>n/a</v>
      </c>
      <c r="M50" s="27"/>
    </row>
    <row r="51" spans="1:13" s="4" customFormat="1" ht="16.5" customHeight="1">
      <c r="B51" s="66">
        <v>27</v>
      </c>
      <c r="C51" s="72" t="s">
        <v>38</v>
      </c>
      <c r="D51" s="543">
        <f>'4. OEB_Adjustment_Input_Sheet'!D75</f>
        <v>22.655823199490698</v>
      </c>
      <c r="E51" s="544">
        <f>F51-D51</f>
        <v>0</v>
      </c>
      <c r="F51" s="545">
        <f>'4. OEB_Adjustment_Input_Sheet'!F75</f>
        <v>22.655823199490698</v>
      </c>
      <c r="G51" s="543">
        <f>'4. OEB_Adjustment_Input_Sheet'!G75</f>
        <v>23.1088861834805</v>
      </c>
      <c r="H51" s="544">
        <f>I51-G51</f>
        <v>0</v>
      </c>
      <c r="I51" s="545">
        <f>'4. OEB_Adjustment_Input_Sheet'!I75</f>
        <v>23.1088861834805</v>
      </c>
      <c r="J51" s="543">
        <f>D51+G51</f>
        <v>45.764709382971198</v>
      </c>
      <c r="K51" s="544">
        <f>L51-J51</f>
        <v>0</v>
      </c>
      <c r="L51" s="545">
        <f>F51+I51</f>
        <v>45.764709382971198</v>
      </c>
      <c r="M51" s="27"/>
    </row>
    <row r="52" spans="1:13" s="4" customFormat="1" ht="16.5" customHeight="1" thickBot="1">
      <c r="B52" s="66">
        <v>28</v>
      </c>
      <c r="C52" s="63" t="s">
        <v>0</v>
      </c>
      <c r="D52" s="513">
        <f t="shared" ref="D52:J52" si="10">SUM(D50:D51)</f>
        <v>22.655823199490698</v>
      </c>
      <c r="E52" s="533">
        <f>F52-D52</f>
        <v>0</v>
      </c>
      <c r="F52" s="515">
        <f>SUM(F50:F51)</f>
        <v>22.655823199490698</v>
      </c>
      <c r="G52" s="513">
        <f t="shared" si="10"/>
        <v>23.1088861834805</v>
      </c>
      <c r="H52" s="533">
        <f>I52-G52</f>
        <v>0</v>
      </c>
      <c r="I52" s="515">
        <f t="shared" si="10"/>
        <v>23.1088861834805</v>
      </c>
      <c r="J52" s="513">
        <f t="shared" si="10"/>
        <v>45.764709382971198</v>
      </c>
      <c r="K52" s="533">
        <f>L52-J52</f>
        <v>0</v>
      </c>
      <c r="L52" s="515">
        <f t="shared" ref="L52" si="11">F52+I52</f>
        <v>45.764709382971198</v>
      </c>
      <c r="M52" s="27"/>
    </row>
    <row r="53" spans="1:13" s="4" customFormat="1" ht="16.5" customHeight="1" thickBot="1">
      <c r="B53" s="66"/>
      <c r="C53" s="63"/>
      <c r="D53" s="69"/>
      <c r="E53" s="55"/>
      <c r="F53" s="56"/>
      <c r="G53" s="69"/>
      <c r="H53" s="55"/>
      <c r="I53" s="56"/>
      <c r="J53" s="69"/>
      <c r="K53" s="55"/>
      <c r="L53" s="56"/>
      <c r="M53" s="27"/>
    </row>
    <row r="54" spans="1:13" s="4" customFormat="1" ht="16.5" customHeight="1" thickBot="1">
      <c r="B54" s="66">
        <v>29</v>
      </c>
      <c r="C54" s="234" t="s">
        <v>120</v>
      </c>
      <c r="D54" s="546">
        <f>('6. Taxes'!D23-'6. Taxes'!D22)*0.13883-0.7</f>
        <v>31.37168319225184</v>
      </c>
      <c r="E54" s="547">
        <f>F54-D54</f>
        <v>0</v>
      </c>
      <c r="F54" s="548">
        <f>('6. Taxes'!F23-'6. Taxes'!F22)*0.13883-0.7</f>
        <v>31.37168319225184</v>
      </c>
      <c r="G54" s="546">
        <f>('6. Taxes'!G23-'6. Taxes'!G22)*0.27007-0.7</f>
        <v>43.227993812367018</v>
      </c>
      <c r="H54" s="547">
        <f>I54-G54</f>
        <v>0</v>
      </c>
      <c r="I54" s="548">
        <f>('6. Taxes'!I23-'6. Taxes'!I22)*0.27007-0.7</f>
        <v>43.227993812367018</v>
      </c>
      <c r="J54" s="546">
        <f>D54+G54</f>
        <v>74.599677004618854</v>
      </c>
      <c r="K54" s="547">
        <f>L54-J54</f>
        <v>0</v>
      </c>
      <c r="L54" s="548">
        <f>F54+I54</f>
        <v>74.599677004618854</v>
      </c>
      <c r="M54" s="27"/>
    </row>
    <row r="55" spans="1:13" s="4" customFormat="1" ht="16.5" customHeight="1" thickBot="1">
      <c r="B55" s="66"/>
      <c r="C55" s="63"/>
      <c r="D55" s="69"/>
      <c r="E55" s="55"/>
      <c r="F55" s="56"/>
      <c r="G55" s="69"/>
      <c r="H55" s="55"/>
      <c r="I55" s="56"/>
      <c r="J55" s="69"/>
      <c r="K55" s="55"/>
      <c r="L55" s="56"/>
      <c r="M55" s="27"/>
    </row>
    <row r="56" spans="1:13" s="4" customFormat="1" ht="16.5" customHeight="1" thickBot="1">
      <c r="B56" s="209">
        <v>30</v>
      </c>
      <c r="C56" s="210" t="s">
        <v>54</v>
      </c>
      <c r="D56" s="546">
        <f>D40+D47-D52+D54</f>
        <v>549.10287561925702</v>
      </c>
      <c r="E56" s="547">
        <f>F56-D56</f>
        <v>0</v>
      </c>
      <c r="F56" s="548">
        <f>F40+F47-F52+F54</f>
        <v>549.10287561925702</v>
      </c>
      <c r="G56" s="546">
        <f>G40+G47-G52+G54</f>
        <v>569.7458467464445</v>
      </c>
      <c r="H56" s="547">
        <f>I56-G56</f>
        <v>0</v>
      </c>
      <c r="I56" s="548">
        <f>I40+I47-I52+I54</f>
        <v>569.7458467464445</v>
      </c>
      <c r="J56" s="546">
        <f>D56+G56</f>
        <v>1118.8487223657016</v>
      </c>
      <c r="K56" s="547">
        <f>L56-J56</f>
        <v>0</v>
      </c>
      <c r="L56" s="548">
        <f>F56+I56</f>
        <v>1118.8487223657016</v>
      </c>
      <c r="M56" s="27"/>
    </row>
    <row r="57" spans="1:13" s="4" customFormat="1" ht="16.5" customHeight="1" thickBot="1">
      <c r="B57" s="62"/>
      <c r="C57" s="356"/>
      <c r="D57" s="257"/>
      <c r="E57" s="133"/>
      <c r="F57" s="257"/>
      <c r="G57" s="257"/>
      <c r="H57" s="133"/>
      <c r="I57" s="257"/>
      <c r="J57" s="257"/>
      <c r="K57" s="133"/>
      <c r="L57" s="257"/>
      <c r="M57" s="27"/>
    </row>
    <row r="58" spans="1:13" ht="15.75" customHeight="1" thickBot="1">
      <c r="A58" s="5"/>
      <c r="B58" s="57"/>
      <c r="C58" s="57"/>
      <c r="D58" s="611" t="s">
        <v>25</v>
      </c>
      <c r="E58" s="612"/>
      <c r="F58" s="612"/>
      <c r="G58" s="612"/>
      <c r="H58" s="612"/>
      <c r="I58" s="612"/>
      <c r="J58" s="612"/>
      <c r="K58" s="612"/>
      <c r="L58" s="613"/>
      <c r="M58" s="5"/>
    </row>
    <row r="59" spans="1:13" ht="17.25" customHeight="1">
      <c r="A59" s="5"/>
      <c r="B59" s="113"/>
      <c r="C59" s="111"/>
      <c r="D59" s="619">
        <v>2014</v>
      </c>
      <c r="E59" s="620"/>
      <c r="F59" s="621"/>
      <c r="G59" s="619">
        <v>2015</v>
      </c>
      <c r="H59" s="620"/>
      <c r="I59" s="621"/>
      <c r="J59" s="626" t="s">
        <v>0</v>
      </c>
      <c r="K59" s="627"/>
      <c r="L59" s="627"/>
      <c r="M59" s="5"/>
    </row>
    <row r="60" spans="1:13" ht="17.25" customHeight="1">
      <c r="A60" s="5"/>
      <c r="B60" s="106" t="s">
        <v>2</v>
      </c>
      <c r="C60" s="112"/>
      <c r="D60" s="9" t="s">
        <v>14</v>
      </c>
      <c r="E60" s="208" t="s">
        <v>23</v>
      </c>
      <c r="F60" s="11" t="s">
        <v>23</v>
      </c>
      <c r="G60" s="9" t="s">
        <v>14</v>
      </c>
      <c r="H60" s="208" t="s">
        <v>23</v>
      </c>
      <c r="I60" s="11" t="s">
        <v>23</v>
      </c>
      <c r="J60" s="9" t="s">
        <v>14</v>
      </c>
      <c r="K60" s="208" t="s">
        <v>23</v>
      </c>
      <c r="L60" s="11" t="s">
        <v>23</v>
      </c>
      <c r="M60" s="5"/>
    </row>
    <row r="61" spans="1:13" ht="17.25" customHeight="1" thickBot="1">
      <c r="A61" s="5"/>
      <c r="B61" s="60" t="s">
        <v>3</v>
      </c>
      <c r="C61" s="59" t="s">
        <v>1</v>
      </c>
      <c r="D61" s="12" t="s">
        <v>12</v>
      </c>
      <c r="E61" s="13" t="s">
        <v>17</v>
      </c>
      <c r="F61" s="14" t="s">
        <v>13</v>
      </c>
      <c r="G61" s="12" t="s">
        <v>12</v>
      </c>
      <c r="H61" s="13" t="s">
        <v>17</v>
      </c>
      <c r="I61" s="14" t="s">
        <v>13</v>
      </c>
      <c r="J61" s="12" t="s">
        <v>12</v>
      </c>
      <c r="K61" s="13" t="s">
        <v>17</v>
      </c>
      <c r="L61" s="14" t="s">
        <v>13</v>
      </c>
      <c r="M61" s="5"/>
    </row>
    <row r="62" spans="1:13">
      <c r="B62" s="53"/>
      <c r="C62" s="131"/>
      <c r="D62" s="53" t="s">
        <v>4</v>
      </c>
      <c r="E62" s="131" t="s">
        <v>5</v>
      </c>
      <c r="F62" s="54" t="s">
        <v>6</v>
      </c>
      <c r="G62" s="53" t="s">
        <v>7</v>
      </c>
      <c r="H62" s="131" t="s">
        <v>8</v>
      </c>
      <c r="I62" s="54" t="s">
        <v>9</v>
      </c>
      <c r="J62" s="53" t="s">
        <v>11</v>
      </c>
      <c r="K62" s="131" t="s">
        <v>15</v>
      </c>
      <c r="L62" s="54" t="s">
        <v>16</v>
      </c>
    </row>
    <row r="63" spans="1:13" ht="16.5" thickBot="1">
      <c r="B63" s="71" t="s">
        <v>49</v>
      </c>
      <c r="C63" s="63"/>
      <c r="D63" s="256"/>
      <c r="E63" s="55"/>
      <c r="F63" s="56"/>
      <c r="G63" s="69"/>
      <c r="H63" s="55"/>
      <c r="I63" s="56"/>
      <c r="J63" s="69"/>
      <c r="K63" s="55"/>
      <c r="L63" s="56"/>
      <c r="M63" s="27"/>
    </row>
    <row r="64" spans="1:13">
      <c r="B64" s="66">
        <v>31</v>
      </c>
      <c r="C64" s="72" t="s">
        <v>32</v>
      </c>
      <c r="D64" s="526">
        <f>'4. OEB_Adjustment_Input_Sheet'!D14*'5. Rate_Base_&amp;_Cost_of_Capital'!D73/'5. Rate_Base_&amp;_Cost_of_Capital'!D98</f>
        <v>1.6288140673171887</v>
      </c>
      <c r="E64" s="502">
        <f>F64-D64</f>
        <v>0</v>
      </c>
      <c r="F64" s="527">
        <f>'4. OEB_Adjustment_Input_Sheet'!F14*'5. Rate_Base_&amp;_Cost_of_Capital'!F73/'5. Rate_Base_&amp;_Cost_of_Capital'!F98</f>
        <v>1.6288140673171887</v>
      </c>
      <c r="G64" s="526">
        <f>'4. OEB_Adjustment_Input_Sheet'!G14*'5. Rate_Base_&amp;_Cost_of_Capital'!G73/'5. Rate_Base_&amp;_Cost_of_Capital'!G98</f>
        <v>2.1122495363657263</v>
      </c>
      <c r="H64" s="502">
        <f>I64-G64</f>
        <v>0</v>
      </c>
      <c r="I64" s="527">
        <f>'4. OEB_Adjustment_Input_Sheet'!I14*'5. Rate_Base_&amp;_Cost_of_Capital'!I73/'5. Rate_Base_&amp;_Cost_of_Capital'!I98</f>
        <v>2.1122495363657263</v>
      </c>
      <c r="J64" s="526">
        <f>G64+D64</f>
        <v>3.7410636036829148</v>
      </c>
      <c r="K64" s="502">
        <f>L64-J64</f>
        <v>0</v>
      </c>
      <c r="L64" s="527">
        <f>F64+I64</f>
        <v>3.7410636036829148</v>
      </c>
      <c r="M64" s="27"/>
    </row>
    <row r="65" spans="2:13">
      <c r="B65" s="66">
        <v>32</v>
      </c>
      <c r="C65" s="72" t="s">
        <v>50</v>
      </c>
      <c r="D65" s="528">
        <f>('5. Rate_Base_&amp;_Cost_of_Capital'!D112+('5. Rate_Base_&amp;_Cost_of_Capital'!D105*'4. OEB_Adjustment_Input_Sheet'!D17))*'5. Rate_Base_&amp;_Cost_of_Capital'!D73/'5. Rate_Base_&amp;_Cost_of_Capital'!D98</f>
        <v>57.39595062486638</v>
      </c>
      <c r="E65" s="506">
        <f>F65-D65</f>
        <v>0</v>
      </c>
      <c r="F65" s="529">
        <f>('5. Rate_Base_&amp;_Cost_of_Capital'!F112+('5. Rate_Base_&amp;_Cost_of_Capital'!F105*'4. OEB_Adjustment_Input_Sheet'!F17))*'5. Rate_Base_&amp;_Cost_of_Capital'!F73/'5. Rate_Base_&amp;_Cost_of_Capital'!F98</f>
        <v>57.39595062486638</v>
      </c>
      <c r="G65" s="528">
        <f>('5. Rate_Base_&amp;_Cost_of_Capital'!G112+('5. Rate_Base_&amp;_Cost_of_Capital'!G105*'4. OEB_Adjustment_Input_Sheet'!G17))*'5. Rate_Base_&amp;_Cost_of_Capital'!G73/'5. Rate_Base_&amp;_Cost_of_Capital'!G98</f>
        <v>58.332418201260957</v>
      </c>
      <c r="H65" s="506">
        <f>I65-G65</f>
        <v>0</v>
      </c>
      <c r="I65" s="529">
        <f>('5. Rate_Base_&amp;_Cost_of_Capital'!I112+('5. Rate_Base_&amp;_Cost_of_Capital'!I105*'4. OEB_Adjustment_Input_Sheet'!I17))*'5. Rate_Base_&amp;_Cost_of_Capital'!I73/'5. Rate_Base_&amp;_Cost_of_Capital'!I98</f>
        <v>58.332418201260957</v>
      </c>
      <c r="J65" s="528">
        <f>G65+D65</f>
        <v>115.72836882612734</v>
      </c>
      <c r="K65" s="506">
        <f>L65-J65</f>
        <v>0</v>
      </c>
      <c r="L65" s="529">
        <f>F65+I65</f>
        <v>115.72836882612734</v>
      </c>
      <c r="M65" s="27"/>
    </row>
    <row r="66" spans="2:13">
      <c r="B66" s="66">
        <v>33</v>
      </c>
      <c r="C66" s="72" t="s">
        <v>51</v>
      </c>
      <c r="D66" s="528">
        <f>'5. Rate_Base_&amp;_Cost_of_Capital'!D110*'5. Rate_Base_&amp;_Cost_of_Capital'!D73/'5. Rate_Base_&amp;_Cost_of_Capital'!D98</f>
        <v>97.800019969028796</v>
      </c>
      <c r="E66" s="506">
        <f>F66-D66</f>
        <v>0</v>
      </c>
      <c r="F66" s="529">
        <f>'5. Rate_Base_&amp;_Cost_of_Capital'!F110*'5. Rate_Base_&amp;_Cost_of_Capital'!F73/'5. Rate_Base_&amp;_Cost_of_Capital'!F98</f>
        <v>97.800019969028796</v>
      </c>
      <c r="G66" s="528">
        <f>'5. Rate_Base_&amp;_Cost_of_Capital'!G110*'5. Rate_Base_&amp;_Cost_of_Capital'!G73/'5. Rate_Base_&amp;_Cost_of_Capital'!G98</f>
        <v>99.193842669399046</v>
      </c>
      <c r="H66" s="506">
        <f>I66-G66</f>
        <v>0</v>
      </c>
      <c r="I66" s="529">
        <f>'5. Rate_Base_&amp;_Cost_of_Capital'!I110*'5. Rate_Base_&amp;_Cost_of_Capital'!I73/'5. Rate_Base_&amp;_Cost_of_Capital'!I98</f>
        <v>99.193842669399046</v>
      </c>
      <c r="J66" s="528">
        <f>G66+D66</f>
        <v>196.99386263842786</v>
      </c>
      <c r="K66" s="506">
        <f>L66-J66</f>
        <v>0</v>
      </c>
      <c r="L66" s="529">
        <f>F66+I66</f>
        <v>196.99386263842786</v>
      </c>
      <c r="M66" s="27"/>
    </row>
    <row r="67" spans="2:13" ht="16.5" customHeight="1">
      <c r="B67" s="66">
        <v>34</v>
      </c>
      <c r="C67" s="190" t="s">
        <v>74</v>
      </c>
      <c r="D67" s="537">
        <f>'5. Rate_Base_&amp;_Cost_of_Capital'!D83</f>
        <v>74.614428604314043</v>
      </c>
      <c r="E67" s="510">
        <f>F67-D67</f>
        <v>0</v>
      </c>
      <c r="F67" s="538">
        <f>'5. Rate_Base_&amp;_Cost_of_Capital'!F83</f>
        <v>74.614428604314043</v>
      </c>
      <c r="G67" s="537">
        <f>'5. Rate_Base_&amp;_Cost_of_Capital'!G83</f>
        <v>70.280838604314056</v>
      </c>
      <c r="H67" s="510">
        <f>I67-G67</f>
        <v>0</v>
      </c>
      <c r="I67" s="538">
        <f>'5. Rate_Base_&amp;_Cost_of_Capital'!I83</f>
        <v>70.280838604314056</v>
      </c>
      <c r="J67" s="537">
        <f>G67+D67</f>
        <v>144.8952672086281</v>
      </c>
      <c r="K67" s="510">
        <f>L67-J67</f>
        <v>0</v>
      </c>
      <c r="L67" s="538">
        <f>F67+I67</f>
        <v>144.8952672086281</v>
      </c>
      <c r="M67" s="27"/>
    </row>
    <row r="68" spans="2:13" ht="16.5" thickBot="1">
      <c r="B68" s="66">
        <v>35</v>
      </c>
      <c r="C68" s="63" t="s">
        <v>0</v>
      </c>
      <c r="D68" s="513">
        <f>SUM(D64:D67)</f>
        <v>231.4392132655264</v>
      </c>
      <c r="E68" s="533">
        <f>F68-D68</f>
        <v>0</v>
      </c>
      <c r="F68" s="515">
        <f t="shared" ref="F68:J68" si="12">SUM(F64:F67)</f>
        <v>231.4392132655264</v>
      </c>
      <c r="G68" s="513">
        <f t="shared" si="12"/>
        <v>229.91934901133979</v>
      </c>
      <c r="H68" s="533">
        <f>I68-G68</f>
        <v>0</v>
      </c>
      <c r="I68" s="515">
        <f t="shared" si="12"/>
        <v>229.91934901133979</v>
      </c>
      <c r="J68" s="513">
        <f t="shared" si="12"/>
        <v>461.35856227686622</v>
      </c>
      <c r="K68" s="533">
        <f>L68-J68</f>
        <v>0</v>
      </c>
      <c r="L68" s="515">
        <f t="shared" ref="L68" si="13">F68+I68</f>
        <v>461.35856227686622</v>
      </c>
      <c r="M68" s="27"/>
    </row>
    <row r="69" spans="2:13" ht="15.75">
      <c r="B69" s="66"/>
      <c r="C69" s="63"/>
      <c r="D69" s="69"/>
      <c r="E69" s="55"/>
      <c r="F69" s="56"/>
      <c r="G69" s="69"/>
      <c r="H69" s="55"/>
      <c r="I69" s="56"/>
      <c r="J69" s="69"/>
      <c r="K69" s="55"/>
      <c r="L69" s="56"/>
      <c r="M69" s="27"/>
    </row>
    <row r="70" spans="2:13" ht="16.5" thickBot="1">
      <c r="B70" s="73" t="s">
        <v>47</v>
      </c>
      <c r="C70" s="63"/>
      <c r="D70" s="69"/>
      <c r="E70" s="55"/>
      <c r="F70" s="56"/>
      <c r="G70" s="69"/>
      <c r="H70" s="55"/>
      <c r="I70" s="56"/>
      <c r="J70" s="69"/>
      <c r="K70" s="55"/>
      <c r="L70" s="56"/>
      <c r="M70" s="27"/>
    </row>
    <row r="71" spans="2:13">
      <c r="B71" s="66">
        <v>36</v>
      </c>
      <c r="C71" s="72" t="s">
        <v>34</v>
      </c>
      <c r="D71" s="526">
        <f>'4. OEB_Adjustment_Input_Sheet'!D94</f>
        <v>2422.69240416</v>
      </c>
      <c r="E71" s="502">
        <f>F71-D71</f>
        <v>0</v>
      </c>
      <c r="F71" s="536">
        <f>'4. OEB_Adjustment_Input_Sheet'!F94</f>
        <v>2422.69240416</v>
      </c>
      <c r="G71" s="526">
        <f>'4. OEB_Adjustment_Input_Sheet'!G94</f>
        <v>2473.3378142399997</v>
      </c>
      <c r="H71" s="502">
        <f>I71-G71</f>
        <v>0</v>
      </c>
      <c r="I71" s="527">
        <f>'4. OEB_Adjustment_Input_Sheet'!I94</f>
        <v>2473.3378142399997</v>
      </c>
      <c r="J71" s="526">
        <f>G71+D71</f>
        <v>4896.0302183999993</v>
      </c>
      <c r="K71" s="502">
        <f>L71-J71</f>
        <v>0</v>
      </c>
      <c r="L71" s="527">
        <f>F71+I71</f>
        <v>4896.0302183999993</v>
      </c>
      <c r="M71" s="27"/>
    </row>
    <row r="72" spans="2:13">
      <c r="B72" s="66">
        <v>37</v>
      </c>
      <c r="C72" s="101" t="s">
        <v>90</v>
      </c>
      <c r="D72" s="528">
        <f>'4. OEB_Adjustment_Input_Sheet'!D95</f>
        <v>280.45453278427163</v>
      </c>
      <c r="E72" s="506">
        <f>F72-D72</f>
        <v>0</v>
      </c>
      <c r="F72" s="529">
        <f>'4. OEB_Adjustment_Input_Sheet'!F95</f>
        <v>280.45453278427163</v>
      </c>
      <c r="G72" s="528">
        <f>'4. OEB_Adjustment_Input_Sheet'!G95</f>
        <v>267.9349758853545</v>
      </c>
      <c r="H72" s="506">
        <f>I72-G72</f>
        <v>0</v>
      </c>
      <c r="I72" s="529">
        <f>'4. OEB_Adjustment_Input_Sheet'!I95</f>
        <v>267.9349758853545</v>
      </c>
      <c r="J72" s="528">
        <f>G72+D72</f>
        <v>548.38950866962614</v>
      </c>
      <c r="K72" s="506">
        <f>L72-J72</f>
        <v>0</v>
      </c>
      <c r="L72" s="529">
        <f>F72+I72</f>
        <v>548.38950866962614</v>
      </c>
      <c r="M72" s="27"/>
    </row>
    <row r="73" spans="2:13">
      <c r="B73" s="66">
        <v>38</v>
      </c>
      <c r="C73" s="101" t="s">
        <v>72</v>
      </c>
      <c r="D73" s="528">
        <f>'4. OEB_Adjustment_Input_Sheet'!D96</f>
        <v>273.73343896622492</v>
      </c>
      <c r="E73" s="506">
        <f>F73-D73</f>
        <v>0</v>
      </c>
      <c r="F73" s="529">
        <f>'4. OEB_Adjustment_Input_Sheet'!F96</f>
        <v>273.73343896622492</v>
      </c>
      <c r="G73" s="528">
        <f>'4. OEB_Adjustment_Input_Sheet'!G96</f>
        <v>288.54871768659086</v>
      </c>
      <c r="H73" s="506">
        <f>I73-G73</f>
        <v>0</v>
      </c>
      <c r="I73" s="529">
        <f>'4. OEB_Adjustment_Input_Sheet'!I96</f>
        <v>288.54871768659086</v>
      </c>
      <c r="J73" s="528">
        <f>G73+D73</f>
        <v>562.28215665281573</v>
      </c>
      <c r="K73" s="506">
        <f>L73-J73</f>
        <v>0</v>
      </c>
      <c r="L73" s="529">
        <f>F73+I73</f>
        <v>562.28215665281573</v>
      </c>
      <c r="M73" s="27"/>
    </row>
    <row r="74" spans="2:13">
      <c r="B74" s="66">
        <v>39</v>
      </c>
      <c r="C74" s="72" t="s">
        <v>36</v>
      </c>
      <c r="D74" s="537">
        <f>'4. OEB_Adjustment_Input_Sheet'!D97</f>
        <v>15.927</v>
      </c>
      <c r="E74" s="510">
        <f>F74-D74</f>
        <v>0</v>
      </c>
      <c r="F74" s="538">
        <f>'4. OEB_Adjustment_Input_Sheet'!F97</f>
        <v>15.927</v>
      </c>
      <c r="G74" s="537">
        <f>'4. OEB_Adjustment_Input_Sheet'!G97</f>
        <v>16.431000000000001</v>
      </c>
      <c r="H74" s="510">
        <f>I74-G74</f>
        <v>0</v>
      </c>
      <c r="I74" s="538">
        <f>'4. OEB_Adjustment_Input_Sheet'!I97</f>
        <v>16.431000000000001</v>
      </c>
      <c r="J74" s="537">
        <f>D74+G74</f>
        <v>32.358000000000004</v>
      </c>
      <c r="K74" s="510">
        <f>L74-J74</f>
        <v>0</v>
      </c>
      <c r="L74" s="538">
        <f>F74+I74</f>
        <v>32.358000000000004</v>
      </c>
      <c r="M74" s="27"/>
    </row>
    <row r="75" spans="2:13" ht="16.5" thickBot="1">
      <c r="B75" s="66">
        <v>40</v>
      </c>
      <c r="C75" s="63" t="s">
        <v>0</v>
      </c>
      <c r="D75" s="513">
        <f>SUM(D71:D74)</f>
        <v>2992.8073759104968</v>
      </c>
      <c r="E75" s="533">
        <f>F75-D75</f>
        <v>0</v>
      </c>
      <c r="F75" s="515">
        <f t="shared" ref="F75:J75" si="14">SUM(F71:F74)</f>
        <v>2992.8073759104968</v>
      </c>
      <c r="G75" s="513">
        <f t="shared" si="14"/>
        <v>3046.2525078119452</v>
      </c>
      <c r="H75" s="533">
        <f>I75-G75</f>
        <v>0</v>
      </c>
      <c r="I75" s="515">
        <f t="shared" si="14"/>
        <v>3046.2525078119452</v>
      </c>
      <c r="J75" s="513">
        <f t="shared" si="14"/>
        <v>6039.0598837224416</v>
      </c>
      <c r="K75" s="533">
        <f>L75-J75</f>
        <v>0</v>
      </c>
      <c r="L75" s="515">
        <f>F75+I75</f>
        <v>6039.0598837224425</v>
      </c>
      <c r="M75" s="27"/>
    </row>
    <row r="76" spans="2:13" ht="15.75">
      <c r="B76" s="66"/>
      <c r="C76" s="63"/>
      <c r="D76" s="69"/>
      <c r="E76" s="55"/>
      <c r="F76" s="56"/>
      <c r="G76" s="69"/>
      <c r="H76" s="55"/>
      <c r="I76" s="56"/>
      <c r="J76" s="69"/>
      <c r="K76" s="55"/>
      <c r="L76" s="56"/>
      <c r="M76" s="27"/>
    </row>
    <row r="77" spans="2:13" ht="16.5" thickBot="1">
      <c r="B77" s="73" t="s">
        <v>53</v>
      </c>
      <c r="C77" s="63"/>
      <c r="D77" s="69"/>
      <c r="E77" s="55"/>
      <c r="F77" s="56"/>
      <c r="G77" s="69"/>
      <c r="H77" s="55"/>
      <c r="I77" s="56"/>
      <c r="J77" s="69"/>
      <c r="K77" s="55"/>
      <c r="L77" s="56"/>
      <c r="M77" s="27"/>
    </row>
    <row r="78" spans="2:13" ht="16.5" customHeight="1">
      <c r="B78" s="66">
        <v>41</v>
      </c>
      <c r="C78" s="74" t="s">
        <v>52</v>
      </c>
      <c r="D78" s="526">
        <f>'4. OEB_Adjustment_Input_Sheet'!D101</f>
        <v>39.683878533892937</v>
      </c>
      <c r="E78" s="502">
        <f>F78-D78</f>
        <v>0</v>
      </c>
      <c r="F78" s="527">
        <f>'4. OEB_Adjustment_Input_Sheet'!F101</f>
        <v>39.683878533892937</v>
      </c>
      <c r="G78" s="526">
        <f>'4. OEB_Adjustment_Input_Sheet'!G101</f>
        <v>40.616954321576657</v>
      </c>
      <c r="H78" s="502">
        <f>I78-G78</f>
        <v>0</v>
      </c>
      <c r="I78" s="527">
        <f>'4. OEB_Adjustment_Input_Sheet'!I101</f>
        <v>40.616954321576657</v>
      </c>
      <c r="J78" s="526">
        <f>G78+D78</f>
        <v>80.300832855469594</v>
      </c>
      <c r="K78" s="502">
        <f>L78-J78</f>
        <v>0</v>
      </c>
      <c r="L78" s="527">
        <f>F78+I78</f>
        <v>80.300832855469594</v>
      </c>
      <c r="M78" s="27"/>
    </row>
    <row r="79" spans="2:13">
      <c r="B79" s="66">
        <v>42</v>
      </c>
      <c r="C79" s="72" t="s">
        <v>38</v>
      </c>
      <c r="D79" s="537">
        <f>'4. OEB_Adjustment_Input_Sheet'!D102</f>
        <v>33.169075272191833</v>
      </c>
      <c r="E79" s="510">
        <f>F79-D79</f>
        <v>0</v>
      </c>
      <c r="F79" s="538">
        <f>'4. OEB_Adjustment_Input_Sheet'!F102</f>
        <v>33.169075272191833</v>
      </c>
      <c r="G79" s="537">
        <f>'4. OEB_Adjustment_Input_Sheet'!G102</f>
        <v>30.502794777635671</v>
      </c>
      <c r="H79" s="510">
        <f>I79-G79</f>
        <v>0</v>
      </c>
      <c r="I79" s="538">
        <f>'4. OEB_Adjustment_Input_Sheet'!I102</f>
        <v>30.502794777635671</v>
      </c>
      <c r="J79" s="537">
        <f>D79+G79</f>
        <v>63.671870049827504</v>
      </c>
      <c r="K79" s="510">
        <f>L79-J79</f>
        <v>0</v>
      </c>
      <c r="L79" s="538">
        <f>F79+I79</f>
        <v>63.671870049827504</v>
      </c>
      <c r="M79" s="27"/>
    </row>
    <row r="80" spans="2:13" ht="16.5" thickBot="1">
      <c r="B80" s="66">
        <v>43</v>
      </c>
      <c r="C80" s="63" t="s">
        <v>0</v>
      </c>
      <c r="D80" s="513">
        <f t="shared" ref="D80:J80" si="15">SUM(D78:D79)</f>
        <v>72.85295380608477</v>
      </c>
      <c r="E80" s="533">
        <f>F80-D80</f>
        <v>0</v>
      </c>
      <c r="F80" s="515">
        <f t="shared" si="15"/>
        <v>72.85295380608477</v>
      </c>
      <c r="G80" s="513">
        <f t="shared" si="15"/>
        <v>71.119749099212328</v>
      </c>
      <c r="H80" s="533">
        <f>I80-G80</f>
        <v>0</v>
      </c>
      <c r="I80" s="515">
        <f t="shared" si="15"/>
        <v>71.119749099212328</v>
      </c>
      <c r="J80" s="513">
        <f t="shared" si="15"/>
        <v>143.9727029052971</v>
      </c>
      <c r="K80" s="533">
        <f>L80-J80</f>
        <v>0</v>
      </c>
      <c r="L80" s="515">
        <f>F80+I80</f>
        <v>143.9727029052971</v>
      </c>
      <c r="M80" s="27"/>
    </row>
    <row r="81" spans="2:13" ht="16.5" thickBot="1">
      <c r="B81" s="66"/>
      <c r="C81" s="63"/>
      <c r="D81" s="551"/>
      <c r="E81" s="552"/>
      <c r="F81" s="553"/>
      <c r="G81" s="551"/>
      <c r="H81" s="552"/>
      <c r="I81" s="553"/>
      <c r="J81" s="551"/>
      <c r="K81" s="552"/>
      <c r="L81" s="553"/>
      <c r="M81" s="27"/>
    </row>
    <row r="82" spans="2:13" ht="16.5" thickBot="1">
      <c r="B82" s="66">
        <v>44</v>
      </c>
      <c r="C82" s="234" t="s">
        <v>120</v>
      </c>
      <c r="D82" s="546">
        <f>('6. Taxes'!D23-'6. Taxes'!D22)*0.65002-9.4</f>
        <v>140.76376509852005</v>
      </c>
      <c r="E82" s="547">
        <f>F82-D82</f>
        <v>0</v>
      </c>
      <c r="F82" s="548">
        <f>('6. Taxes'!F23-'6. Taxes'!F22)*0.65002-9.4</f>
        <v>140.76376509852005</v>
      </c>
      <c r="G82" s="546">
        <f>('6. Taxes'!G23-'6. Taxes'!G22)*0.34986-9.4</f>
        <v>47.506164754303434</v>
      </c>
      <c r="H82" s="547">
        <f>I82-G82</f>
        <v>0</v>
      </c>
      <c r="I82" s="548">
        <f>('6. Taxes'!I23-'6. Taxes'!I22)*0.34986-9.4</f>
        <v>47.506164754303434</v>
      </c>
      <c r="J82" s="546">
        <f>D82+G82</f>
        <v>188.26992985282348</v>
      </c>
      <c r="K82" s="547">
        <f>L82-J82</f>
        <v>0</v>
      </c>
      <c r="L82" s="548">
        <f>F82+I82</f>
        <v>188.26992985282348</v>
      </c>
      <c r="M82" s="27"/>
    </row>
    <row r="83" spans="2:13" ht="16.5" thickBot="1">
      <c r="B83" s="66"/>
      <c r="C83" s="63"/>
      <c r="D83" s="69"/>
      <c r="E83" s="55"/>
      <c r="F83" s="56"/>
      <c r="G83" s="69"/>
      <c r="H83" s="55"/>
      <c r="I83" s="56"/>
      <c r="J83" s="69"/>
      <c r="K83" s="55"/>
      <c r="L83" s="56"/>
      <c r="M83" s="27"/>
    </row>
    <row r="84" spans="2:13" ht="16.5" customHeight="1" thickBot="1">
      <c r="B84" s="209">
        <v>45</v>
      </c>
      <c r="C84" s="210" t="s">
        <v>54</v>
      </c>
      <c r="D84" s="546">
        <f>D68+D75-D80+D82</f>
        <v>3292.1574004684585</v>
      </c>
      <c r="E84" s="547">
        <f>F84-D84</f>
        <v>0</v>
      </c>
      <c r="F84" s="548">
        <f>F68+F75-F80+F82</f>
        <v>3292.1574004684585</v>
      </c>
      <c r="G84" s="546">
        <f>G68+G75-G80+G82</f>
        <v>3252.5582724783762</v>
      </c>
      <c r="H84" s="547">
        <f>I84-G84</f>
        <v>0</v>
      </c>
      <c r="I84" s="548">
        <f>I68+I75-I80+I82</f>
        <v>3252.5582724783762</v>
      </c>
      <c r="J84" s="546">
        <f>D84+G84</f>
        <v>6544.7156729468352</v>
      </c>
      <c r="K84" s="547">
        <f>L84-J84</f>
        <v>0</v>
      </c>
      <c r="L84" s="548">
        <f>F84+I84</f>
        <v>6544.7156729468352</v>
      </c>
      <c r="M84" s="27"/>
    </row>
    <row r="85" spans="2:13" ht="16.5" thickBot="1">
      <c r="B85" s="62"/>
      <c r="C85" s="63"/>
      <c r="D85" s="27"/>
      <c r="E85" s="27"/>
      <c r="F85" s="27"/>
      <c r="G85" s="27"/>
      <c r="H85" s="27"/>
      <c r="I85" s="27"/>
      <c r="J85" s="27"/>
      <c r="K85" s="27"/>
      <c r="L85" s="27"/>
      <c r="M85" s="4"/>
    </row>
    <row r="86" spans="2:13" ht="16.5" customHeight="1" thickBot="1">
      <c r="B86" s="57"/>
      <c r="C86" s="57"/>
      <c r="D86" s="611" t="s">
        <v>146</v>
      </c>
      <c r="E86" s="612"/>
      <c r="F86" s="612"/>
      <c r="G86" s="612"/>
      <c r="H86" s="612"/>
      <c r="I86" s="612"/>
      <c r="J86" s="612"/>
      <c r="K86" s="612"/>
      <c r="L86" s="613"/>
      <c r="M86" s="4"/>
    </row>
    <row r="87" spans="2:13" ht="15.75">
      <c r="B87" s="113"/>
      <c r="C87" s="111"/>
      <c r="D87" s="619">
        <v>2014</v>
      </c>
      <c r="E87" s="620"/>
      <c r="F87" s="621"/>
      <c r="G87" s="619">
        <v>2015</v>
      </c>
      <c r="H87" s="620"/>
      <c r="I87" s="621"/>
      <c r="J87" s="626" t="s">
        <v>0</v>
      </c>
      <c r="K87" s="627"/>
      <c r="L87" s="627"/>
      <c r="M87" s="4"/>
    </row>
    <row r="88" spans="2:13" ht="15.75">
      <c r="B88" s="106" t="s">
        <v>2</v>
      </c>
      <c r="C88" s="112"/>
      <c r="D88" s="9" t="s">
        <v>14</v>
      </c>
      <c r="E88" s="208" t="s">
        <v>23</v>
      </c>
      <c r="F88" s="11" t="s">
        <v>23</v>
      </c>
      <c r="G88" s="9" t="s">
        <v>14</v>
      </c>
      <c r="H88" s="208" t="s">
        <v>23</v>
      </c>
      <c r="I88" s="11" t="s">
        <v>23</v>
      </c>
      <c r="J88" s="9" t="s">
        <v>14</v>
      </c>
      <c r="K88" s="208" t="s">
        <v>23</v>
      </c>
      <c r="L88" s="11" t="s">
        <v>23</v>
      </c>
      <c r="M88" s="4"/>
    </row>
    <row r="89" spans="2:13" ht="16.5" thickBot="1">
      <c r="B89" s="60" t="s">
        <v>3</v>
      </c>
      <c r="C89" s="59" t="s">
        <v>1</v>
      </c>
      <c r="D89" s="12" t="s">
        <v>12</v>
      </c>
      <c r="E89" s="13" t="s">
        <v>17</v>
      </c>
      <c r="F89" s="14" t="s">
        <v>13</v>
      </c>
      <c r="G89" s="12" t="s">
        <v>12</v>
      </c>
      <c r="H89" s="13" t="s">
        <v>17</v>
      </c>
      <c r="I89" s="14" t="s">
        <v>13</v>
      </c>
      <c r="J89" s="12" t="s">
        <v>12</v>
      </c>
      <c r="K89" s="13" t="s">
        <v>17</v>
      </c>
      <c r="L89" s="14" t="s">
        <v>13</v>
      </c>
      <c r="M89" s="4"/>
    </row>
    <row r="90" spans="2:13">
      <c r="B90" s="53"/>
      <c r="C90" s="131"/>
      <c r="D90" s="53" t="s">
        <v>4</v>
      </c>
      <c r="E90" s="131" t="s">
        <v>5</v>
      </c>
      <c r="F90" s="54" t="s">
        <v>6</v>
      </c>
      <c r="G90" s="53" t="s">
        <v>7</v>
      </c>
      <c r="H90" s="131" t="s">
        <v>8</v>
      </c>
      <c r="I90" s="54" t="s">
        <v>9</v>
      </c>
      <c r="J90" s="53" t="s">
        <v>11</v>
      </c>
      <c r="K90" s="131" t="s">
        <v>15</v>
      </c>
      <c r="L90" s="54" t="s">
        <v>16</v>
      </c>
      <c r="M90" s="4"/>
    </row>
    <row r="91" spans="2:13" ht="16.5" thickBot="1">
      <c r="B91" s="71" t="s">
        <v>49</v>
      </c>
      <c r="C91" s="63"/>
      <c r="D91" s="69"/>
      <c r="E91" s="55"/>
      <c r="F91" s="56"/>
      <c r="G91" s="69"/>
      <c r="H91" s="55"/>
      <c r="I91" s="56"/>
      <c r="J91" s="69"/>
      <c r="K91" s="55"/>
      <c r="L91" s="56"/>
      <c r="M91" s="21"/>
    </row>
    <row r="92" spans="2:13">
      <c r="B92" s="66">
        <v>46</v>
      </c>
      <c r="C92" s="72" t="s">
        <v>32</v>
      </c>
      <c r="D92" s="526">
        <f>D8+D36+D64</f>
        <v>6.9987531114327064</v>
      </c>
      <c r="E92" s="502">
        <f>F92-D92</f>
        <v>0</v>
      </c>
      <c r="F92" s="527">
        <f t="shared" ref="F92:G94" si="16">F8+F36+F64</f>
        <v>6.9987531114327064</v>
      </c>
      <c r="G92" s="526">
        <f t="shared" si="16"/>
        <v>8.9541661070911722</v>
      </c>
      <c r="H92" s="502">
        <f>I92-G92</f>
        <v>0</v>
      </c>
      <c r="I92" s="527">
        <f>I8+I36+I64</f>
        <v>8.9541661070911722</v>
      </c>
      <c r="J92" s="526">
        <f>G92+D92</f>
        <v>15.952919218523878</v>
      </c>
      <c r="K92" s="502">
        <f>L92-J92</f>
        <v>0</v>
      </c>
      <c r="L92" s="527">
        <f>F92+I92</f>
        <v>15.952919218523878</v>
      </c>
      <c r="M92" s="21"/>
    </row>
    <row r="93" spans="2:13">
      <c r="B93" s="66">
        <v>47</v>
      </c>
      <c r="C93" s="72" t="s">
        <v>50</v>
      </c>
      <c r="D93" s="528">
        <f>D9+D37+D65</f>
        <v>246.62120501025615</v>
      </c>
      <c r="E93" s="506">
        <f>F93-D93</f>
        <v>0</v>
      </c>
      <c r="F93" s="529">
        <f t="shared" si="16"/>
        <v>246.62120501025615</v>
      </c>
      <c r="G93" s="528">
        <f t="shared" si="16"/>
        <v>247.28051918576068</v>
      </c>
      <c r="H93" s="506">
        <f>I93-G93</f>
        <v>0</v>
      </c>
      <c r="I93" s="529">
        <f>I9+I37+I65</f>
        <v>247.28051918576068</v>
      </c>
      <c r="J93" s="528">
        <f>G93+D93</f>
        <v>493.90172419601686</v>
      </c>
      <c r="K93" s="506">
        <f>L93-J93</f>
        <v>0</v>
      </c>
      <c r="L93" s="529">
        <f>F93+I93</f>
        <v>493.90172419601686</v>
      </c>
      <c r="M93" s="21"/>
    </row>
    <row r="94" spans="2:13">
      <c r="B94" s="66">
        <v>48</v>
      </c>
      <c r="C94" s="72" t="s">
        <v>51</v>
      </c>
      <c r="D94" s="528">
        <f>D10+D38+D66</f>
        <v>420.23101825478557</v>
      </c>
      <c r="E94" s="506">
        <f>F94-D94</f>
        <v>0</v>
      </c>
      <c r="F94" s="529">
        <f t="shared" si="16"/>
        <v>420.23101825478557</v>
      </c>
      <c r="G94" s="528">
        <f t="shared" si="16"/>
        <v>420.49868103684111</v>
      </c>
      <c r="H94" s="506">
        <f>I94-G94</f>
        <v>0</v>
      </c>
      <c r="I94" s="529">
        <f>I10+I38+I66</f>
        <v>420.49868103684111</v>
      </c>
      <c r="J94" s="528">
        <f>G94+D94</f>
        <v>840.72969929162673</v>
      </c>
      <c r="K94" s="506">
        <f>L94-J94</f>
        <v>0</v>
      </c>
      <c r="L94" s="529">
        <f>F94+I94</f>
        <v>840.72969929162673</v>
      </c>
      <c r="M94" s="21"/>
    </row>
    <row r="95" spans="2:13">
      <c r="B95" s="66">
        <v>49</v>
      </c>
      <c r="C95" s="190" t="s">
        <v>74</v>
      </c>
      <c r="D95" s="537">
        <f t="shared" ref="D95:I95" si="17">D67</f>
        <v>74.614428604314043</v>
      </c>
      <c r="E95" s="510">
        <f>F95-D95</f>
        <v>0</v>
      </c>
      <c r="F95" s="538">
        <f t="shared" si="17"/>
        <v>74.614428604314043</v>
      </c>
      <c r="G95" s="537">
        <f t="shared" si="17"/>
        <v>70.280838604314056</v>
      </c>
      <c r="H95" s="510">
        <f>I95-G95</f>
        <v>0</v>
      </c>
      <c r="I95" s="538">
        <f t="shared" si="17"/>
        <v>70.280838604314056</v>
      </c>
      <c r="J95" s="537">
        <f>G95+D95</f>
        <v>144.8952672086281</v>
      </c>
      <c r="K95" s="510">
        <f>L95-J95</f>
        <v>0</v>
      </c>
      <c r="L95" s="538">
        <f>F95+I95</f>
        <v>144.8952672086281</v>
      </c>
      <c r="M95" s="21"/>
    </row>
    <row r="96" spans="2:13" ht="16.5" thickBot="1">
      <c r="B96" s="66">
        <v>50</v>
      </c>
      <c r="C96" s="63" t="s">
        <v>0</v>
      </c>
      <c r="D96" s="513">
        <f>SUM(D92:D95)</f>
        <v>748.46540498078843</v>
      </c>
      <c r="E96" s="533">
        <f>F96-D96</f>
        <v>0</v>
      </c>
      <c r="F96" s="515">
        <f t="shared" ref="F96:J96" si="18">SUM(F92:F95)</f>
        <v>748.46540498078843</v>
      </c>
      <c r="G96" s="513">
        <f t="shared" si="18"/>
        <v>747.01420493400701</v>
      </c>
      <c r="H96" s="533">
        <f>I96-G96</f>
        <v>0</v>
      </c>
      <c r="I96" s="515">
        <f t="shared" si="18"/>
        <v>747.01420493400701</v>
      </c>
      <c r="J96" s="513">
        <f t="shared" si="18"/>
        <v>1495.4796099147957</v>
      </c>
      <c r="K96" s="533">
        <f>L96-J96</f>
        <v>0</v>
      </c>
      <c r="L96" s="515">
        <f t="shared" ref="L96" si="19">F96+I96</f>
        <v>1495.4796099147954</v>
      </c>
      <c r="M96" s="21"/>
    </row>
    <row r="97" spans="2:13" ht="15.75">
      <c r="B97" s="66"/>
      <c r="C97" s="63"/>
      <c r="D97" s="69"/>
      <c r="E97" s="55"/>
      <c r="F97" s="56"/>
      <c r="G97" s="69"/>
      <c r="H97" s="55"/>
      <c r="I97" s="56"/>
      <c r="J97" s="69"/>
      <c r="K97" s="55"/>
      <c r="L97" s="56"/>
      <c r="M97" s="21"/>
    </row>
    <row r="98" spans="2:13" ht="16.5" thickBot="1">
      <c r="B98" s="73" t="s">
        <v>47</v>
      </c>
      <c r="C98" s="63"/>
      <c r="D98" s="69"/>
      <c r="E98" s="55"/>
      <c r="F98" s="56"/>
      <c r="G98" s="69"/>
      <c r="H98" s="55"/>
      <c r="I98" s="56"/>
      <c r="J98" s="69"/>
      <c r="K98" s="55"/>
      <c r="L98" s="56"/>
      <c r="M98" s="21"/>
    </row>
    <row r="99" spans="2:13">
      <c r="B99" s="66">
        <v>51</v>
      </c>
      <c r="C99" s="72" t="s">
        <v>34</v>
      </c>
      <c r="D99" s="526">
        <f>D15+D43+D71</f>
        <v>2800.6363006350894</v>
      </c>
      <c r="E99" s="502">
        <f>F99-D99</f>
        <v>0</v>
      </c>
      <c r="F99" s="536">
        <f t="shared" ref="F99:G102" si="20">F15+F43+F71</f>
        <v>2800.6363006350894</v>
      </c>
      <c r="G99" s="526">
        <f t="shared" si="20"/>
        <v>2851.6120057010676</v>
      </c>
      <c r="H99" s="502">
        <f>I99-G99</f>
        <v>0</v>
      </c>
      <c r="I99" s="527">
        <f>I15+I43+I71</f>
        <v>2851.6120057010676</v>
      </c>
      <c r="J99" s="526">
        <f>G99+D99</f>
        <v>5652.2483063361569</v>
      </c>
      <c r="K99" s="502">
        <f>L99-J99</f>
        <v>0</v>
      </c>
      <c r="L99" s="527">
        <f>F99+I99</f>
        <v>5652.2483063361569</v>
      </c>
      <c r="M99" s="21"/>
    </row>
    <row r="100" spans="2:13">
      <c r="B100" s="66">
        <v>52</v>
      </c>
      <c r="C100" s="72" t="s">
        <v>35</v>
      </c>
      <c r="D100" s="528">
        <f>D16+D44+D72</f>
        <v>609.31147624513301</v>
      </c>
      <c r="E100" s="506">
        <f>F100-D100</f>
        <v>0</v>
      </c>
      <c r="F100" s="529">
        <f t="shared" si="20"/>
        <v>609.31147624513301</v>
      </c>
      <c r="G100" s="528">
        <f t="shared" si="20"/>
        <v>615.00024379811157</v>
      </c>
      <c r="H100" s="506">
        <f>I100-G100</f>
        <v>0</v>
      </c>
      <c r="I100" s="529">
        <f>I16+I44+I72</f>
        <v>615.00024379811157</v>
      </c>
      <c r="J100" s="528">
        <f>G100+D100</f>
        <v>1224.3117200432446</v>
      </c>
      <c r="K100" s="506">
        <f>L100-J100</f>
        <v>0</v>
      </c>
      <c r="L100" s="529">
        <f>F100+I100</f>
        <v>1224.3117200432446</v>
      </c>
      <c r="M100" s="21"/>
    </row>
    <row r="101" spans="2:13">
      <c r="B101" s="66">
        <v>53</v>
      </c>
      <c r="C101" s="101" t="s">
        <v>72</v>
      </c>
      <c r="D101" s="528">
        <f>D17+D45+D73</f>
        <v>418.0077304305637</v>
      </c>
      <c r="E101" s="506">
        <f>F101-D101</f>
        <v>0</v>
      </c>
      <c r="F101" s="529">
        <f t="shared" si="20"/>
        <v>418.0077304305637</v>
      </c>
      <c r="G101" s="528">
        <f t="shared" si="20"/>
        <v>433.57034676979333</v>
      </c>
      <c r="H101" s="506">
        <f>I101-G101</f>
        <v>0</v>
      </c>
      <c r="I101" s="529">
        <f>I17+I45+I73</f>
        <v>433.57034676979333</v>
      </c>
      <c r="J101" s="528">
        <f>G101+D101</f>
        <v>851.57807720035703</v>
      </c>
      <c r="K101" s="506">
        <f>L101-J101</f>
        <v>0</v>
      </c>
      <c r="L101" s="529">
        <f>F101+I101</f>
        <v>851.57807720035703</v>
      </c>
      <c r="M101" s="21"/>
    </row>
    <row r="102" spans="2:13">
      <c r="B102" s="66">
        <v>54</v>
      </c>
      <c r="C102" s="72" t="s">
        <v>36</v>
      </c>
      <c r="D102" s="537">
        <f>D18+D46+D74</f>
        <v>16.326999999999998</v>
      </c>
      <c r="E102" s="510">
        <f>F102-D102</f>
        <v>0</v>
      </c>
      <c r="F102" s="538">
        <f t="shared" si="20"/>
        <v>16.326999999999998</v>
      </c>
      <c r="G102" s="537">
        <f t="shared" si="20"/>
        <v>16.831</v>
      </c>
      <c r="H102" s="510">
        <f>I102-G102</f>
        <v>0</v>
      </c>
      <c r="I102" s="538">
        <f>I18+I46+I74</f>
        <v>16.831</v>
      </c>
      <c r="J102" s="537">
        <f>D102+G102</f>
        <v>33.158000000000001</v>
      </c>
      <c r="K102" s="510">
        <f>L102-J102</f>
        <v>0</v>
      </c>
      <c r="L102" s="538">
        <f>F102+I102</f>
        <v>33.158000000000001</v>
      </c>
      <c r="M102" s="21"/>
    </row>
    <row r="103" spans="2:13" ht="16.5" thickBot="1">
      <c r="B103" s="66">
        <v>55</v>
      </c>
      <c r="C103" s="63" t="s">
        <v>0</v>
      </c>
      <c r="D103" s="513">
        <f t="shared" ref="D103:J103" si="21">SUM(D99:D102)</f>
        <v>3844.2825073107861</v>
      </c>
      <c r="E103" s="533">
        <f>F103-D103</f>
        <v>0</v>
      </c>
      <c r="F103" s="515">
        <f t="shared" si="21"/>
        <v>3844.2825073107861</v>
      </c>
      <c r="G103" s="513">
        <f t="shared" si="21"/>
        <v>3917.0135962689728</v>
      </c>
      <c r="H103" s="533">
        <f>I103-G103</f>
        <v>0</v>
      </c>
      <c r="I103" s="515">
        <f t="shared" si="21"/>
        <v>3917.0135962689728</v>
      </c>
      <c r="J103" s="513">
        <f t="shared" si="21"/>
        <v>7761.2961035797589</v>
      </c>
      <c r="K103" s="533">
        <f>L103-J103</f>
        <v>0</v>
      </c>
      <c r="L103" s="515">
        <f t="shared" ref="L103" si="22">F103+I103</f>
        <v>7761.2961035797589</v>
      </c>
      <c r="M103" s="21"/>
    </row>
    <row r="104" spans="2:13" ht="15.75">
      <c r="B104" s="66"/>
      <c r="C104" s="63"/>
      <c r="D104" s="69"/>
      <c r="E104" s="55"/>
      <c r="F104" s="56"/>
      <c r="G104" s="69"/>
      <c r="H104" s="55"/>
      <c r="I104" s="56"/>
      <c r="J104" s="69"/>
      <c r="K104" s="55"/>
      <c r="L104" s="56"/>
      <c r="M104" s="21"/>
    </row>
    <row r="105" spans="2:13" ht="16.5" thickBot="1">
      <c r="B105" s="73" t="s">
        <v>53</v>
      </c>
      <c r="C105" s="63"/>
      <c r="D105" s="69"/>
      <c r="E105" s="55"/>
      <c r="F105" s="56"/>
      <c r="G105" s="69"/>
      <c r="H105" s="55"/>
      <c r="I105" s="56"/>
      <c r="J105" s="69"/>
      <c r="K105" s="55"/>
      <c r="L105" s="56"/>
      <c r="M105" s="21"/>
    </row>
    <row r="106" spans="2:13">
      <c r="B106" s="66">
        <v>56</v>
      </c>
      <c r="C106" s="74" t="s">
        <v>52</v>
      </c>
      <c r="D106" s="526">
        <f>D78</f>
        <v>39.683878533892937</v>
      </c>
      <c r="E106" s="502">
        <f>E78</f>
        <v>0</v>
      </c>
      <c r="F106" s="527">
        <f>F78</f>
        <v>39.683878533892937</v>
      </c>
      <c r="G106" s="526">
        <f>G78</f>
        <v>40.616954321576657</v>
      </c>
      <c r="H106" s="502">
        <f t="shared" ref="H106:I106" si="23">H78</f>
        <v>0</v>
      </c>
      <c r="I106" s="527">
        <f t="shared" si="23"/>
        <v>40.616954321576657</v>
      </c>
      <c r="J106" s="526">
        <f>G106+D106</f>
        <v>80.300832855469594</v>
      </c>
      <c r="K106" s="502">
        <f>L106-J106</f>
        <v>0</v>
      </c>
      <c r="L106" s="527">
        <f>F106+I106</f>
        <v>80.300832855469594</v>
      </c>
      <c r="M106" s="21"/>
    </row>
    <row r="107" spans="2:13">
      <c r="B107" s="66">
        <v>57</v>
      </c>
      <c r="C107" s="72" t="s">
        <v>38</v>
      </c>
      <c r="D107" s="537">
        <f>D23+D51+D79</f>
        <v>75.675581396040783</v>
      </c>
      <c r="E107" s="510">
        <f>F107-D107</f>
        <v>0</v>
      </c>
      <c r="F107" s="538">
        <f>F23+F51+F79</f>
        <v>75.675581396040783</v>
      </c>
      <c r="G107" s="537">
        <f>G23+G51+G79</f>
        <v>73.824363885474426</v>
      </c>
      <c r="H107" s="510">
        <f>I107-G107</f>
        <v>0</v>
      </c>
      <c r="I107" s="538">
        <f>I23+I51+I79</f>
        <v>73.824363885474426</v>
      </c>
      <c r="J107" s="537">
        <f>D107+G107</f>
        <v>149.49994528151521</v>
      </c>
      <c r="K107" s="510">
        <f>L107-J107</f>
        <v>0</v>
      </c>
      <c r="L107" s="538">
        <f>F107+I107</f>
        <v>149.49994528151521</v>
      </c>
      <c r="M107" s="21"/>
    </row>
    <row r="108" spans="2:13" ht="16.5" thickBot="1">
      <c r="B108" s="66">
        <v>58</v>
      </c>
      <c r="C108" s="63" t="s">
        <v>0</v>
      </c>
      <c r="D108" s="513">
        <f t="shared" ref="D108:J108" si="24">SUM(D106:D107)</f>
        <v>115.35945992993372</v>
      </c>
      <c r="E108" s="533">
        <f>F108-D108</f>
        <v>0</v>
      </c>
      <c r="F108" s="515">
        <f t="shared" si="24"/>
        <v>115.35945992993372</v>
      </c>
      <c r="G108" s="513">
        <f t="shared" si="24"/>
        <v>114.44131820705108</v>
      </c>
      <c r="H108" s="533">
        <f>I108-G108</f>
        <v>0</v>
      </c>
      <c r="I108" s="515">
        <f t="shared" si="24"/>
        <v>114.44131820705108</v>
      </c>
      <c r="J108" s="513">
        <f t="shared" si="24"/>
        <v>229.8007781369848</v>
      </c>
      <c r="K108" s="533">
        <f>L108-J108</f>
        <v>0</v>
      </c>
      <c r="L108" s="515">
        <f t="shared" ref="L108" si="25">F108+I108</f>
        <v>229.8007781369848</v>
      </c>
      <c r="M108" s="21"/>
    </row>
    <row r="109" spans="2:13" ht="16.5" thickBot="1">
      <c r="B109" s="66"/>
      <c r="C109" s="63"/>
      <c r="D109" s="551"/>
      <c r="E109" s="552"/>
      <c r="F109" s="553"/>
      <c r="G109" s="551"/>
      <c r="H109" s="552"/>
      <c r="I109" s="553"/>
      <c r="J109" s="551"/>
      <c r="K109" s="552"/>
      <c r="L109" s="553"/>
      <c r="M109" s="21"/>
    </row>
    <row r="110" spans="2:13" ht="16.5" thickBot="1">
      <c r="B110" s="66">
        <v>59</v>
      </c>
      <c r="C110" s="234" t="s">
        <v>120</v>
      </c>
      <c r="D110" s="546">
        <f>D26+D54+D82</f>
        <v>220.61175880875828</v>
      </c>
      <c r="E110" s="547">
        <f>F110-D110</f>
        <v>0</v>
      </c>
      <c r="F110" s="548">
        <f>F26+F54+F82</f>
        <v>220.61175880875828</v>
      </c>
      <c r="G110" s="546">
        <f>G26+G54+G82</f>
        <v>152.25410379667133</v>
      </c>
      <c r="H110" s="547">
        <f>I110-G110</f>
        <v>0</v>
      </c>
      <c r="I110" s="548">
        <f>I26+I54+I82</f>
        <v>152.25410379667133</v>
      </c>
      <c r="J110" s="546">
        <f>D110+G110</f>
        <v>372.86586260542958</v>
      </c>
      <c r="K110" s="547">
        <f>L110-J110</f>
        <v>0</v>
      </c>
      <c r="L110" s="548">
        <f>F110+I110</f>
        <v>372.86586260542958</v>
      </c>
      <c r="M110" s="21"/>
    </row>
    <row r="111" spans="2:13" ht="16.5" thickBot="1">
      <c r="B111" s="66"/>
      <c r="C111" s="63"/>
      <c r="D111" s="69"/>
      <c r="E111" s="55"/>
      <c r="F111" s="56"/>
      <c r="G111" s="69"/>
      <c r="H111" s="55"/>
      <c r="I111" s="56"/>
      <c r="J111" s="69"/>
      <c r="K111" s="55"/>
      <c r="L111" s="56"/>
      <c r="M111" s="21"/>
    </row>
    <row r="112" spans="2:13" ht="16.5" thickBot="1">
      <c r="B112" s="209">
        <v>60</v>
      </c>
      <c r="C112" s="210" t="s">
        <v>54</v>
      </c>
      <c r="D112" s="546">
        <f>D96+D103-D108+D110</f>
        <v>4698.0002111703989</v>
      </c>
      <c r="E112" s="547">
        <f>F112-D112</f>
        <v>0</v>
      </c>
      <c r="F112" s="548">
        <f>F96+F103-F108+F110</f>
        <v>4698.0002111703989</v>
      </c>
      <c r="G112" s="546">
        <f>G96+G103-G108+G110</f>
        <v>4701.8405867925994</v>
      </c>
      <c r="H112" s="547">
        <f>I112-G112</f>
        <v>0</v>
      </c>
      <c r="I112" s="548">
        <f>I96+I103-I108+I110</f>
        <v>4701.8405867925994</v>
      </c>
      <c r="J112" s="546">
        <f>D112+G112</f>
        <v>9399.8407979629992</v>
      </c>
      <c r="K112" s="547">
        <f>L112-J112</f>
        <v>0</v>
      </c>
      <c r="L112" s="548">
        <f>F112+I112</f>
        <v>9399.8407979629992</v>
      </c>
      <c r="M112" s="21"/>
    </row>
    <row r="113" spans="4:13" ht="12.75" customHeight="1"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4:13" hidden="1"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4:13" hidden="1">
      <c r="D115" s="137"/>
      <c r="E115" s="21"/>
      <c r="F115" s="21"/>
      <c r="G115" s="21"/>
      <c r="H115" s="21"/>
      <c r="I115" s="21"/>
      <c r="J115" s="103"/>
      <c r="K115" s="21"/>
      <c r="L115" s="21"/>
      <c r="M115" s="21"/>
    </row>
    <row r="116" spans="4:13" hidden="1">
      <c r="D116" s="21"/>
      <c r="E116" s="21"/>
      <c r="F116" s="21"/>
      <c r="G116" s="102"/>
      <c r="H116" s="102"/>
      <c r="I116" s="2"/>
      <c r="J116" s="102"/>
      <c r="K116" s="102"/>
      <c r="L116" s="102"/>
      <c r="M116" s="21"/>
    </row>
    <row r="117" spans="4:13" hidden="1">
      <c r="D117" s="2"/>
      <c r="E117" s="205"/>
      <c r="G117" s="207"/>
      <c r="H117" s="2"/>
      <c r="J117" s="205"/>
      <c r="K117" s="206"/>
    </row>
    <row r="118" spans="4:13" hidden="1">
      <c r="D118" s="2"/>
      <c r="E118" s="205"/>
      <c r="G118" s="207"/>
      <c r="H118" s="2"/>
      <c r="J118" s="205"/>
      <c r="K118" s="206"/>
    </row>
    <row r="119" spans="4:13" hidden="1">
      <c r="D119" s="2"/>
      <c r="E119" s="205"/>
      <c r="G119" s="207"/>
      <c r="H119" s="2"/>
      <c r="J119" s="205"/>
      <c r="K119" s="206"/>
    </row>
    <row r="120" spans="4:13" hidden="1">
      <c r="D120" s="2"/>
      <c r="E120" s="187"/>
      <c r="G120" s="207"/>
      <c r="H120" s="2"/>
      <c r="J120" s="187"/>
      <c r="K120" s="206"/>
    </row>
    <row r="121" spans="4:13" hidden="1">
      <c r="D121" s="2"/>
      <c r="E121" s="187"/>
      <c r="G121" s="207"/>
      <c r="H121" s="2"/>
      <c r="J121" s="187"/>
      <c r="K121" s="206"/>
    </row>
    <row r="122" spans="4:13" hidden="1">
      <c r="D122" s="2"/>
      <c r="E122" s="187"/>
      <c r="G122" s="207"/>
      <c r="H122" s="2"/>
      <c r="J122" s="187"/>
      <c r="K122" s="206"/>
    </row>
    <row r="123" spans="4:13" hidden="1">
      <c r="D123" s="2"/>
      <c r="E123" s="187"/>
      <c r="G123" s="207"/>
      <c r="H123" s="2"/>
      <c r="J123" s="187"/>
      <c r="K123" s="206"/>
    </row>
    <row r="124" spans="4:13" hidden="1">
      <c r="D124" s="2"/>
      <c r="E124" s="187"/>
      <c r="G124" s="207"/>
      <c r="H124" s="2"/>
      <c r="J124" s="187"/>
      <c r="K124" s="206"/>
    </row>
    <row r="125" spans="4:13" hidden="1"/>
    <row r="126" spans="4:13" hidden="1"/>
    <row r="127" spans="4:13" hidden="1"/>
    <row r="128" spans="4:13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</sheetData>
  <sheetProtection password="9F78" sheet="1" objects="1" scenarios="1"/>
  <mergeCells count="16">
    <mergeCell ref="G87:I87"/>
    <mergeCell ref="J87:L87"/>
    <mergeCell ref="D59:F59"/>
    <mergeCell ref="G59:I59"/>
    <mergeCell ref="J59:L59"/>
    <mergeCell ref="D86:L86"/>
    <mergeCell ref="D87:F87"/>
    <mergeCell ref="D3:F3"/>
    <mergeCell ref="G3:I3"/>
    <mergeCell ref="J3:L3"/>
    <mergeCell ref="D58:L58"/>
    <mergeCell ref="D2:L2"/>
    <mergeCell ref="D30:L30"/>
    <mergeCell ref="D31:F31"/>
    <mergeCell ref="G31:I31"/>
    <mergeCell ref="J31:L31"/>
  </mergeCells>
  <pageMargins left="1" right="1" top="1" bottom="1" header="0.5" footer="0.5"/>
  <pageSetup scale="46" fitToHeight="2" orientation="portrait" r:id="rId1"/>
  <headerFooter>
    <oddHeader>&amp;COPG Revenue Requirement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0"/>
  <sheetViews>
    <sheetView showGridLines="0" zoomScale="75" zoomScaleNormal="75" workbookViewId="0"/>
  </sheetViews>
  <sheetFormatPr defaultColWidth="0" defaultRowHeight="15" zeroHeight="1"/>
  <cols>
    <col min="1" max="1" width="2.7109375" style="2" customWidth="1"/>
    <col min="2" max="2" width="6.28515625" style="2" bestFit="1" customWidth="1"/>
    <col min="3" max="3" width="66.42578125" style="2" customWidth="1"/>
    <col min="4" max="4" width="14" style="2" bestFit="1" customWidth="1"/>
    <col min="5" max="5" width="15.85546875" style="2" bestFit="1" customWidth="1"/>
    <col min="6" max="6" width="13.7109375" style="2" bestFit="1" customWidth="1"/>
    <col min="7" max="7" width="12.140625" style="2" bestFit="1" customWidth="1"/>
    <col min="8" max="8" width="13.85546875" style="2" bestFit="1" customWidth="1"/>
    <col min="9" max="10" width="12.140625" style="2" bestFit="1" customWidth="1"/>
    <col min="11" max="11" width="13.85546875" style="2" bestFit="1" customWidth="1"/>
    <col min="12" max="12" width="12.140625" style="2" bestFit="1" customWidth="1"/>
    <col min="13" max="13" width="9.140625" style="2" customWidth="1"/>
    <col min="14" max="14" width="9.140625" style="2" hidden="1" customWidth="1"/>
    <col min="15" max="21" width="0" style="2" hidden="1" customWidth="1"/>
    <col min="22" max="16384" width="0" style="2" hidden="1"/>
  </cols>
  <sheetData>
    <row r="1" spans="1:13" ht="15.75" customHeight="1" thickBot="1">
      <c r="A1" s="98"/>
      <c r="B1" s="623" t="s">
        <v>63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1:13" ht="17.25" customHeight="1" thickBot="1">
      <c r="A2" s="98"/>
      <c r="B2" s="52"/>
      <c r="C2" s="52"/>
      <c r="D2" s="611" t="s">
        <v>66</v>
      </c>
      <c r="E2" s="612"/>
      <c r="F2" s="612"/>
      <c r="G2" s="612"/>
      <c r="H2" s="612"/>
      <c r="I2" s="612"/>
      <c r="J2" s="612"/>
      <c r="K2" s="612"/>
      <c r="L2" s="613"/>
    </row>
    <row r="3" spans="1:13" ht="17.25" customHeight="1">
      <c r="A3" s="98"/>
      <c r="B3" s="8"/>
      <c r="C3" s="107"/>
      <c r="D3" s="619">
        <v>2014</v>
      </c>
      <c r="E3" s="620"/>
      <c r="F3" s="621"/>
      <c r="G3" s="619">
        <v>2015</v>
      </c>
      <c r="H3" s="620"/>
      <c r="I3" s="621"/>
      <c r="J3" s="614" t="s">
        <v>58</v>
      </c>
      <c r="K3" s="624"/>
      <c r="L3" s="625"/>
    </row>
    <row r="4" spans="1:13" ht="17.25" customHeight="1">
      <c r="A4" s="98"/>
      <c r="B4" s="9" t="s">
        <v>2</v>
      </c>
      <c r="C4" s="108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1:13" ht="17.25" customHeight="1" thickBot="1">
      <c r="A5" s="98"/>
      <c r="B5" s="12" t="s">
        <v>3</v>
      </c>
      <c r="C5" s="12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1:13" ht="17.25" customHeight="1">
      <c r="A6" s="98"/>
      <c r="B6" s="53"/>
      <c r="C6" s="131"/>
      <c r="D6" s="53" t="s">
        <v>4</v>
      </c>
      <c r="E6" s="131" t="s">
        <v>5</v>
      </c>
      <c r="F6" s="54" t="s">
        <v>6</v>
      </c>
      <c r="G6" s="53" t="s">
        <v>7</v>
      </c>
      <c r="H6" s="131" t="s">
        <v>8</v>
      </c>
      <c r="I6" s="54" t="s">
        <v>9</v>
      </c>
      <c r="J6" s="53" t="s">
        <v>11</v>
      </c>
      <c r="K6" s="131" t="s">
        <v>15</v>
      </c>
      <c r="L6" s="54" t="s">
        <v>16</v>
      </c>
    </row>
    <row r="7" spans="1:13" ht="17.25" customHeight="1" thickBot="1">
      <c r="A7" s="98"/>
      <c r="B7" s="15" t="s">
        <v>128</v>
      </c>
      <c r="C7" s="250"/>
      <c r="D7" s="53"/>
      <c r="E7" s="131"/>
      <c r="F7" s="54"/>
      <c r="G7" s="53"/>
      <c r="H7" s="131"/>
      <c r="I7" s="54"/>
      <c r="J7" s="53"/>
      <c r="K7" s="131"/>
      <c r="L7" s="54"/>
    </row>
    <row r="8" spans="1:13" ht="17.25" customHeight="1">
      <c r="A8" s="98"/>
      <c r="B8" s="114">
        <v>1</v>
      </c>
      <c r="C8" s="101" t="s">
        <v>18</v>
      </c>
      <c r="D8" s="501">
        <f>'4. OEB_Adjustment_Input_Sheet'!D51</f>
        <v>19.057863671196486</v>
      </c>
      <c r="E8" s="502">
        <f>'4. OEB_Adjustment_Input_Sheet'!E51</f>
        <v>0</v>
      </c>
      <c r="F8" s="503">
        <f>'4. OEB_Adjustment_Input_Sheet'!F51</f>
        <v>19.057863671196486</v>
      </c>
      <c r="G8" s="501">
        <f>'4. OEB_Adjustment_Input_Sheet'!G51</f>
        <v>20.224191497424044</v>
      </c>
      <c r="H8" s="502">
        <f>'4. OEB_Adjustment_Input_Sheet'!H51</f>
        <v>0</v>
      </c>
      <c r="I8" s="503">
        <f>'4. OEB_Adjustment_Input_Sheet'!I51</f>
        <v>20.224191497424044</v>
      </c>
      <c r="J8" s="501">
        <f>D8+G8</f>
        <v>39.282055168620531</v>
      </c>
      <c r="K8" s="502">
        <f>L8-J8</f>
        <v>0</v>
      </c>
      <c r="L8" s="503">
        <f>F8+I8</f>
        <v>39.282055168620531</v>
      </c>
      <c r="M8" s="102"/>
    </row>
    <row r="9" spans="1:13" ht="17.25" customHeight="1">
      <c r="A9" s="98"/>
      <c r="B9" s="114">
        <v>2</v>
      </c>
      <c r="C9" s="101" t="s">
        <v>75</v>
      </c>
      <c r="D9" s="179">
        <v>35.78</v>
      </c>
      <c r="E9" s="531" t="s">
        <v>19</v>
      </c>
      <c r="F9" s="180">
        <f>D9</f>
        <v>35.78</v>
      </c>
      <c r="G9" s="179">
        <f>D9</f>
        <v>35.78</v>
      </c>
      <c r="H9" s="531" t="s">
        <v>19</v>
      </c>
      <c r="I9" s="180">
        <f>G9</f>
        <v>35.78</v>
      </c>
      <c r="J9" s="530" t="s">
        <v>19</v>
      </c>
      <c r="K9" s="531" t="s">
        <v>19</v>
      </c>
      <c r="L9" s="532" t="s">
        <v>19</v>
      </c>
    </row>
    <row r="10" spans="1:13" ht="17.25" customHeight="1" thickBot="1">
      <c r="A10" s="98"/>
      <c r="B10" s="114">
        <v>3</v>
      </c>
      <c r="C10" s="63" t="s">
        <v>76</v>
      </c>
      <c r="D10" s="513">
        <f>D8*D9</f>
        <v>681.89036215541034</v>
      </c>
      <c r="E10" s="514">
        <f>F10-D10</f>
        <v>0</v>
      </c>
      <c r="F10" s="515">
        <f>F8*F9</f>
        <v>681.89036215541034</v>
      </c>
      <c r="G10" s="513">
        <f>G8*G9</f>
        <v>723.62157177783229</v>
      </c>
      <c r="H10" s="514">
        <f>I10-G10</f>
        <v>0</v>
      </c>
      <c r="I10" s="515">
        <f>I8*I9</f>
        <v>723.62157177783229</v>
      </c>
      <c r="J10" s="513">
        <f>D10+G10</f>
        <v>1405.5119339332427</v>
      </c>
      <c r="K10" s="514">
        <f>L10-J10</f>
        <v>0</v>
      </c>
      <c r="L10" s="515">
        <f>F10+I10</f>
        <v>1405.5119339332427</v>
      </c>
      <c r="M10" s="102"/>
    </row>
    <row r="11" spans="1:13" ht="17.25" customHeight="1">
      <c r="A11" s="98"/>
      <c r="B11" s="114"/>
      <c r="C11" s="101"/>
      <c r="D11" s="554"/>
      <c r="E11" s="555"/>
      <c r="F11" s="556"/>
      <c r="G11" s="557"/>
      <c r="H11" s="555"/>
      <c r="I11" s="556"/>
      <c r="J11" s="557"/>
      <c r="K11" s="555"/>
      <c r="L11" s="556"/>
      <c r="M11" s="102"/>
    </row>
    <row r="12" spans="1:13" ht="17.25" customHeight="1" thickBot="1">
      <c r="A12" s="98"/>
      <c r="B12" s="15" t="s">
        <v>22</v>
      </c>
      <c r="C12" s="101"/>
      <c r="D12" s="557"/>
      <c r="E12" s="555"/>
      <c r="F12" s="556"/>
      <c r="G12" s="557"/>
      <c r="H12" s="555"/>
      <c r="I12" s="556"/>
      <c r="J12" s="557"/>
      <c r="K12" s="555"/>
      <c r="L12" s="556"/>
      <c r="M12" s="102"/>
    </row>
    <row r="13" spans="1:13" ht="17.25" customHeight="1">
      <c r="A13" s="98"/>
      <c r="B13" s="114">
        <v>4</v>
      </c>
      <c r="C13" s="101" t="s">
        <v>21</v>
      </c>
      <c r="D13" s="558">
        <f>'7. Rev_Req'!D28</f>
        <v>856.73993508268381</v>
      </c>
      <c r="E13" s="559">
        <f>F13-D13</f>
        <v>0</v>
      </c>
      <c r="F13" s="560">
        <f>'7. Rev_Req'!F28</f>
        <v>856.73993508268381</v>
      </c>
      <c r="G13" s="558">
        <f>'7. Rev_Req'!G28</f>
        <v>879.53646756777925</v>
      </c>
      <c r="H13" s="559">
        <f>I13-G13</f>
        <v>0</v>
      </c>
      <c r="I13" s="560">
        <f>'7. Rev_Req'!I28</f>
        <v>879.53646756777925</v>
      </c>
      <c r="J13" s="558">
        <f>D13+G13</f>
        <v>1736.2764026504631</v>
      </c>
      <c r="K13" s="559">
        <f>L13-J13</f>
        <v>0</v>
      </c>
      <c r="L13" s="560">
        <f>F13+I13</f>
        <v>1736.2764026504631</v>
      </c>
      <c r="M13" s="102"/>
    </row>
    <row r="14" spans="1:13" ht="17.25" customHeight="1" thickBot="1">
      <c r="A14" s="98"/>
      <c r="B14" s="115">
        <v>5</v>
      </c>
      <c r="C14" s="117" t="s">
        <v>182</v>
      </c>
      <c r="D14" s="513">
        <f>+D13-D10</f>
        <v>174.84957292727347</v>
      </c>
      <c r="E14" s="533">
        <f>F14-D14</f>
        <v>0</v>
      </c>
      <c r="F14" s="515">
        <f>+F13-F10</f>
        <v>174.84957292727347</v>
      </c>
      <c r="G14" s="513">
        <f>+G13-G10</f>
        <v>155.91489578994697</v>
      </c>
      <c r="H14" s="533">
        <f>I14-G14</f>
        <v>0</v>
      </c>
      <c r="I14" s="515">
        <f>+I13-I10</f>
        <v>155.91489578994697</v>
      </c>
      <c r="J14" s="513">
        <f>D14+G14</f>
        <v>330.76446871722044</v>
      </c>
      <c r="K14" s="533">
        <f>L14-J14</f>
        <v>0</v>
      </c>
      <c r="L14" s="515">
        <f>F14+I14</f>
        <v>330.76446871722044</v>
      </c>
      <c r="M14" s="102"/>
    </row>
    <row r="15" spans="1:13" ht="17.25" customHeight="1" thickBot="1">
      <c r="A15" s="98"/>
      <c r="B15" s="124"/>
      <c r="C15" s="63"/>
      <c r="D15" s="88"/>
      <c r="E15" s="88"/>
      <c r="F15" s="88"/>
      <c r="G15" s="88"/>
      <c r="H15" s="88"/>
      <c r="I15" s="88"/>
      <c r="J15" s="88"/>
      <c r="K15" s="88"/>
      <c r="L15" s="88"/>
      <c r="M15" s="102"/>
    </row>
    <row r="16" spans="1:13" ht="16.5" thickBot="1">
      <c r="A16" s="98"/>
      <c r="B16" s="57"/>
      <c r="C16" s="57"/>
      <c r="D16" s="611" t="s">
        <v>25</v>
      </c>
      <c r="E16" s="612"/>
      <c r="F16" s="612"/>
      <c r="G16" s="612"/>
      <c r="H16" s="612"/>
      <c r="I16" s="612"/>
      <c r="J16" s="612"/>
      <c r="K16" s="612"/>
      <c r="L16" s="613"/>
      <c r="M16" s="102"/>
    </row>
    <row r="17" spans="1:13" ht="15.75">
      <c r="A17" s="98"/>
      <c r="B17" s="8"/>
      <c r="C17" s="107"/>
      <c r="D17" s="619">
        <v>2014</v>
      </c>
      <c r="E17" s="620"/>
      <c r="F17" s="621"/>
      <c r="G17" s="619">
        <v>2015</v>
      </c>
      <c r="H17" s="620"/>
      <c r="I17" s="621"/>
      <c r="J17" s="626" t="s">
        <v>58</v>
      </c>
      <c r="K17" s="627"/>
      <c r="L17" s="627"/>
      <c r="M17" s="102"/>
    </row>
    <row r="18" spans="1:13" ht="15.75">
      <c r="B18" s="9" t="s">
        <v>2</v>
      </c>
      <c r="C18" s="108"/>
      <c r="D18" s="9" t="s">
        <v>14</v>
      </c>
      <c r="E18" s="70" t="s">
        <v>23</v>
      </c>
      <c r="F18" s="11" t="s">
        <v>23</v>
      </c>
      <c r="G18" s="9" t="s">
        <v>14</v>
      </c>
      <c r="H18" s="70" t="s">
        <v>23</v>
      </c>
      <c r="I18" s="11" t="s">
        <v>23</v>
      </c>
      <c r="J18" s="9" t="s">
        <v>14</v>
      </c>
      <c r="K18" s="70" t="s">
        <v>23</v>
      </c>
      <c r="L18" s="11" t="s">
        <v>23</v>
      </c>
      <c r="M18" s="102"/>
    </row>
    <row r="19" spans="1:13" ht="16.5" thickBot="1">
      <c r="B19" s="12" t="s">
        <v>3</v>
      </c>
      <c r="C19" s="12" t="s">
        <v>1</v>
      </c>
      <c r="D19" s="12" t="s">
        <v>12</v>
      </c>
      <c r="E19" s="13" t="s">
        <v>17</v>
      </c>
      <c r="F19" s="14" t="s">
        <v>13</v>
      </c>
      <c r="G19" s="12" t="s">
        <v>12</v>
      </c>
      <c r="H19" s="13" t="s">
        <v>17</v>
      </c>
      <c r="I19" s="14" t="s">
        <v>13</v>
      </c>
      <c r="J19" s="12" t="s">
        <v>12</v>
      </c>
      <c r="K19" s="13" t="s">
        <v>17</v>
      </c>
      <c r="L19" s="14" t="s">
        <v>13</v>
      </c>
      <c r="M19" s="102"/>
    </row>
    <row r="20" spans="1:13">
      <c r="B20" s="53"/>
      <c r="C20" s="131"/>
      <c r="D20" s="53" t="s">
        <v>4</v>
      </c>
      <c r="E20" s="131" t="s">
        <v>5</v>
      </c>
      <c r="F20" s="54" t="s">
        <v>6</v>
      </c>
      <c r="G20" s="53" t="s">
        <v>7</v>
      </c>
      <c r="H20" s="131" t="s">
        <v>8</v>
      </c>
      <c r="I20" s="54" t="s">
        <v>9</v>
      </c>
      <c r="J20" s="53" t="s">
        <v>11</v>
      </c>
      <c r="K20" s="131" t="s">
        <v>15</v>
      </c>
      <c r="L20" s="54" t="s">
        <v>16</v>
      </c>
      <c r="M20" s="102"/>
    </row>
    <row r="21" spans="1:13" ht="16.5" thickBot="1">
      <c r="B21" s="15" t="s">
        <v>128</v>
      </c>
      <c r="C21" s="131"/>
      <c r="D21" s="53"/>
      <c r="E21" s="131"/>
      <c r="F21" s="54"/>
      <c r="G21" s="53"/>
      <c r="H21" s="131"/>
      <c r="I21" s="54"/>
      <c r="J21" s="53"/>
      <c r="K21" s="131"/>
      <c r="L21" s="54"/>
      <c r="M21" s="102"/>
    </row>
    <row r="22" spans="1:13">
      <c r="B22" s="114">
        <v>6</v>
      </c>
      <c r="C22" s="101" t="s">
        <v>18</v>
      </c>
      <c r="D22" s="501">
        <f>'4. OEB_Adjustment_Input_Sheet'!D105</f>
        <v>49.699991999999995</v>
      </c>
      <c r="E22" s="502">
        <f>'4. OEB_Adjustment_Input_Sheet'!E105</f>
        <v>0</v>
      </c>
      <c r="F22" s="503">
        <f>'4. OEB_Adjustment_Input_Sheet'!F105</f>
        <v>49.699991999999995</v>
      </c>
      <c r="G22" s="501">
        <f>'4. OEB_Adjustment_Input_Sheet'!G105</f>
        <v>47.999980000000008</v>
      </c>
      <c r="H22" s="502">
        <f>'4. OEB_Adjustment_Input_Sheet'!H105</f>
        <v>0</v>
      </c>
      <c r="I22" s="503">
        <f>'4. OEB_Adjustment_Input_Sheet'!I105</f>
        <v>47.999980000000008</v>
      </c>
      <c r="J22" s="501">
        <f>D22+G22</f>
        <v>97.699972000000002</v>
      </c>
      <c r="K22" s="502">
        <f>L22-J22</f>
        <v>0</v>
      </c>
      <c r="L22" s="503">
        <f>F22+I22</f>
        <v>97.699972000000002</v>
      </c>
      <c r="M22" s="102"/>
    </row>
    <row r="23" spans="1:13">
      <c r="B23" s="114">
        <v>7</v>
      </c>
      <c r="C23" s="101" t="s">
        <v>75</v>
      </c>
      <c r="D23" s="179">
        <v>51.52</v>
      </c>
      <c r="E23" s="531" t="s">
        <v>19</v>
      </c>
      <c r="F23" s="180">
        <f>D23</f>
        <v>51.52</v>
      </c>
      <c r="G23" s="179">
        <f>D23</f>
        <v>51.52</v>
      </c>
      <c r="H23" s="531" t="s">
        <v>19</v>
      </c>
      <c r="I23" s="180">
        <f>G23</f>
        <v>51.52</v>
      </c>
      <c r="J23" s="530" t="s">
        <v>19</v>
      </c>
      <c r="K23" s="531" t="s">
        <v>19</v>
      </c>
      <c r="L23" s="532" t="s">
        <v>19</v>
      </c>
      <c r="M23" s="205"/>
    </row>
    <row r="24" spans="1:13" ht="16.5" thickBot="1">
      <c r="B24" s="114">
        <v>8</v>
      </c>
      <c r="C24" s="63" t="s">
        <v>76</v>
      </c>
      <c r="D24" s="513">
        <f>D22*D23</f>
        <v>2560.5435878399999</v>
      </c>
      <c r="E24" s="514">
        <f>F24-D24</f>
        <v>0</v>
      </c>
      <c r="F24" s="515">
        <f>F22*F23</f>
        <v>2560.5435878399999</v>
      </c>
      <c r="G24" s="513">
        <f>G22*G23</f>
        <v>2472.9589696000007</v>
      </c>
      <c r="H24" s="514">
        <f>I24-G24</f>
        <v>0</v>
      </c>
      <c r="I24" s="515">
        <f>I22*I23</f>
        <v>2472.9589696000007</v>
      </c>
      <c r="J24" s="513">
        <f>D24+G24</f>
        <v>5033.5025574400006</v>
      </c>
      <c r="K24" s="514">
        <f>L24-J24</f>
        <v>0</v>
      </c>
      <c r="L24" s="515">
        <f>F24+I24</f>
        <v>5033.5025574400006</v>
      </c>
      <c r="M24" s="102"/>
    </row>
    <row r="25" spans="1:13">
      <c r="B25" s="114"/>
      <c r="C25" s="101"/>
      <c r="D25" s="557"/>
      <c r="E25" s="555"/>
      <c r="F25" s="556"/>
      <c r="G25" s="557"/>
      <c r="H25" s="555"/>
      <c r="I25" s="556"/>
      <c r="J25" s="557"/>
      <c r="K25" s="555"/>
      <c r="L25" s="556"/>
      <c r="M25" s="102"/>
    </row>
    <row r="26" spans="1:13" ht="16.5" thickBot="1">
      <c r="B26" s="15" t="s">
        <v>22</v>
      </c>
      <c r="C26" s="101"/>
      <c r="D26" s="557"/>
      <c r="E26" s="555"/>
      <c r="F26" s="556"/>
      <c r="G26" s="557"/>
      <c r="H26" s="555"/>
      <c r="I26" s="556"/>
      <c r="J26" s="557"/>
      <c r="K26" s="555"/>
      <c r="L26" s="556"/>
      <c r="M26" s="102"/>
    </row>
    <row r="27" spans="1:13">
      <c r="B27" s="114">
        <v>9</v>
      </c>
      <c r="C27" s="101" t="s">
        <v>21</v>
      </c>
      <c r="D27" s="558">
        <f>'7. Rev_Req'!D84</f>
        <v>3292.1574004684585</v>
      </c>
      <c r="E27" s="559">
        <f>'7. Rev_Req'!E84</f>
        <v>0</v>
      </c>
      <c r="F27" s="560">
        <f>'7. Rev_Req'!F84</f>
        <v>3292.1574004684585</v>
      </c>
      <c r="G27" s="558">
        <f>'7. Rev_Req'!G84</f>
        <v>3252.5582724783762</v>
      </c>
      <c r="H27" s="559">
        <f>'7. Rev_Req'!H84</f>
        <v>0</v>
      </c>
      <c r="I27" s="560">
        <f>'7. Rev_Req'!I84</f>
        <v>3252.5582724783762</v>
      </c>
      <c r="J27" s="558">
        <f>D27+G27</f>
        <v>6544.7156729468352</v>
      </c>
      <c r="K27" s="559">
        <f>L27-J27</f>
        <v>0</v>
      </c>
      <c r="L27" s="560">
        <f>F27+I27</f>
        <v>6544.7156729468352</v>
      </c>
      <c r="M27" s="102"/>
    </row>
    <row r="28" spans="1:13" ht="16.5" thickBot="1">
      <c r="B28" s="115">
        <v>10</v>
      </c>
      <c r="C28" s="117" t="s">
        <v>182</v>
      </c>
      <c r="D28" s="513">
        <f>+D27-D24</f>
        <v>731.61381262845862</v>
      </c>
      <c r="E28" s="533">
        <f>F28-D28</f>
        <v>0</v>
      </c>
      <c r="F28" s="515">
        <f>+F27-F24</f>
        <v>731.61381262845862</v>
      </c>
      <c r="G28" s="513">
        <f>+G27-G24</f>
        <v>779.59930287837551</v>
      </c>
      <c r="H28" s="533">
        <f>I28-G28</f>
        <v>0</v>
      </c>
      <c r="I28" s="515">
        <f>+I27-I24</f>
        <v>779.59930287837551</v>
      </c>
      <c r="J28" s="513">
        <f>D28+G28</f>
        <v>1511.2131155068341</v>
      </c>
      <c r="K28" s="533">
        <f>L28-J28</f>
        <v>0</v>
      </c>
      <c r="L28" s="515">
        <f>F28+I28</f>
        <v>1511.2131155068341</v>
      </c>
      <c r="M28" s="102"/>
    </row>
    <row r="29" spans="1:13" ht="15.75" thickBot="1">
      <c r="D29" s="164"/>
      <c r="E29" s="164"/>
      <c r="F29" s="164"/>
      <c r="G29" s="164"/>
      <c r="H29" s="164"/>
      <c r="I29" s="164"/>
      <c r="J29" s="164"/>
      <c r="K29" s="164"/>
      <c r="L29" s="164"/>
      <c r="M29" s="102"/>
    </row>
    <row r="30" spans="1:13" ht="16.5" thickBot="1">
      <c r="B30" s="52"/>
      <c r="C30" s="271"/>
      <c r="D30" s="631" t="s">
        <v>208</v>
      </c>
      <c r="E30" s="632"/>
      <c r="F30" s="632"/>
      <c r="G30" s="632"/>
      <c r="H30" s="632"/>
      <c r="I30" s="632"/>
      <c r="J30" s="632"/>
      <c r="K30" s="632"/>
      <c r="L30" s="633"/>
      <c r="M30" s="104"/>
    </row>
    <row r="31" spans="1:13" ht="15.75">
      <c r="B31" s="113"/>
      <c r="C31" s="111"/>
      <c r="D31" s="619">
        <v>2014</v>
      </c>
      <c r="E31" s="620"/>
      <c r="F31" s="621"/>
      <c r="G31" s="619">
        <v>2015</v>
      </c>
      <c r="H31" s="620"/>
      <c r="I31" s="621"/>
      <c r="J31" s="628" t="s">
        <v>58</v>
      </c>
      <c r="K31" s="629"/>
      <c r="L31" s="630"/>
      <c r="M31" s="104"/>
    </row>
    <row r="32" spans="1:13" ht="15.75">
      <c r="B32" s="106" t="s">
        <v>2</v>
      </c>
      <c r="C32" s="112"/>
      <c r="D32" s="165" t="s">
        <v>14</v>
      </c>
      <c r="E32" s="166" t="s">
        <v>23</v>
      </c>
      <c r="F32" s="167" t="s">
        <v>23</v>
      </c>
      <c r="G32" s="165" t="s">
        <v>14</v>
      </c>
      <c r="H32" s="166" t="s">
        <v>23</v>
      </c>
      <c r="I32" s="167" t="s">
        <v>23</v>
      </c>
      <c r="J32" s="168" t="s">
        <v>14</v>
      </c>
      <c r="K32" s="166" t="s">
        <v>23</v>
      </c>
      <c r="L32" s="167" t="s">
        <v>23</v>
      </c>
      <c r="M32" s="104"/>
    </row>
    <row r="33" spans="2:13" ht="16.5" thickBot="1">
      <c r="B33" s="60" t="s">
        <v>3</v>
      </c>
      <c r="C33" s="59" t="s">
        <v>1</v>
      </c>
      <c r="D33" s="169" t="s">
        <v>12</v>
      </c>
      <c r="E33" s="170" t="s">
        <v>17</v>
      </c>
      <c r="F33" s="171" t="s">
        <v>13</v>
      </c>
      <c r="G33" s="169" t="s">
        <v>12</v>
      </c>
      <c r="H33" s="170" t="s">
        <v>17</v>
      </c>
      <c r="I33" s="171" t="s">
        <v>13</v>
      </c>
      <c r="J33" s="172" t="s">
        <v>12</v>
      </c>
      <c r="K33" s="170" t="s">
        <v>17</v>
      </c>
      <c r="L33" s="171" t="s">
        <v>13</v>
      </c>
      <c r="M33" s="104"/>
    </row>
    <row r="34" spans="2:13">
      <c r="B34" s="53"/>
      <c r="C34" s="131"/>
      <c r="D34" s="173" t="s">
        <v>4</v>
      </c>
      <c r="E34" s="174" t="s">
        <v>5</v>
      </c>
      <c r="F34" s="175" t="s">
        <v>6</v>
      </c>
      <c r="G34" s="173" t="s">
        <v>4</v>
      </c>
      <c r="H34" s="174" t="s">
        <v>5</v>
      </c>
      <c r="I34" s="175" t="s">
        <v>6</v>
      </c>
      <c r="J34" s="174" t="s">
        <v>4</v>
      </c>
      <c r="K34" s="174" t="s">
        <v>5</v>
      </c>
      <c r="L34" s="175" t="s">
        <v>6</v>
      </c>
      <c r="M34" s="104"/>
    </row>
    <row r="35" spans="2:13" ht="16.5" thickBot="1">
      <c r="B35" s="15" t="s">
        <v>128</v>
      </c>
      <c r="C35" s="131"/>
      <c r="D35" s="176"/>
      <c r="E35" s="177"/>
      <c r="F35" s="178"/>
      <c r="G35" s="176"/>
      <c r="H35" s="177"/>
      <c r="I35" s="178"/>
      <c r="J35" s="177"/>
      <c r="K35" s="177"/>
      <c r="L35" s="178"/>
      <c r="M35" s="104"/>
    </row>
    <row r="36" spans="2:13">
      <c r="B36" s="114">
        <v>12</v>
      </c>
      <c r="C36" s="101" t="s">
        <v>18</v>
      </c>
      <c r="D36" s="501">
        <f>D8+D22</f>
        <v>68.757855671196481</v>
      </c>
      <c r="E36" s="502">
        <f>F36-D36</f>
        <v>0</v>
      </c>
      <c r="F36" s="503">
        <f>F8+F22</f>
        <v>68.757855671196481</v>
      </c>
      <c r="G36" s="501">
        <f>G8+G22</f>
        <v>68.224171497424052</v>
      </c>
      <c r="H36" s="502">
        <f>I36-G36</f>
        <v>0</v>
      </c>
      <c r="I36" s="503">
        <f>I8+I22</f>
        <v>68.224171497424052</v>
      </c>
      <c r="J36" s="501">
        <f>D36+G36</f>
        <v>136.98202716862053</v>
      </c>
      <c r="K36" s="502">
        <f>L36-J36</f>
        <v>0</v>
      </c>
      <c r="L36" s="503">
        <f>F36+I36</f>
        <v>136.98202716862053</v>
      </c>
      <c r="M36" s="104"/>
    </row>
    <row r="37" spans="2:13">
      <c r="B37" s="114">
        <v>12</v>
      </c>
      <c r="C37" s="101" t="s">
        <v>75</v>
      </c>
      <c r="D37" s="530" t="s">
        <v>19</v>
      </c>
      <c r="E37" s="531" t="s">
        <v>19</v>
      </c>
      <c r="F37" s="532" t="s">
        <v>19</v>
      </c>
      <c r="G37" s="530" t="s">
        <v>19</v>
      </c>
      <c r="H37" s="531" t="s">
        <v>19</v>
      </c>
      <c r="I37" s="532" t="s">
        <v>19</v>
      </c>
      <c r="J37" s="530" t="s">
        <v>19</v>
      </c>
      <c r="K37" s="531" t="s">
        <v>19</v>
      </c>
      <c r="L37" s="532" t="s">
        <v>19</v>
      </c>
      <c r="M37" s="104"/>
    </row>
    <row r="38" spans="2:13" ht="16.5" thickBot="1">
      <c r="B38" s="114">
        <v>13</v>
      </c>
      <c r="C38" s="63" t="s">
        <v>76</v>
      </c>
      <c r="D38" s="513">
        <f>+D10+D24</f>
        <v>3242.4339499954103</v>
      </c>
      <c r="E38" s="514">
        <f>F38-D38</f>
        <v>0</v>
      </c>
      <c r="F38" s="515">
        <f>+F10+F24</f>
        <v>3242.4339499954103</v>
      </c>
      <c r="G38" s="513">
        <f>+G10+G24</f>
        <v>3196.580541377833</v>
      </c>
      <c r="H38" s="514">
        <f>I38-G38</f>
        <v>0</v>
      </c>
      <c r="I38" s="515">
        <f>+I10+I24</f>
        <v>3196.580541377833</v>
      </c>
      <c r="J38" s="513">
        <f>D38+G38</f>
        <v>6439.0144913732438</v>
      </c>
      <c r="K38" s="514">
        <f>L38-J38</f>
        <v>0</v>
      </c>
      <c r="L38" s="515">
        <f>F38+I38</f>
        <v>6439.0144913732438</v>
      </c>
      <c r="M38" s="104"/>
    </row>
    <row r="39" spans="2:13">
      <c r="B39" s="114"/>
      <c r="C39" s="101"/>
      <c r="D39" s="557"/>
      <c r="E39" s="555"/>
      <c r="F39" s="556"/>
      <c r="G39" s="557"/>
      <c r="H39" s="555"/>
      <c r="I39" s="556"/>
      <c r="J39" s="557"/>
      <c r="K39" s="555"/>
      <c r="L39" s="556"/>
      <c r="M39" s="104"/>
    </row>
    <row r="40" spans="2:13" ht="16.5" thickBot="1">
      <c r="B40" s="15" t="s">
        <v>22</v>
      </c>
      <c r="C40" s="101"/>
      <c r="D40" s="557"/>
      <c r="E40" s="555"/>
      <c r="F40" s="556"/>
      <c r="G40" s="557"/>
      <c r="H40" s="555"/>
      <c r="I40" s="556"/>
      <c r="J40" s="557"/>
      <c r="K40" s="555"/>
      <c r="L40" s="556"/>
      <c r="M40" s="104"/>
    </row>
    <row r="41" spans="2:13">
      <c r="B41" s="114">
        <v>14</v>
      </c>
      <c r="C41" s="101" t="s">
        <v>21</v>
      </c>
      <c r="D41" s="558">
        <f>+D13+D27</f>
        <v>4148.8973355511425</v>
      </c>
      <c r="E41" s="559">
        <f>F41-D41</f>
        <v>0</v>
      </c>
      <c r="F41" s="560">
        <f>+F13+F27</f>
        <v>4148.8973355511425</v>
      </c>
      <c r="G41" s="558">
        <f>+G13+G27</f>
        <v>4132.0947400461555</v>
      </c>
      <c r="H41" s="559">
        <f>I41-G41</f>
        <v>0</v>
      </c>
      <c r="I41" s="560">
        <f>+I13+I27</f>
        <v>4132.0947400461555</v>
      </c>
      <c r="J41" s="558">
        <f>D41+G41</f>
        <v>8280.992075597298</v>
      </c>
      <c r="K41" s="559">
        <f>L41-J41</f>
        <v>0</v>
      </c>
      <c r="L41" s="560">
        <f>F41+I41</f>
        <v>8280.992075597298</v>
      </c>
      <c r="M41" s="104"/>
    </row>
    <row r="42" spans="2:13" ht="16.5" thickBot="1">
      <c r="B42" s="115">
        <v>15</v>
      </c>
      <c r="C42" s="117" t="s">
        <v>182</v>
      </c>
      <c r="D42" s="513">
        <f>+D14+D28</f>
        <v>906.46338555573209</v>
      </c>
      <c r="E42" s="533">
        <f>F42-D42</f>
        <v>0</v>
      </c>
      <c r="F42" s="515">
        <f>+F14+F28</f>
        <v>906.46338555573209</v>
      </c>
      <c r="G42" s="513">
        <f>+G14+G28</f>
        <v>935.51419866832248</v>
      </c>
      <c r="H42" s="533">
        <f>I42-G42</f>
        <v>0</v>
      </c>
      <c r="I42" s="515">
        <f>+I14+I28</f>
        <v>935.51419866832248</v>
      </c>
      <c r="J42" s="513">
        <f>D42+G42</f>
        <v>1841.9775842240547</v>
      </c>
      <c r="K42" s="533">
        <f>L42-J42</f>
        <v>0</v>
      </c>
      <c r="L42" s="515">
        <f>F42+I42</f>
        <v>1841.9775842240547</v>
      </c>
      <c r="M42" s="104"/>
    </row>
    <row r="43" spans="2:13" ht="12.75" customHeight="1">
      <c r="D43" s="103"/>
      <c r="E43" s="103"/>
      <c r="F43" s="103"/>
      <c r="G43" s="104"/>
      <c r="H43" s="104"/>
      <c r="I43" s="104"/>
      <c r="J43" s="104"/>
      <c r="K43" s="104"/>
      <c r="L43" s="104"/>
      <c r="M43" s="104"/>
    </row>
    <row r="44" spans="2:13" hidden="1">
      <c r="B44" s="248"/>
      <c r="C44" s="261"/>
      <c r="D44" s="103"/>
      <c r="E44" s="103"/>
      <c r="F44" s="103"/>
      <c r="G44" s="104"/>
      <c r="H44" s="104"/>
      <c r="I44" s="104"/>
      <c r="J44" s="104"/>
      <c r="K44" s="104"/>
      <c r="L44" s="104"/>
      <c r="M44" s="104"/>
    </row>
    <row r="45" spans="2:13" hidden="1">
      <c r="B45" s="248"/>
      <c r="C45" s="261"/>
      <c r="D45" s="103"/>
      <c r="E45" s="103"/>
      <c r="F45" s="103"/>
      <c r="G45" s="104"/>
      <c r="H45" s="104"/>
      <c r="I45" s="104"/>
      <c r="J45" s="104"/>
      <c r="K45" s="104"/>
      <c r="L45" s="104"/>
      <c r="M45" s="104"/>
    </row>
    <row r="46" spans="2:13" hidden="1">
      <c r="G46" s="104"/>
      <c r="H46" s="104"/>
      <c r="I46" s="104"/>
      <c r="J46" s="104"/>
      <c r="K46" s="104"/>
      <c r="L46" s="104"/>
      <c r="M46" s="104"/>
    </row>
    <row r="47" spans="2:13" hidden="1">
      <c r="G47" s="104"/>
      <c r="H47" s="104"/>
      <c r="I47" s="104"/>
      <c r="J47" s="104"/>
      <c r="K47" s="104"/>
      <c r="L47" s="104"/>
      <c r="M47" s="104"/>
    </row>
    <row r="48" spans="2:13" hidden="1">
      <c r="G48" s="104"/>
      <c r="H48" s="104"/>
      <c r="I48" s="104"/>
      <c r="J48" s="104"/>
      <c r="K48" s="104"/>
      <c r="L48" s="104"/>
      <c r="M48" s="104"/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</sheetData>
  <sheetProtection password="9F78" sheet="1" objects="1" scenarios="1"/>
  <mergeCells count="13">
    <mergeCell ref="B1:L1"/>
    <mergeCell ref="D17:F17"/>
    <mergeCell ref="G17:I17"/>
    <mergeCell ref="J17:L17"/>
    <mergeCell ref="J31:L31"/>
    <mergeCell ref="G31:I31"/>
    <mergeCell ref="D16:L16"/>
    <mergeCell ref="D2:L2"/>
    <mergeCell ref="D3:F3"/>
    <mergeCell ref="G3:I3"/>
    <mergeCell ref="J3:L3"/>
    <mergeCell ref="D30:L30"/>
    <mergeCell ref="D31:F31"/>
  </mergeCells>
  <pageMargins left="1" right="1" top="1" bottom="1" header="0.5" footer="0.5"/>
  <pageSetup scale="42" orientation="portrait" r:id="rId1"/>
  <headerFooter>
    <oddHeader>&amp;COPG Revenue Requirement Deficiency / (Sufficiency)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showGridLines="0" zoomScale="75" zoomScaleNormal="75" workbookViewId="0"/>
  </sheetViews>
  <sheetFormatPr defaultColWidth="0" defaultRowHeight="12.75" zeroHeight="1"/>
  <cols>
    <col min="1" max="1" width="2.7109375" customWidth="1"/>
    <col min="2" max="2" width="9.140625" customWidth="1"/>
    <col min="3" max="3" width="59.28515625" customWidth="1"/>
    <col min="4" max="12" width="16.7109375" customWidth="1"/>
    <col min="13" max="13" width="9.140625" customWidth="1"/>
    <col min="14" max="16384" width="9.140625" hidden="1"/>
  </cols>
  <sheetData>
    <row r="1" spans="2:12" ht="18.75" thickBot="1">
      <c r="B1" s="623" t="s">
        <v>153</v>
      </c>
      <c r="C1" s="623"/>
      <c r="D1" s="623"/>
      <c r="E1" s="623"/>
      <c r="F1" s="623"/>
      <c r="G1" s="118"/>
      <c r="H1" s="118"/>
      <c r="I1" s="118"/>
      <c r="J1" s="118"/>
      <c r="K1" s="118"/>
      <c r="L1" s="118"/>
    </row>
    <row r="2" spans="2:12" ht="16.5" thickBot="1">
      <c r="B2" s="2"/>
      <c r="C2" s="2"/>
      <c r="D2" s="611" t="s">
        <v>66</v>
      </c>
      <c r="E2" s="612"/>
      <c r="F2" s="612"/>
      <c r="G2" s="612"/>
      <c r="H2" s="612"/>
      <c r="I2" s="612"/>
      <c r="J2" s="612"/>
      <c r="K2" s="612"/>
      <c r="L2" s="613"/>
    </row>
    <row r="3" spans="2:12" ht="15.75">
      <c r="B3" s="281"/>
      <c r="C3" s="275"/>
      <c r="D3" s="619">
        <v>2014</v>
      </c>
      <c r="E3" s="620"/>
      <c r="F3" s="621"/>
      <c r="G3" s="619">
        <v>2015</v>
      </c>
      <c r="H3" s="620"/>
      <c r="I3" s="621"/>
      <c r="J3" s="619" t="s">
        <v>125</v>
      </c>
      <c r="K3" s="620"/>
      <c r="L3" s="621"/>
    </row>
    <row r="4" spans="2:12" ht="15.75">
      <c r="B4" s="120" t="s">
        <v>2</v>
      </c>
      <c r="C4" s="580"/>
      <c r="D4" s="9" t="s">
        <v>14</v>
      </c>
      <c r="E4" s="10" t="s">
        <v>23</v>
      </c>
      <c r="F4" s="11" t="s">
        <v>23</v>
      </c>
      <c r="G4" s="9" t="s">
        <v>14</v>
      </c>
      <c r="H4" s="10" t="s">
        <v>23</v>
      </c>
      <c r="I4" s="11" t="s">
        <v>23</v>
      </c>
      <c r="J4" s="9" t="s">
        <v>14</v>
      </c>
      <c r="K4" s="10" t="s">
        <v>23</v>
      </c>
      <c r="L4" s="11" t="s">
        <v>23</v>
      </c>
    </row>
    <row r="5" spans="2:12" ht="16.5" thickBot="1">
      <c r="B5" s="121" t="s">
        <v>3</v>
      </c>
      <c r="C5" s="581" t="s">
        <v>1</v>
      </c>
      <c r="D5" s="12" t="s">
        <v>12</v>
      </c>
      <c r="E5" s="13" t="s">
        <v>17</v>
      </c>
      <c r="F5" s="14" t="s">
        <v>13</v>
      </c>
      <c r="G5" s="12" t="s">
        <v>12</v>
      </c>
      <c r="H5" s="13" t="s">
        <v>17</v>
      </c>
      <c r="I5" s="14" t="s">
        <v>13</v>
      </c>
      <c r="J5" s="12" t="s">
        <v>12</v>
      </c>
      <c r="K5" s="13" t="s">
        <v>17</v>
      </c>
      <c r="L5" s="14" t="s">
        <v>13</v>
      </c>
    </row>
    <row r="6" spans="2:12" ht="15">
      <c r="B6" s="119"/>
      <c r="C6" s="244"/>
      <c r="D6" s="53" t="s">
        <v>4</v>
      </c>
      <c r="E6" s="131" t="s">
        <v>5</v>
      </c>
      <c r="F6" s="54" t="s">
        <v>6</v>
      </c>
      <c r="G6" s="99" t="s">
        <v>7</v>
      </c>
      <c r="H6" s="100" t="s">
        <v>8</v>
      </c>
      <c r="I6" s="116" t="s">
        <v>9</v>
      </c>
      <c r="J6" s="99" t="s">
        <v>11</v>
      </c>
      <c r="K6" s="100" t="s">
        <v>15</v>
      </c>
      <c r="L6" s="116" t="s">
        <v>16</v>
      </c>
    </row>
    <row r="7" spans="2:12" ht="13.5" thickBot="1">
      <c r="B7" s="126"/>
      <c r="C7" s="81"/>
      <c r="D7" s="126"/>
      <c r="E7" s="81"/>
      <c r="F7" s="127"/>
      <c r="G7" s="126"/>
      <c r="H7" s="81"/>
      <c r="I7" s="127"/>
      <c r="J7" s="126"/>
      <c r="K7" s="81"/>
      <c r="L7" s="127"/>
    </row>
    <row r="8" spans="2:12" ht="15.75" thickBot="1">
      <c r="B8" s="114">
        <v>1</v>
      </c>
      <c r="C8" s="103" t="s">
        <v>21</v>
      </c>
      <c r="D8" s="561">
        <f>'7. Rev_Req'!D28</f>
        <v>856.73993508268381</v>
      </c>
      <c r="E8" s="562">
        <f>F8-D8</f>
        <v>0</v>
      </c>
      <c r="F8" s="563">
        <f>'7. Rev_Req'!F28</f>
        <v>856.73993508268381</v>
      </c>
      <c r="G8" s="561">
        <f>'7. Rev_Req'!G28</f>
        <v>879.53646756777925</v>
      </c>
      <c r="H8" s="562">
        <f>I8-G8</f>
        <v>0</v>
      </c>
      <c r="I8" s="563">
        <f>'7. Rev_Req'!I28</f>
        <v>879.53646756777925</v>
      </c>
      <c r="J8" s="561">
        <f>D8+G8</f>
        <v>1736.2764026504631</v>
      </c>
      <c r="K8" s="562">
        <f>L8-J8</f>
        <v>0</v>
      </c>
      <c r="L8" s="563">
        <f>F8+I8</f>
        <v>1736.2764026504631</v>
      </c>
    </row>
    <row r="9" spans="2:12" ht="15.75" thickBot="1">
      <c r="B9" s="114"/>
      <c r="C9" s="103"/>
      <c r="D9" s="557"/>
      <c r="E9" s="555"/>
      <c r="F9" s="556"/>
      <c r="G9" s="557"/>
      <c r="H9" s="555"/>
      <c r="I9" s="556"/>
      <c r="J9" s="557"/>
      <c r="K9" s="555"/>
      <c r="L9" s="556"/>
    </row>
    <row r="10" spans="2:12" ht="15.75" thickBot="1">
      <c r="B10" s="114">
        <v>2</v>
      </c>
      <c r="C10" s="104" t="s">
        <v>18</v>
      </c>
      <c r="D10" s="561">
        <f>'4. OEB_Adjustment_Input_Sheet'!D51</f>
        <v>19.057863671196486</v>
      </c>
      <c r="E10" s="562">
        <f>F10-D10</f>
        <v>0</v>
      </c>
      <c r="F10" s="563">
        <f>'4. OEB_Adjustment_Input_Sheet'!F51</f>
        <v>19.057863671196486</v>
      </c>
      <c r="G10" s="561">
        <f>'4. OEB_Adjustment_Input_Sheet'!G51</f>
        <v>20.224191497424044</v>
      </c>
      <c r="H10" s="562">
        <f>I10-G10</f>
        <v>0</v>
      </c>
      <c r="I10" s="563">
        <f>'4. OEB_Adjustment_Input_Sheet'!I51</f>
        <v>20.224191497424044</v>
      </c>
      <c r="J10" s="561">
        <f>D10+G10</f>
        <v>39.282055168620531</v>
      </c>
      <c r="K10" s="562">
        <f>L10-J10</f>
        <v>0</v>
      </c>
      <c r="L10" s="563">
        <f>F10+I10</f>
        <v>39.282055168620531</v>
      </c>
    </row>
    <row r="11" spans="2:12" ht="15.75" thickBot="1">
      <c r="B11" s="126"/>
      <c r="C11" s="81"/>
      <c r="D11" s="232"/>
      <c r="E11" s="164"/>
      <c r="F11" s="221"/>
      <c r="G11" s="232"/>
      <c r="H11" s="164"/>
      <c r="I11" s="221"/>
      <c r="J11" s="232"/>
      <c r="K11" s="164"/>
      <c r="L11" s="221"/>
    </row>
    <row r="12" spans="2:12" ht="16.5" thickBot="1">
      <c r="B12" s="115">
        <v>3</v>
      </c>
      <c r="C12" s="243" t="s">
        <v>215</v>
      </c>
      <c r="D12" s="258" t="s">
        <v>19</v>
      </c>
      <c r="E12" s="259" t="s">
        <v>19</v>
      </c>
      <c r="F12" s="260" t="s">
        <v>19</v>
      </c>
      <c r="G12" s="258" t="s">
        <v>19</v>
      </c>
      <c r="H12" s="259" t="s">
        <v>19</v>
      </c>
      <c r="I12" s="260" t="s">
        <v>19</v>
      </c>
      <c r="J12" s="201">
        <f>J8/J10</f>
        <v>44.200243474975906</v>
      </c>
      <c r="K12" s="198">
        <f>L12-J12</f>
        <v>0</v>
      </c>
      <c r="L12" s="202">
        <f>L8/L10</f>
        <v>44.200243474975906</v>
      </c>
    </row>
    <row r="13" spans="2:12" ht="13.5" thickBot="1"/>
    <row r="14" spans="2:12" ht="16.5" thickBot="1">
      <c r="B14" s="2"/>
      <c r="C14" s="2"/>
      <c r="D14" s="611" t="s">
        <v>67</v>
      </c>
      <c r="E14" s="612"/>
      <c r="F14" s="612"/>
      <c r="G14" s="612"/>
      <c r="H14" s="612"/>
      <c r="I14" s="612"/>
      <c r="J14" s="612"/>
      <c r="K14" s="612"/>
      <c r="L14" s="613"/>
    </row>
    <row r="15" spans="2:12" ht="15.75">
      <c r="B15" s="281"/>
      <c r="C15" s="275"/>
      <c r="D15" s="619" t="s">
        <v>130</v>
      </c>
      <c r="E15" s="620"/>
      <c r="F15" s="621"/>
      <c r="G15" s="619">
        <v>2015</v>
      </c>
      <c r="H15" s="620"/>
      <c r="I15" s="621"/>
      <c r="J15" s="619" t="s">
        <v>129</v>
      </c>
      <c r="K15" s="620"/>
      <c r="L15" s="621"/>
    </row>
    <row r="16" spans="2:12" ht="15.75">
      <c r="B16" s="120" t="s">
        <v>2</v>
      </c>
      <c r="C16" s="580"/>
      <c r="D16" s="9" t="s">
        <v>14</v>
      </c>
      <c r="E16" s="10" t="s">
        <v>23</v>
      </c>
      <c r="F16" s="11" t="s">
        <v>23</v>
      </c>
      <c r="G16" s="9" t="s">
        <v>14</v>
      </c>
      <c r="H16" s="10" t="s">
        <v>23</v>
      </c>
      <c r="I16" s="11" t="s">
        <v>23</v>
      </c>
      <c r="J16" s="9" t="s">
        <v>14</v>
      </c>
      <c r="K16" s="10" t="s">
        <v>23</v>
      </c>
      <c r="L16" s="11" t="s">
        <v>23</v>
      </c>
    </row>
    <row r="17" spans="2:12" ht="16.5" thickBot="1">
      <c r="B17" s="121" t="s">
        <v>3</v>
      </c>
      <c r="C17" s="581" t="s">
        <v>1</v>
      </c>
      <c r="D17" s="12" t="s">
        <v>12</v>
      </c>
      <c r="E17" s="13" t="s">
        <v>17</v>
      </c>
      <c r="F17" s="14" t="s">
        <v>13</v>
      </c>
      <c r="G17" s="12" t="s">
        <v>12</v>
      </c>
      <c r="H17" s="13" t="s">
        <v>17</v>
      </c>
      <c r="I17" s="14" t="s">
        <v>13</v>
      </c>
      <c r="J17" s="12" t="s">
        <v>12</v>
      </c>
      <c r="K17" s="13" t="s">
        <v>17</v>
      </c>
      <c r="L17" s="14" t="s">
        <v>13</v>
      </c>
    </row>
    <row r="18" spans="2:12" ht="15">
      <c r="B18" s="119"/>
      <c r="C18" s="244"/>
      <c r="D18" s="53" t="s">
        <v>4</v>
      </c>
      <c r="E18" s="131" t="s">
        <v>5</v>
      </c>
      <c r="F18" s="54" t="s">
        <v>6</v>
      </c>
      <c r="G18" s="99" t="s">
        <v>7</v>
      </c>
      <c r="H18" s="100" t="s">
        <v>8</v>
      </c>
      <c r="I18" s="116" t="s">
        <v>9</v>
      </c>
      <c r="J18" s="99" t="s">
        <v>11</v>
      </c>
      <c r="K18" s="100" t="s">
        <v>15</v>
      </c>
      <c r="L18" s="116" t="s">
        <v>16</v>
      </c>
    </row>
    <row r="19" spans="2:12" ht="13.5" thickBot="1">
      <c r="B19" s="126"/>
      <c r="C19" s="81"/>
      <c r="D19" s="126"/>
      <c r="E19" s="81"/>
      <c r="F19" s="127"/>
      <c r="G19" s="126"/>
      <c r="H19" s="81"/>
      <c r="I19" s="127"/>
      <c r="J19" s="126"/>
      <c r="K19" s="81"/>
      <c r="L19" s="127"/>
    </row>
    <row r="20" spans="2:12" ht="18.75" thickBot="1">
      <c r="B20" s="114">
        <v>4</v>
      </c>
      <c r="C20" s="103" t="s">
        <v>131</v>
      </c>
      <c r="D20" s="561">
        <f>('7. Rev_Req'!D56/2)</f>
        <v>274.55143780962851</v>
      </c>
      <c r="E20" s="562">
        <f>F20-D20</f>
        <v>0</v>
      </c>
      <c r="F20" s="563">
        <f>('7. Rev_Req'!F56/2)</f>
        <v>274.55143780962851</v>
      </c>
      <c r="G20" s="561">
        <f>'7. Rev_Req'!G56</f>
        <v>569.7458467464445</v>
      </c>
      <c r="H20" s="562">
        <f>I20-G20</f>
        <v>0</v>
      </c>
      <c r="I20" s="563">
        <f>'7. Rev_Req'!I56</f>
        <v>569.7458467464445</v>
      </c>
      <c r="J20" s="561">
        <f>D20+G20</f>
        <v>844.29728455607301</v>
      </c>
      <c r="K20" s="562">
        <f>L20-J20</f>
        <v>0</v>
      </c>
      <c r="L20" s="563">
        <f>F20+I20</f>
        <v>844.29728455607301</v>
      </c>
    </row>
    <row r="21" spans="2:12" ht="15.75" thickBot="1">
      <c r="B21" s="114"/>
      <c r="C21" s="103"/>
      <c r="D21" s="557"/>
      <c r="E21" s="555"/>
      <c r="F21" s="556"/>
      <c r="G21" s="557"/>
      <c r="H21" s="555"/>
      <c r="I21" s="556"/>
      <c r="J21" s="557"/>
      <c r="K21" s="555"/>
      <c r="L21" s="556"/>
    </row>
    <row r="22" spans="2:12" ht="18.75" thickBot="1">
      <c r="B22" s="114">
        <v>5</v>
      </c>
      <c r="C22" s="104" t="s">
        <v>132</v>
      </c>
      <c r="D22" s="561">
        <f>'4. OEB_Adjustment_Input_Sheet'!D78</f>
        <v>5.475243315829494</v>
      </c>
      <c r="E22" s="562">
        <f>F22-D22</f>
        <v>0</v>
      </c>
      <c r="F22" s="563">
        <f>'4. OEB_Adjustment_Input_Sheet'!F78</f>
        <v>5.475243315829494</v>
      </c>
      <c r="G22" s="561">
        <f>'4. OEB_Adjustment_Input_Sheet'!G78</f>
        <v>12.458714155258324</v>
      </c>
      <c r="H22" s="562">
        <f>I22-G22</f>
        <v>0</v>
      </c>
      <c r="I22" s="563">
        <f>'4. OEB_Adjustment_Input_Sheet'!I78</f>
        <v>12.458714155258324</v>
      </c>
      <c r="J22" s="561">
        <f>D22+G22</f>
        <v>17.933957471087819</v>
      </c>
      <c r="K22" s="562">
        <f>L22-J22</f>
        <v>0</v>
      </c>
      <c r="L22" s="563">
        <f>F22+I22</f>
        <v>17.933957471087819</v>
      </c>
    </row>
    <row r="23" spans="2:12" ht="15.75" thickBot="1">
      <c r="B23" s="126"/>
      <c r="C23" s="81"/>
      <c r="D23" s="297"/>
      <c r="E23" s="164"/>
      <c r="F23" s="221"/>
      <c r="G23" s="232"/>
      <c r="H23" s="164"/>
      <c r="I23" s="221"/>
      <c r="J23" s="232"/>
      <c r="K23" s="164"/>
      <c r="L23" s="221"/>
    </row>
    <row r="24" spans="2:12" ht="16.5" thickBot="1">
      <c r="B24" s="115">
        <v>6</v>
      </c>
      <c r="C24" s="243" t="s">
        <v>216</v>
      </c>
      <c r="D24" s="258" t="s">
        <v>19</v>
      </c>
      <c r="E24" s="259" t="s">
        <v>19</v>
      </c>
      <c r="F24" s="260" t="s">
        <v>19</v>
      </c>
      <c r="G24" s="258" t="s">
        <v>19</v>
      </c>
      <c r="H24" s="259" t="s">
        <v>19</v>
      </c>
      <c r="I24" s="260" t="s">
        <v>19</v>
      </c>
      <c r="J24" s="201">
        <f>J20/J22</f>
        <v>47.078135761011175</v>
      </c>
      <c r="K24" s="198">
        <f>L24-J24</f>
        <v>0</v>
      </c>
      <c r="L24" s="202">
        <f>L20/L22</f>
        <v>47.078135761011175</v>
      </c>
    </row>
    <row r="25" spans="2:12" ht="15.75" thickBot="1">
      <c r="C25" s="246"/>
    </row>
    <row r="26" spans="2:12" ht="16.5" thickBot="1">
      <c r="B26" s="2"/>
      <c r="C26" s="2"/>
      <c r="D26" s="611" t="s">
        <v>25</v>
      </c>
      <c r="E26" s="612"/>
      <c r="F26" s="612"/>
      <c r="G26" s="612"/>
      <c r="H26" s="612"/>
      <c r="I26" s="612"/>
      <c r="J26" s="612"/>
      <c r="K26" s="612"/>
      <c r="L26" s="613"/>
    </row>
    <row r="27" spans="2:12" ht="15.75">
      <c r="B27" s="281"/>
      <c r="C27" s="275"/>
      <c r="D27" s="619">
        <v>2014</v>
      </c>
      <c r="E27" s="620"/>
      <c r="F27" s="621"/>
      <c r="G27" s="619">
        <v>2015</v>
      </c>
      <c r="H27" s="620"/>
      <c r="I27" s="621"/>
      <c r="J27" s="619" t="s">
        <v>125</v>
      </c>
      <c r="K27" s="620"/>
      <c r="L27" s="621"/>
    </row>
    <row r="28" spans="2:12" ht="15.75">
      <c r="B28" s="120" t="s">
        <v>2</v>
      </c>
      <c r="C28" s="580"/>
      <c r="D28" s="9" t="s">
        <v>14</v>
      </c>
      <c r="E28" s="10" t="s">
        <v>23</v>
      </c>
      <c r="F28" s="11" t="s">
        <v>23</v>
      </c>
      <c r="G28" s="9" t="s">
        <v>14</v>
      </c>
      <c r="H28" s="10" t="s">
        <v>23</v>
      </c>
      <c r="I28" s="11" t="s">
        <v>23</v>
      </c>
      <c r="J28" s="9" t="s">
        <v>14</v>
      </c>
      <c r="K28" s="10" t="s">
        <v>23</v>
      </c>
      <c r="L28" s="11" t="s">
        <v>23</v>
      </c>
    </row>
    <row r="29" spans="2:12" ht="16.5" thickBot="1">
      <c r="B29" s="121" t="s">
        <v>3</v>
      </c>
      <c r="C29" s="581" t="s">
        <v>1</v>
      </c>
      <c r="D29" s="12" t="s">
        <v>12</v>
      </c>
      <c r="E29" s="13" t="s">
        <v>17</v>
      </c>
      <c r="F29" s="14" t="s">
        <v>13</v>
      </c>
      <c r="G29" s="12" t="s">
        <v>12</v>
      </c>
      <c r="H29" s="13" t="s">
        <v>17</v>
      </c>
      <c r="I29" s="14" t="s">
        <v>13</v>
      </c>
      <c r="J29" s="12" t="s">
        <v>12</v>
      </c>
      <c r="K29" s="13" t="s">
        <v>17</v>
      </c>
      <c r="L29" s="14" t="s">
        <v>13</v>
      </c>
    </row>
    <row r="30" spans="2:12" ht="15">
      <c r="B30" s="119"/>
      <c r="C30" s="244"/>
      <c r="D30" s="53" t="s">
        <v>4</v>
      </c>
      <c r="E30" s="131" t="s">
        <v>5</v>
      </c>
      <c r="F30" s="54" t="s">
        <v>6</v>
      </c>
      <c r="G30" s="99" t="s">
        <v>7</v>
      </c>
      <c r="H30" s="100" t="s">
        <v>8</v>
      </c>
      <c r="I30" s="116" t="s">
        <v>9</v>
      </c>
      <c r="J30" s="99" t="s">
        <v>11</v>
      </c>
      <c r="K30" s="100" t="s">
        <v>15</v>
      </c>
      <c r="L30" s="116" t="s">
        <v>16</v>
      </c>
    </row>
    <row r="31" spans="2:12" ht="13.5" thickBot="1">
      <c r="B31" s="126"/>
      <c r="C31" s="81"/>
      <c r="D31" s="126"/>
      <c r="E31" s="81"/>
      <c r="F31" s="127"/>
      <c r="G31" s="126"/>
      <c r="H31" s="81"/>
      <c r="I31" s="127"/>
      <c r="J31" s="126"/>
      <c r="K31" s="81"/>
      <c r="L31" s="127"/>
    </row>
    <row r="32" spans="2:12" ht="15.75" thickBot="1">
      <c r="B32" s="114">
        <v>7</v>
      </c>
      <c r="C32" s="103" t="s">
        <v>21</v>
      </c>
      <c r="D32" s="561">
        <f>'7. Rev_Req'!D84</f>
        <v>3292.1574004684585</v>
      </c>
      <c r="E32" s="562">
        <f>F32-D32</f>
        <v>0</v>
      </c>
      <c r="F32" s="563">
        <f>'7. Rev_Req'!F84</f>
        <v>3292.1574004684585</v>
      </c>
      <c r="G32" s="561">
        <f>'7. Rev_Req'!G84</f>
        <v>3252.5582724783762</v>
      </c>
      <c r="H32" s="562">
        <f>I32-G32</f>
        <v>0</v>
      </c>
      <c r="I32" s="563">
        <f>'7. Rev_Req'!I84</f>
        <v>3252.5582724783762</v>
      </c>
      <c r="J32" s="561">
        <f>D32+G32</f>
        <v>6544.7156729468352</v>
      </c>
      <c r="K32" s="562">
        <f>L32-J32</f>
        <v>0</v>
      </c>
      <c r="L32" s="563">
        <f>F32+I32</f>
        <v>6544.7156729468352</v>
      </c>
    </row>
    <row r="33" spans="2:12" ht="15.75" thickBot="1">
      <c r="B33" s="114"/>
      <c r="C33" s="103"/>
      <c r="D33" s="557"/>
      <c r="E33" s="555"/>
      <c r="F33" s="556"/>
      <c r="G33" s="557"/>
      <c r="H33" s="555"/>
      <c r="I33" s="556"/>
      <c r="J33" s="557"/>
      <c r="K33" s="555"/>
      <c r="L33" s="556"/>
    </row>
    <row r="34" spans="2:12" ht="15.75" thickBot="1">
      <c r="B34" s="114">
        <v>8</v>
      </c>
      <c r="C34" s="104" t="s">
        <v>18</v>
      </c>
      <c r="D34" s="561">
        <f>'4. OEB_Adjustment_Input_Sheet'!D105</f>
        <v>49.699991999999995</v>
      </c>
      <c r="E34" s="562">
        <f>F34-D34</f>
        <v>0</v>
      </c>
      <c r="F34" s="563">
        <f>'4. OEB_Adjustment_Input_Sheet'!F105</f>
        <v>49.699991999999995</v>
      </c>
      <c r="G34" s="561">
        <f>'4. OEB_Adjustment_Input_Sheet'!G105</f>
        <v>47.999980000000008</v>
      </c>
      <c r="H34" s="562">
        <f>I34-G34</f>
        <v>0</v>
      </c>
      <c r="I34" s="563">
        <f>'4. OEB_Adjustment_Input_Sheet'!I105</f>
        <v>47.999980000000008</v>
      </c>
      <c r="J34" s="561">
        <f>D34+G34</f>
        <v>97.699972000000002</v>
      </c>
      <c r="K34" s="562">
        <f>L34-J34</f>
        <v>0</v>
      </c>
      <c r="L34" s="563">
        <f>F34+I34</f>
        <v>97.699972000000002</v>
      </c>
    </row>
    <row r="35" spans="2:12" ht="15.75" thickBot="1">
      <c r="B35" s="126"/>
      <c r="C35" s="81"/>
      <c r="D35" s="232"/>
      <c r="E35" s="164"/>
      <c r="F35" s="221"/>
      <c r="G35" s="232"/>
      <c r="H35" s="164"/>
      <c r="I35" s="221"/>
      <c r="J35" s="232"/>
      <c r="K35" s="164"/>
      <c r="L35" s="221"/>
    </row>
    <row r="36" spans="2:12" ht="16.5" thickBot="1">
      <c r="B36" s="115">
        <v>9</v>
      </c>
      <c r="C36" s="243" t="s">
        <v>217</v>
      </c>
      <c r="D36" s="258" t="s">
        <v>19</v>
      </c>
      <c r="E36" s="259" t="s">
        <v>19</v>
      </c>
      <c r="F36" s="260" t="s">
        <v>19</v>
      </c>
      <c r="G36" s="258" t="s">
        <v>19</v>
      </c>
      <c r="H36" s="259" t="s">
        <v>19</v>
      </c>
      <c r="I36" s="260" t="s">
        <v>19</v>
      </c>
      <c r="J36" s="201">
        <f>J32/J34</f>
        <v>66.987897119835765</v>
      </c>
      <c r="K36" s="198">
        <f>L36-J36</f>
        <v>0</v>
      </c>
      <c r="L36" s="202">
        <f>L32/L34</f>
        <v>66.987897119835765</v>
      </c>
    </row>
    <row r="37" spans="2:12" ht="16.5" thickBot="1">
      <c r="B37" s="124"/>
      <c r="C37" s="16"/>
      <c r="D37" s="218"/>
      <c r="E37" s="217"/>
      <c r="F37" s="218"/>
      <c r="G37" s="218"/>
      <c r="H37" s="217"/>
      <c r="I37" s="218"/>
      <c r="J37" s="257"/>
      <c r="K37" s="272"/>
      <c r="L37" s="257"/>
    </row>
    <row r="38" spans="2:12" ht="16.5" thickBot="1">
      <c r="B38" s="2"/>
      <c r="C38" s="2"/>
      <c r="D38" s="611" t="s">
        <v>146</v>
      </c>
      <c r="E38" s="612"/>
      <c r="F38" s="612"/>
      <c r="G38" s="612"/>
      <c r="H38" s="612"/>
      <c r="I38" s="612"/>
      <c r="J38" s="612"/>
      <c r="K38" s="612"/>
      <c r="L38" s="613"/>
    </row>
    <row r="39" spans="2:12" ht="15.75">
      <c r="B39" s="281"/>
      <c r="C39" s="275"/>
      <c r="D39" s="619">
        <v>2014</v>
      </c>
      <c r="E39" s="620"/>
      <c r="F39" s="621"/>
      <c r="G39" s="619">
        <v>2015</v>
      </c>
      <c r="H39" s="620"/>
      <c r="I39" s="621"/>
      <c r="J39" s="619" t="s">
        <v>125</v>
      </c>
      <c r="K39" s="620"/>
      <c r="L39" s="621"/>
    </row>
    <row r="40" spans="2:12" ht="15.75">
      <c r="B40" s="120" t="s">
        <v>2</v>
      </c>
      <c r="C40" s="580"/>
      <c r="D40" s="9" t="s">
        <v>14</v>
      </c>
      <c r="E40" s="10" t="s">
        <v>23</v>
      </c>
      <c r="F40" s="11" t="s">
        <v>23</v>
      </c>
      <c r="G40" s="9" t="s">
        <v>14</v>
      </c>
      <c r="H40" s="10" t="s">
        <v>23</v>
      </c>
      <c r="I40" s="11" t="s">
        <v>23</v>
      </c>
      <c r="J40" s="9" t="s">
        <v>14</v>
      </c>
      <c r="K40" s="10" t="s">
        <v>23</v>
      </c>
      <c r="L40" s="11" t="s">
        <v>23</v>
      </c>
    </row>
    <row r="41" spans="2:12" ht="16.5" thickBot="1">
      <c r="B41" s="121" t="s">
        <v>3</v>
      </c>
      <c r="C41" s="581" t="s">
        <v>1</v>
      </c>
      <c r="D41" s="12" t="s">
        <v>12</v>
      </c>
      <c r="E41" s="13" t="s">
        <v>17</v>
      </c>
      <c r="F41" s="14" t="s">
        <v>13</v>
      </c>
      <c r="G41" s="12" t="s">
        <v>12</v>
      </c>
      <c r="H41" s="13" t="s">
        <v>17</v>
      </c>
      <c r="I41" s="14" t="s">
        <v>13</v>
      </c>
      <c r="J41" s="12" t="s">
        <v>12</v>
      </c>
      <c r="K41" s="13" t="s">
        <v>17</v>
      </c>
      <c r="L41" s="14" t="s">
        <v>13</v>
      </c>
    </row>
    <row r="42" spans="2:12" ht="15">
      <c r="B42" s="119"/>
      <c r="C42" s="244"/>
      <c r="D42" s="53" t="s">
        <v>4</v>
      </c>
      <c r="E42" s="131" t="s">
        <v>5</v>
      </c>
      <c r="F42" s="54" t="s">
        <v>6</v>
      </c>
      <c r="G42" s="99" t="s">
        <v>7</v>
      </c>
      <c r="H42" s="100" t="s">
        <v>8</v>
      </c>
      <c r="I42" s="116" t="s">
        <v>9</v>
      </c>
      <c r="J42" s="99" t="s">
        <v>11</v>
      </c>
      <c r="K42" s="100" t="s">
        <v>15</v>
      </c>
      <c r="L42" s="116" t="s">
        <v>16</v>
      </c>
    </row>
    <row r="43" spans="2:12" ht="13.5" thickBot="1">
      <c r="B43" s="126"/>
      <c r="C43" s="81"/>
      <c r="D43" s="126"/>
      <c r="E43" s="81"/>
      <c r="F43" s="127"/>
      <c r="G43" s="126"/>
      <c r="H43" s="81"/>
      <c r="I43" s="127"/>
      <c r="J43" s="126"/>
      <c r="K43" s="81"/>
      <c r="L43" s="127"/>
    </row>
    <row r="44" spans="2:12" ht="15.75" thickBot="1">
      <c r="B44" s="114">
        <v>10</v>
      </c>
      <c r="C44" s="103" t="s">
        <v>21</v>
      </c>
      <c r="D44" s="561">
        <f>D8+D20+D32</f>
        <v>4423.4487733607712</v>
      </c>
      <c r="E44" s="562">
        <f>F44-D44</f>
        <v>0</v>
      </c>
      <c r="F44" s="563">
        <f>F8+F20+F32</f>
        <v>4423.4487733607712</v>
      </c>
      <c r="G44" s="561">
        <f>G8+G20+G32</f>
        <v>4701.8405867925994</v>
      </c>
      <c r="H44" s="562">
        <f>I44-G44</f>
        <v>0</v>
      </c>
      <c r="I44" s="563">
        <f>I8+I20+I32</f>
        <v>4701.8405867925994</v>
      </c>
      <c r="J44" s="561">
        <f>D44+G44</f>
        <v>9125.2893601533706</v>
      </c>
      <c r="K44" s="562">
        <f>L44-J44</f>
        <v>0</v>
      </c>
      <c r="L44" s="563">
        <f>F44+I44</f>
        <v>9125.2893601533706</v>
      </c>
    </row>
    <row r="45" spans="2:12" ht="15.75" thickBot="1">
      <c r="B45" s="114"/>
      <c r="C45" s="103"/>
      <c r="D45" s="557"/>
      <c r="E45" s="555"/>
      <c r="F45" s="556"/>
      <c r="G45" s="557"/>
      <c r="H45" s="555"/>
      <c r="I45" s="556"/>
      <c r="J45" s="557"/>
      <c r="K45" s="555"/>
      <c r="L45" s="556"/>
    </row>
    <row r="46" spans="2:12" ht="15.75" thickBot="1">
      <c r="B46" s="114">
        <v>11</v>
      </c>
      <c r="C46" s="104" t="s">
        <v>18</v>
      </c>
      <c r="D46" s="561">
        <f>D10+D22+D34</f>
        <v>74.233098987025983</v>
      </c>
      <c r="E46" s="562">
        <f>F46-D46</f>
        <v>0</v>
      </c>
      <c r="F46" s="563">
        <f>F10+F22+F34</f>
        <v>74.233098987025983</v>
      </c>
      <c r="G46" s="561">
        <f>G10+G22+G34</f>
        <v>80.682885652682373</v>
      </c>
      <c r="H46" s="562">
        <f>I46-G46</f>
        <v>0</v>
      </c>
      <c r="I46" s="563">
        <f>I10+I22+I34</f>
        <v>80.682885652682373</v>
      </c>
      <c r="J46" s="561">
        <f>D46+G46</f>
        <v>154.91598463970837</v>
      </c>
      <c r="K46" s="562">
        <f>L46-J46</f>
        <v>0</v>
      </c>
      <c r="L46" s="563">
        <f>F46+I46</f>
        <v>154.91598463970837</v>
      </c>
    </row>
    <row r="47" spans="2:12" ht="15.75" thickBot="1">
      <c r="B47" s="126"/>
      <c r="C47" s="81"/>
      <c r="D47" s="232"/>
      <c r="E47" s="164"/>
      <c r="F47" s="221"/>
      <c r="G47" s="232"/>
      <c r="H47" s="164"/>
      <c r="I47" s="221"/>
      <c r="J47" s="232"/>
      <c r="K47" s="164"/>
      <c r="L47" s="221"/>
    </row>
    <row r="48" spans="2:12" ht="16.5" thickBot="1">
      <c r="B48" s="115">
        <v>12</v>
      </c>
      <c r="C48" s="243" t="s">
        <v>127</v>
      </c>
      <c r="D48" s="258" t="s">
        <v>19</v>
      </c>
      <c r="E48" s="259" t="s">
        <v>19</v>
      </c>
      <c r="F48" s="260" t="s">
        <v>19</v>
      </c>
      <c r="G48" s="258" t="s">
        <v>19</v>
      </c>
      <c r="H48" s="259" t="s">
        <v>19</v>
      </c>
      <c r="I48" s="260" t="s">
        <v>19</v>
      </c>
      <c r="J48" s="258" t="s">
        <v>19</v>
      </c>
      <c r="K48" s="259" t="s">
        <v>19</v>
      </c>
      <c r="L48" s="260" t="s">
        <v>19</v>
      </c>
    </row>
    <row r="49" spans="2:10"/>
    <row r="50" spans="2:10">
      <c r="B50" s="248">
        <v>1</v>
      </c>
      <c r="C50" s="261" t="s">
        <v>200</v>
      </c>
      <c r="J50" s="282"/>
    </row>
    <row r="51" spans="2:10">
      <c r="B51" s="248">
        <v>2</v>
      </c>
      <c r="C51" s="261" t="s">
        <v>199</v>
      </c>
    </row>
    <row r="52" spans="2:10"/>
    <row r="53" spans="2:10" hidden="1"/>
  </sheetData>
  <sheetProtection password="9F78" sheet="1" objects="1" scenarios="1"/>
  <mergeCells count="17">
    <mergeCell ref="D38:L38"/>
    <mergeCell ref="D39:F39"/>
    <mergeCell ref="G39:I39"/>
    <mergeCell ref="J39:L39"/>
    <mergeCell ref="J3:L3"/>
    <mergeCell ref="J15:L15"/>
    <mergeCell ref="J27:L27"/>
    <mergeCell ref="B1:F1"/>
    <mergeCell ref="D27:F27"/>
    <mergeCell ref="D3:F3"/>
    <mergeCell ref="D15:F15"/>
    <mergeCell ref="G27:I27"/>
    <mergeCell ref="D2:L2"/>
    <mergeCell ref="D14:L14"/>
    <mergeCell ref="D26:L26"/>
    <mergeCell ref="G3:I3"/>
    <mergeCell ref="G15:I15"/>
  </mergeCells>
  <pageMargins left="1" right="1" top="1" bottom="1" header="0.5" footer="0.5"/>
  <pageSetup scale="37" orientation="portrait" r:id="rId1"/>
  <headerFooter>
    <oddHeader>&amp;COPG Requested Payment Amounts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Cover</vt:lpstr>
      <vt:lpstr>2. TOC</vt:lpstr>
      <vt:lpstr>3. Legend</vt:lpstr>
      <vt:lpstr>4. OEB_Adjustment_Input_Sheet</vt:lpstr>
      <vt:lpstr>5. Rate_Base_&amp;_Cost_of_Capital</vt:lpstr>
      <vt:lpstr>6. Taxes</vt:lpstr>
      <vt:lpstr>7. Rev_Req</vt:lpstr>
      <vt:lpstr>8. Revenue_Def_Suff</vt:lpstr>
      <vt:lpstr>9. Payment_Amounts</vt:lpstr>
      <vt:lpstr>10. Deferral_Variance_&amp;_Riders</vt:lpstr>
      <vt:lpstr>11. Impact</vt:lpstr>
    </vt:vector>
  </TitlesOfParts>
  <Company>Ontario Power Generation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dialin</dc:creator>
  <cp:lastModifiedBy>Hendel</cp:lastModifiedBy>
  <cp:lastPrinted>2013-09-20T13:46:50Z</cp:lastPrinted>
  <dcterms:created xsi:type="dcterms:W3CDTF">2007-07-01T14:51:25Z</dcterms:created>
  <dcterms:modified xsi:type="dcterms:W3CDTF">2013-09-26T20:37:59Z</dcterms:modified>
</cp:coreProperties>
</file>