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9264"/>
  </bookViews>
  <sheets>
    <sheet name="ETPL 18" sheetId="1" r:id="rId1"/>
    <sheet name="ETPL 19" sheetId="2" r:id="rId2"/>
    <sheet name="ETPL 20" sheetId="3" r:id="rId3"/>
  </sheets>
  <externalReferences>
    <externalReference r:id="rId4"/>
  </externalReferences>
  <calcPr calcId="145621" iterate="1"/>
</workbook>
</file>

<file path=xl/calcChain.xml><?xml version="1.0" encoding="utf-8"?>
<calcChain xmlns="http://schemas.openxmlformats.org/spreadsheetml/2006/main">
  <c r="E39" i="3" l="1"/>
  <c r="F39" i="3" s="1"/>
  <c r="E38" i="3"/>
  <c r="F38" i="3" s="1"/>
  <c r="E37" i="3"/>
  <c r="F37" i="3" s="1"/>
  <c r="E36" i="3"/>
  <c r="F36" i="3" s="1"/>
  <c r="E35" i="3"/>
  <c r="F35" i="3" s="1"/>
  <c r="E34" i="3"/>
  <c r="F34" i="3" s="1"/>
  <c r="E33" i="3"/>
  <c r="F33" i="3" s="1"/>
  <c r="E32" i="3"/>
  <c r="F32" i="3" s="1"/>
  <c r="E31" i="3"/>
  <c r="F31" i="3" s="1"/>
  <c r="E27" i="3"/>
  <c r="F27" i="3" s="1"/>
  <c r="E26" i="3"/>
  <c r="F26" i="3" s="1"/>
  <c r="E25" i="3"/>
  <c r="F25" i="3" s="1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8" i="3"/>
  <c r="E9" i="3"/>
  <c r="F9" i="3" s="1"/>
  <c r="E10" i="3"/>
  <c r="E11" i="3"/>
  <c r="F11" i="3" s="1"/>
  <c r="E12" i="3"/>
  <c r="E13" i="3"/>
  <c r="F13" i="3" s="1"/>
  <c r="E14" i="3"/>
  <c r="E15" i="3"/>
  <c r="F15" i="3" s="1"/>
  <c r="E7" i="3"/>
  <c r="F7" i="3" s="1"/>
  <c r="F8" i="3"/>
  <c r="F10" i="3"/>
  <c r="F12" i="3"/>
  <c r="F14" i="3"/>
  <c r="G28" i="1"/>
  <c r="G27" i="1"/>
  <c r="G26" i="1"/>
  <c r="G25" i="1"/>
  <c r="G24" i="1"/>
  <c r="G23" i="1"/>
  <c r="G22" i="1"/>
  <c r="G21" i="1"/>
  <c r="F28" i="1"/>
  <c r="F27" i="1"/>
  <c r="F26" i="1"/>
  <c r="F25" i="1"/>
  <c r="F24" i="1"/>
  <c r="F23" i="1"/>
  <c r="F22" i="1"/>
  <c r="F21" i="1"/>
  <c r="G29" i="1"/>
  <c r="C17" i="1"/>
  <c r="C7" i="1"/>
  <c r="D7" i="1" s="1"/>
  <c r="F9" i="1"/>
  <c r="F10" i="1"/>
  <c r="F11" i="1"/>
  <c r="F12" i="1"/>
  <c r="F13" i="1"/>
  <c r="F14" i="1"/>
  <c r="F15" i="1"/>
  <c r="F16" i="1"/>
  <c r="F17" i="1"/>
  <c r="E10" i="1"/>
  <c r="G10" i="1" s="1"/>
  <c r="E11" i="1"/>
  <c r="E12" i="1"/>
  <c r="G12" i="1" s="1"/>
  <c r="E13" i="1"/>
  <c r="E14" i="1"/>
  <c r="G14" i="1" s="1"/>
  <c r="E15" i="1"/>
  <c r="E16" i="1"/>
  <c r="G16" i="1" s="1"/>
  <c r="E17" i="1"/>
  <c r="G17" i="1" s="1"/>
  <c r="E9" i="1"/>
  <c r="F7" i="1"/>
  <c r="E7" i="1"/>
  <c r="G11" i="1"/>
  <c r="G13" i="1"/>
  <c r="G15" i="1"/>
  <c r="G7" i="1" l="1"/>
  <c r="F29" i="1"/>
  <c r="G9" i="1"/>
  <c r="G18" i="1" s="1"/>
</calcChain>
</file>

<file path=xl/sharedStrings.xml><?xml version="1.0" encoding="utf-8"?>
<sst xmlns="http://schemas.openxmlformats.org/spreadsheetml/2006/main" count="142" uniqueCount="36">
  <si>
    <t>Pils Proxy</t>
  </si>
  <si>
    <t>Residential</t>
  </si>
  <si>
    <t>GS&lt;50</t>
  </si>
  <si>
    <t>GS&gt;50</t>
  </si>
  <si>
    <t>Intermediate</t>
  </si>
  <si>
    <t>Large Use</t>
  </si>
  <si>
    <t>Street Light</t>
  </si>
  <si>
    <t>Sentinel Light</t>
  </si>
  <si>
    <t>Unmetered Load</t>
  </si>
  <si>
    <t>Variable</t>
  </si>
  <si>
    <t>Main</t>
  </si>
  <si>
    <t>Unmetered</t>
  </si>
  <si>
    <t>Total</t>
  </si>
  <si>
    <t>GS&gt;50 TOU</t>
  </si>
  <si>
    <t xml:space="preserve">Fixed </t>
  </si>
  <si>
    <t>Allocation</t>
  </si>
  <si>
    <t>Rate Slivers</t>
  </si>
  <si>
    <t>PILs Proxy amounts and Rate Slivers</t>
  </si>
  <si>
    <t>ETPL question 18</t>
  </si>
  <si>
    <t>2001 &amp; 2002</t>
  </si>
  <si>
    <t>2001 Rate Slivers</t>
  </si>
  <si>
    <t>Additional Monthly Service Charge (per customer/connection)</t>
  </si>
  <si>
    <t>Additional Distribution kW/kWh (per kWh/kW)</t>
  </si>
  <si>
    <t>ETPL 2001 Rate Slivers from 2002 RAM</t>
  </si>
  <si>
    <t>Billing Parameter</t>
  </si>
  <si>
    <t>Billed Consumption</t>
  </si>
  <si>
    <t>Statistics Filed in 2006 EDR</t>
  </si>
  <si>
    <t>Customer Class</t>
  </si>
  <si>
    <t>Prorated Statistics filed in 2006 EDR for 10 Months</t>
  </si>
  <si>
    <t>kWh</t>
  </si>
  <si>
    <t>Difference</t>
  </si>
  <si>
    <t>GS&gt;1000</t>
  </si>
  <si>
    <t>GS&gt;3000</t>
  </si>
  <si>
    <t>USL</t>
  </si>
  <si>
    <t>Sentinel</t>
  </si>
  <si>
    <t xml:space="preserve">kW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</si>
</sst>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_-;\-&quot;$&quot;* #,##0.0000_-;_-&quot;$&quot;* &quot;-&quot;??_-;_-@_-"/>
    <numFmt numFmtId="165" formatCode="_-&quot;$&quot;* #,##0.000000_-;\-&quot;$&quot;* #,##0.000000_-;_-&quot;$&quot;* &quot;-&quot;??_-;_-@_-"/>
    <numFmt numFmtId="166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44" fontId="1" fillId="0" borderId="1" xfId="1" applyFont="1" applyBorder="1" applyAlignment="1">
      <alignment horizontal="center" vertical="center"/>
    </xf>
    <xf numFmtId="0" fontId="0" fillId="0" borderId="0" xfId="0" applyFont="1"/>
    <xf numFmtId="44" fontId="0" fillId="0" borderId="1" xfId="1" applyFont="1" applyBorder="1"/>
    <xf numFmtId="44" fontId="0" fillId="0" borderId="0" xfId="0" applyNumberFormat="1"/>
    <xf numFmtId="0" fontId="0" fillId="0" borderId="2" xfId="0" applyFill="1" applyBorder="1"/>
    <xf numFmtId="0" fontId="2" fillId="0" borderId="1" xfId="0" applyFont="1" applyBorder="1" applyAlignment="1">
      <alignment horizontal="center"/>
    </xf>
    <xf numFmtId="164" fontId="0" fillId="0" borderId="1" xfId="1" applyNumberFormat="1" applyFont="1" applyBorder="1"/>
    <xf numFmtId="0" fontId="3" fillId="0" borderId="0" xfId="0" applyFont="1"/>
    <xf numFmtId="164" fontId="0" fillId="0" borderId="0" xfId="0" applyNumberFormat="1"/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5" fontId="0" fillId="0" borderId="1" xfId="1" applyNumberFormat="1" applyFont="1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6" fontId="0" fillId="0" borderId="1" xfId="2" applyNumberFormat="1" applyFont="1" applyBorder="1"/>
    <xf numFmtId="0" fontId="2" fillId="0" borderId="1" xfId="0" applyFont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EBRAM2002%20Erie%20Thames%20Unmeter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2001 Approved Rate Schedule"/>
      <sheetName val="2. PBR Adjusted Rate Schedule"/>
      <sheetName val="3. 1999 Data &amp; add 2002 MARR"/>
      <sheetName val="4. 2002MARR Base Rate Schedule"/>
      <sheetName val="5. Bill Impact 1"/>
      <sheetName val="6. 2001PILs DefAcct Adder Calc"/>
      <sheetName val="7. 2001 PILs DefAcct Adder Sch"/>
      <sheetName val="8. 2002PILs Proxy Adder Calc"/>
      <sheetName val="9. 2002PILs Proxy Adder Sch"/>
      <sheetName val="10. Bill Impact 2"/>
      <sheetName val="11. Z-Factor Adder Calc"/>
      <sheetName val="12. Z-Factor Adder Sch"/>
      <sheetName val="13. Transition Cost Adder Calc"/>
      <sheetName val="14. Transition Cost Adder Sch"/>
      <sheetName val="15. Bill Impact 3 (Final)"/>
      <sheetName val="16. Final 2002 Rate Schedu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4">
          <cell r="E14">
            <v>712.77454371519934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P21" sqref="P21"/>
    </sheetView>
  </sheetViews>
  <sheetFormatPr defaultRowHeight="14.4" x14ac:dyDescent="0.3"/>
  <cols>
    <col min="1" max="1" width="14.77734375" bestFit="1" customWidth="1"/>
    <col min="2" max="2" width="12.88671875" bestFit="1" customWidth="1"/>
    <col min="3" max="3" width="10.88671875" bestFit="1" customWidth="1"/>
    <col min="4" max="4" width="14.44140625" bestFit="1" customWidth="1"/>
    <col min="5" max="5" width="12.5546875" bestFit="1" customWidth="1"/>
    <col min="6" max="6" width="14.44140625" bestFit="1" customWidth="1"/>
    <col min="7" max="8" width="12.5546875" bestFit="1" customWidth="1"/>
    <col min="9" max="9" width="10.88671875" bestFit="1" customWidth="1"/>
    <col min="10" max="11" width="12.33203125" bestFit="1" customWidth="1"/>
    <col min="12" max="12" width="10.5546875" bestFit="1" customWidth="1"/>
    <col min="13" max="13" width="12.33203125" bestFit="1" customWidth="1"/>
    <col min="15" max="15" width="12.33203125" bestFit="1" customWidth="1"/>
    <col min="16" max="16" width="9.109375" bestFit="1" customWidth="1"/>
  </cols>
  <sheetData>
    <row r="1" spans="1:13" ht="18" x14ac:dyDescent="0.35">
      <c r="A1" s="12" t="s">
        <v>17</v>
      </c>
    </row>
    <row r="2" spans="1:13" ht="18" x14ac:dyDescent="0.35">
      <c r="A2" s="12" t="s">
        <v>18</v>
      </c>
    </row>
    <row r="5" spans="1:13" x14ac:dyDescent="0.3">
      <c r="A5" s="1"/>
      <c r="B5" s="21">
        <v>2001</v>
      </c>
      <c r="C5" s="21"/>
      <c r="D5" s="21"/>
      <c r="E5" s="21">
        <v>2002</v>
      </c>
      <c r="F5" s="21"/>
      <c r="G5" s="21"/>
      <c r="H5" s="21">
        <v>2004</v>
      </c>
      <c r="I5" s="21"/>
      <c r="J5" s="21"/>
      <c r="K5" s="21">
        <v>2005</v>
      </c>
      <c r="L5" s="21"/>
      <c r="M5" s="21"/>
    </row>
    <row r="6" spans="1:13" x14ac:dyDescent="0.3">
      <c r="A6" s="1"/>
      <c r="B6" s="3" t="s">
        <v>10</v>
      </c>
      <c r="C6" s="3" t="s">
        <v>11</v>
      </c>
      <c r="D6" s="3" t="s">
        <v>12</v>
      </c>
      <c r="E6" s="3" t="s">
        <v>10</v>
      </c>
      <c r="F6" s="3" t="s">
        <v>11</v>
      </c>
      <c r="G6" s="3" t="s">
        <v>12</v>
      </c>
      <c r="H6" s="3" t="s">
        <v>10</v>
      </c>
      <c r="I6" s="3" t="s">
        <v>11</v>
      </c>
      <c r="J6" s="3" t="s">
        <v>12</v>
      </c>
      <c r="K6" s="3" t="s">
        <v>10</v>
      </c>
      <c r="L6" s="3" t="s">
        <v>11</v>
      </c>
      <c r="M6" s="3" t="s">
        <v>12</v>
      </c>
    </row>
    <row r="7" spans="1:13" s="6" customFormat="1" x14ac:dyDescent="0.3">
      <c r="A7" s="4" t="s">
        <v>0</v>
      </c>
      <c r="B7" s="5">
        <v>186019.2254562848</v>
      </c>
      <c r="C7" s="5">
        <f>'[1]6. 2001PILs DefAcct Adder Calc'!$E$14</f>
        <v>712.77454371519934</v>
      </c>
      <c r="D7" s="5">
        <f>SUM(B7:C7)</f>
        <v>186732</v>
      </c>
      <c r="E7" s="5">
        <f>H7</f>
        <v>656803.27</v>
      </c>
      <c r="F7" s="5">
        <f>I7</f>
        <v>2516.69</v>
      </c>
      <c r="G7" s="5">
        <f>SUM(E7:F7)</f>
        <v>659319.96</v>
      </c>
      <c r="H7" s="5">
        <v>656803.27</v>
      </c>
      <c r="I7" s="5">
        <v>2516.69</v>
      </c>
      <c r="J7" s="5">
        <v>659319.96</v>
      </c>
      <c r="K7" s="5">
        <v>426906.93308803689</v>
      </c>
      <c r="L7" s="5">
        <v>1318.404368859884</v>
      </c>
      <c r="M7" s="5">
        <v>428225.33745689678</v>
      </c>
    </row>
    <row r="8" spans="1:13" x14ac:dyDescent="0.3">
      <c r="A8" s="2" t="s">
        <v>15</v>
      </c>
      <c r="B8" s="3" t="s">
        <v>10</v>
      </c>
      <c r="C8" s="3" t="s">
        <v>11</v>
      </c>
      <c r="D8" s="3" t="s">
        <v>12</v>
      </c>
      <c r="E8" s="3" t="s">
        <v>10</v>
      </c>
      <c r="F8" s="3" t="s">
        <v>11</v>
      </c>
      <c r="G8" s="3" t="s">
        <v>12</v>
      </c>
      <c r="H8" s="3" t="s">
        <v>10</v>
      </c>
      <c r="I8" s="3" t="s">
        <v>11</v>
      </c>
      <c r="J8" s="3" t="s">
        <v>12</v>
      </c>
      <c r="K8" s="3" t="s">
        <v>10</v>
      </c>
      <c r="L8" s="3" t="s">
        <v>11</v>
      </c>
      <c r="M8" s="3" t="s">
        <v>12</v>
      </c>
    </row>
    <row r="9" spans="1:13" x14ac:dyDescent="0.3">
      <c r="A9" s="1" t="s">
        <v>1</v>
      </c>
      <c r="B9" s="7">
        <v>102542.78689457935</v>
      </c>
      <c r="C9" s="7">
        <v>0</v>
      </c>
      <c r="D9" s="7">
        <v>102542.78689457935</v>
      </c>
      <c r="E9" s="7">
        <f>H9</f>
        <v>356614.10439363745</v>
      </c>
      <c r="F9" s="7">
        <f>I9</f>
        <v>0</v>
      </c>
      <c r="G9" s="7">
        <f>SUM(E9:F9)</f>
        <v>356614.10439363745</v>
      </c>
      <c r="H9" s="7">
        <v>356614.10439363745</v>
      </c>
      <c r="I9" s="7"/>
      <c r="J9" s="7">
        <v>356614.10439363745</v>
      </c>
      <c r="K9" s="7">
        <v>236709.07017142518</v>
      </c>
      <c r="L9" s="7"/>
      <c r="M9" s="7">
        <v>236709.07017142518</v>
      </c>
    </row>
    <row r="10" spans="1:13" x14ac:dyDescent="0.3">
      <c r="A10" s="1" t="s">
        <v>2</v>
      </c>
      <c r="B10" s="7">
        <v>23766.141848947635</v>
      </c>
      <c r="C10" s="7">
        <v>0</v>
      </c>
      <c r="D10" s="7">
        <v>23766.141848947635</v>
      </c>
      <c r="E10" s="7">
        <f t="shared" ref="E10:F17" si="0">H10</f>
        <v>124670.40871059756</v>
      </c>
      <c r="F10" s="7">
        <f t="shared" si="0"/>
        <v>0</v>
      </c>
      <c r="G10" s="7">
        <f t="shared" ref="G10:G17" si="1">SUM(E10:F10)</f>
        <v>124670.40871059756</v>
      </c>
      <c r="H10" s="7">
        <v>124670.40871059756</v>
      </c>
      <c r="I10" s="7"/>
      <c r="J10" s="7">
        <v>124670.40871059756</v>
      </c>
      <c r="K10" s="7">
        <v>75514.093221917923</v>
      </c>
      <c r="L10" s="7"/>
      <c r="M10" s="7">
        <v>75514.093221917923</v>
      </c>
    </row>
    <row r="11" spans="1:13" x14ac:dyDescent="0.3">
      <c r="A11" s="1" t="s">
        <v>3</v>
      </c>
      <c r="B11" s="7">
        <v>36446.938453657967</v>
      </c>
      <c r="C11" s="7">
        <v>0</v>
      </c>
      <c r="D11" s="7">
        <v>36446.938453657967</v>
      </c>
      <c r="E11" s="7">
        <f t="shared" si="0"/>
        <v>105534.6496601229</v>
      </c>
      <c r="F11" s="7">
        <f t="shared" si="0"/>
        <v>0</v>
      </c>
      <c r="G11" s="7">
        <f t="shared" si="1"/>
        <v>105534.6496601229</v>
      </c>
      <c r="H11" s="7">
        <v>105534.6496601229</v>
      </c>
      <c r="I11" s="7"/>
      <c r="J11" s="7">
        <v>105534.6496601229</v>
      </c>
      <c r="K11" s="7">
        <v>66400.070998024617</v>
      </c>
      <c r="L11" s="7"/>
      <c r="M11" s="7">
        <v>66400.070998024617</v>
      </c>
    </row>
    <row r="12" spans="1:13" x14ac:dyDescent="0.3">
      <c r="A12" s="9" t="s">
        <v>13</v>
      </c>
      <c r="B12" s="7">
        <v>8087.0136131038889</v>
      </c>
      <c r="C12" s="7">
        <v>0</v>
      </c>
      <c r="D12" s="7">
        <v>8087.0136131038889</v>
      </c>
      <c r="E12" s="7">
        <f t="shared" si="0"/>
        <v>23525.795812987682</v>
      </c>
      <c r="F12" s="7">
        <f t="shared" si="0"/>
        <v>0</v>
      </c>
      <c r="G12" s="7">
        <f t="shared" si="1"/>
        <v>23525.795812987682</v>
      </c>
      <c r="H12" s="7">
        <v>23525.795812987682</v>
      </c>
      <c r="I12" s="7"/>
      <c r="J12" s="7">
        <v>23525.795812987682</v>
      </c>
      <c r="K12" s="7">
        <v>14801.911195026878</v>
      </c>
      <c r="L12" s="7"/>
      <c r="M12" s="7">
        <v>14801.911195026878</v>
      </c>
    </row>
    <row r="13" spans="1:13" x14ac:dyDescent="0.3">
      <c r="A13" s="1" t="s">
        <v>4</v>
      </c>
      <c r="B13" s="7">
        <v>4699.870339797053</v>
      </c>
      <c r="C13" s="7">
        <v>0</v>
      </c>
      <c r="D13" s="7">
        <v>4699.870339797053</v>
      </c>
      <c r="E13" s="7">
        <f t="shared" si="0"/>
        <v>8176.1842565033194</v>
      </c>
      <c r="F13" s="7">
        <f t="shared" si="0"/>
        <v>0</v>
      </c>
      <c r="G13" s="7">
        <f t="shared" si="1"/>
        <v>8176.1842565033194</v>
      </c>
      <c r="H13" s="7">
        <v>8176.1842565033194</v>
      </c>
      <c r="I13" s="7"/>
      <c r="J13" s="7">
        <v>8176.1842565033194</v>
      </c>
      <c r="K13" s="7">
        <v>10831.574484555033</v>
      </c>
      <c r="L13" s="7"/>
      <c r="M13" s="7">
        <v>10831.574484555033</v>
      </c>
    </row>
    <row r="14" spans="1:13" x14ac:dyDescent="0.3">
      <c r="A14" s="1" t="s">
        <v>5</v>
      </c>
      <c r="B14" s="7">
        <v>9534.7843577844396</v>
      </c>
      <c r="C14" s="7">
        <v>0</v>
      </c>
      <c r="D14" s="7">
        <v>9534.7843577844396</v>
      </c>
      <c r="E14" s="7">
        <f t="shared" si="0"/>
        <v>33445.767588795621</v>
      </c>
      <c r="F14" s="7">
        <f t="shared" si="0"/>
        <v>0</v>
      </c>
      <c r="G14" s="7">
        <f t="shared" si="1"/>
        <v>33445.767588795621</v>
      </c>
      <c r="H14" s="7">
        <v>33445.767588795621</v>
      </c>
      <c r="I14" s="7"/>
      <c r="J14" s="7">
        <v>33445.767588795621</v>
      </c>
      <c r="K14" s="7">
        <v>20046.372989196869</v>
      </c>
      <c r="L14" s="7"/>
      <c r="M14" s="7">
        <v>20046.372989196869</v>
      </c>
    </row>
    <row r="15" spans="1:13" x14ac:dyDescent="0.3">
      <c r="A15" s="1" t="s">
        <v>6</v>
      </c>
      <c r="B15" s="7">
        <v>3.6717220693748467</v>
      </c>
      <c r="C15" s="7">
        <v>0</v>
      </c>
      <c r="D15" s="7">
        <v>3.6717220693748467</v>
      </c>
      <c r="E15" s="7">
        <f t="shared" si="0"/>
        <v>1082.0031602096396</v>
      </c>
      <c r="F15" s="7">
        <f t="shared" si="0"/>
        <v>0</v>
      </c>
      <c r="G15" s="7">
        <f t="shared" si="1"/>
        <v>1082.0031602096396</v>
      </c>
      <c r="H15" s="7">
        <v>1082.0031602096396</v>
      </c>
      <c r="I15" s="7"/>
      <c r="J15" s="7">
        <v>1082.0031602096396</v>
      </c>
      <c r="K15" s="7">
        <v>414.44264778900759</v>
      </c>
      <c r="L15" s="7"/>
      <c r="M15" s="7">
        <v>414.44264778900759</v>
      </c>
    </row>
    <row r="16" spans="1:13" x14ac:dyDescent="0.3">
      <c r="A16" s="1" t="s">
        <v>7</v>
      </c>
      <c r="B16" s="7">
        <v>938.01822634510233</v>
      </c>
      <c r="C16" s="7"/>
      <c r="D16" s="7">
        <v>938.01822634510233</v>
      </c>
      <c r="E16" s="7">
        <f t="shared" si="0"/>
        <v>3754.3564171458929</v>
      </c>
      <c r="F16" s="7">
        <f t="shared" si="0"/>
        <v>0</v>
      </c>
      <c r="G16" s="7">
        <f t="shared" si="1"/>
        <v>3754.3564171458929</v>
      </c>
      <c r="H16" s="7">
        <v>3754.3564171458929</v>
      </c>
      <c r="I16" s="7"/>
      <c r="J16" s="7">
        <v>3754.3564171458929</v>
      </c>
      <c r="K16" s="7">
        <v>2189.3973801014763</v>
      </c>
      <c r="L16" s="7"/>
      <c r="M16" s="7">
        <v>2189.3973801014763</v>
      </c>
    </row>
    <row r="17" spans="1:16" x14ac:dyDescent="0.3">
      <c r="A17" s="1" t="s">
        <v>8</v>
      </c>
      <c r="B17" s="7">
        <v>0</v>
      </c>
      <c r="C17" s="7">
        <f>'[1]6. 2001PILs DefAcct Adder Calc'!$E$14</f>
        <v>712.77454371519934</v>
      </c>
      <c r="D17" s="7">
        <v>2516.6896067697203</v>
      </c>
      <c r="E17" s="7">
        <f t="shared" si="0"/>
        <v>0</v>
      </c>
      <c r="F17" s="7">
        <f t="shared" si="0"/>
        <v>2516.69</v>
      </c>
      <c r="G17" s="7">
        <f t="shared" si="1"/>
        <v>2516.69</v>
      </c>
      <c r="H17" s="7">
        <v>0</v>
      </c>
      <c r="I17" s="7">
        <v>2516.69</v>
      </c>
      <c r="J17" s="7">
        <v>2516.69</v>
      </c>
      <c r="K17" s="7">
        <v>0</v>
      </c>
      <c r="L17" s="7">
        <v>1318.404368859884</v>
      </c>
      <c r="M17" s="7">
        <v>1318.404368859884</v>
      </c>
    </row>
    <row r="18" spans="1:16" x14ac:dyDescent="0.3">
      <c r="D18" s="8">
        <v>188535.9150630545</v>
      </c>
      <c r="G18" s="8">
        <f>SUM(G9:G17)</f>
        <v>659319.96000000008</v>
      </c>
      <c r="J18" s="8">
        <v>659319.96000000008</v>
      </c>
      <c r="M18" s="8">
        <v>428225.3374568969</v>
      </c>
    </row>
    <row r="19" spans="1:16" x14ac:dyDescent="0.3">
      <c r="B19" s="21">
        <v>2001</v>
      </c>
      <c r="C19" s="21"/>
      <c r="D19" s="21">
        <v>2002</v>
      </c>
      <c r="E19" s="21"/>
      <c r="F19" s="21" t="s">
        <v>19</v>
      </c>
      <c r="G19" s="21"/>
      <c r="H19" s="14">
        <v>2004</v>
      </c>
      <c r="I19" s="3">
        <v>2005</v>
      </c>
      <c r="J19" s="15"/>
      <c r="K19" s="15"/>
    </row>
    <row r="20" spans="1:16" x14ac:dyDescent="0.3">
      <c r="A20" s="2" t="s">
        <v>16</v>
      </c>
      <c r="B20" s="10" t="s">
        <v>14</v>
      </c>
      <c r="C20" s="10" t="s">
        <v>9</v>
      </c>
      <c r="D20" s="10" t="s">
        <v>14</v>
      </c>
      <c r="E20" s="10" t="s">
        <v>9</v>
      </c>
      <c r="F20" s="10" t="s">
        <v>14</v>
      </c>
      <c r="G20" s="10" t="s">
        <v>9</v>
      </c>
      <c r="H20" s="10" t="s">
        <v>9</v>
      </c>
      <c r="I20" s="10" t="s">
        <v>9</v>
      </c>
    </row>
    <row r="21" spans="1:16" x14ac:dyDescent="0.3">
      <c r="A21" s="1" t="s">
        <v>1</v>
      </c>
      <c r="B21" s="16">
        <v>0.48136831779748146</v>
      </c>
      <c r="C21" s="16">
        <v>3.5004792306250076E-4</v>
      </c>
      <c r="D21" s="16">
        <v>1.6996323074540129</v>
      </c>
      <c r="E21" s="16">
        <v>1.2359616061074219E-3</v>
      </c>
      <c r="F21" s="16">
        <f>B21+D21</f>
        <v>2.1810006252514942</v>
      </c>
      <c r="G21" s="16">
        <f>C21+E21</f>
        <v>1.5860095291699227E-3</v>
      </c>
      <c r="H21" s="16">
        <v>3.3591198639596836E-3</v>
      </c>
      <c r="I21" s="16">
        <v>2.0010740813995362E-3</v>
      </c>
      <c r="K21" s="13"/>
      <c r="L21" s="13"/>
      <c r="O21" s="13"/>
      <c r="P21" s="13"/>
    </row>
    <row r="22" spans="1:16" x14ac:dyDescent="0.3">
      <c r="A22" s="1" t="s">
        <v>2</v>
      </c>
      <c r="B22" s="16">
        <v>0.92831937440395162</v>
      </c>
      <c r="C22" s="16">
        <v>4.6822816132591883E-4</v>
      </c>
      <c r="D22" s="16">
        <v>3.2777429299704308</v>
      </c>
      <c r="E22" s="16">
        <v>1.6532365775350684E-3</v>
      </c>
      <c r="F22" s="16">
        <f t="shared" ref="F22:G29" si="2">B22+D22</f>
        <v>4.2060623043743828</v>
      </c>
      <c r="G22" s="16">
        <f t="shared" si="2"/>
        <v>2.1214647388609871E-3</v>
      </c>
      <c r="H22" s="16">
        <v>9.6144046947475121E-4</v>
      </c>
      <c r="I22" s="16">
        <v>1.6906149098825875E-3</v>
      </c>
      <c r="K22" s="13"/>
      <c r="L22" s="13"/>
      <c r="O22" s="13"/>
      <c r="P22" s="13"/>
    </row>
    <row r="23" spans="1:16" x14ac:dyDescent="0.3">
      <c r="A23" s="1" t="s">
        <v>3</v>
      </c>
      <c r="B23" s="16">
        <v>13.624823823345144</v>
      </c>
      <c r="C23" s="16">
        <v>4.5837740301414402E-2</v>
      </c>
      <c r="D23" s="16">
        <v>48.107010572451252</v>
      </c>
      <c r="E23" s="16">
        <v>0.16184551711553957</v>
      </c>
      <c r="F23" s="16">
        <f t="shared" si="2"/>
        <v>61.731834395796398</v>
      </c>
      <c r="G23" s="16">
        <f t="shared" si="2"/>
        <v>0.20768325741695398</v>
      </c>
      <c r="H23" s="16">
        <v>0.37179617680908195</v>
      </c>
      <c r="I23" s="16">
        <v>0.25093568582323628</v>
      </c>
      <c r="K23" s="13"/>
      <c r="L23" s="13"/>
      <c r="O23" s="13"/>
      <c r="P23" s="13"/>
    </row>
    <row r="24" spans="1:16" x14ac:dyDescent="0.3">
      <c r="A24" s="9" t="s">
        <v>13</v>
      </c>
      <c r="B24" s="16">
        <v>214.64281964779903</v>
      </c>
      <c r="C24" s="16">
        <v>5.5144943862131562E-2</v>
      </c>
      <c r="D24" s="16">
        <v>757.86847066637802</v>
      </c>
      <c r="E24" s="16">
        <v>0.19470772112644233</v>
      </c>
      <c r="F24" s="16">
        <f t="shared" si="2"/>
        <v>972.51129031417702</v>
      </c>
      <c r="G24" s="16">
        <f t="shared" si="2"/>
        <v>0.24985266498857389</v>
      </c>
      <c r="H24" s="16">
        <v>0.44937566712575644</v>
      </c>
      <c r="I24" s="16">
        <v>0.30262969846878873</v>
      </c>
      <c r="K24" s="13"/>
      <c r="L24" s="13"/>
      <c r="O24" s="13"/>
      <c r="P24" s="13"/>
    </row>
    <row r="25" spans="1:16" x14ac:dyDescent="0.3">
      <c r="A25" s="1" t="s">
        <v>4</v>
      </c>
      <c r="B25" s="16">
        <v>249.48478387089358</v>
      </c>
      <c r="C25" s="16">
        <v>4.8132400432961783E-2</v>
      </c>
      <c r="D25" s="16">
        <v>880.88971211343642</v>
      </c>
      <c r="E25" s="16">
        <v>0.16994758438920135</v>
      </c>
      <c r="F25" s="16">
        <f t="shared" si="2"/>
        <v>1130.37449598433</v>
      </c>
      <c r="G25" s="16">
        <f t="shared" si="2"/>
        <v>0.21807998482216312</v>
      </c>
      <c r="H25" s="16">
        <v>0.19784122381259997</v>
      </c>
      <c r="I25" s="16">
        <v>0.25015776897422098</v>
      </c>
      <c r="K25" s="13"/>
      <c r="L25" s="13"/>
      <c r="O25" s="13"/>
      <c r="P25" s="13"/>
    </row>
    <row r="26" spans="1:16" x14ac:dyDescent="0.3">
      <c r="A26" s="1" t="s">
        <v>5</v>
      </c>
      <c r="B26" s="16">
        <v>506.13813632572402</v>
      </c>
      <c r="C26" s="16">
        <v>2.2418947053294069E-2</v>
      </c>
      <c r="D26" s="16">
        <v>1787.0904601072709</v>
      </c>
      <c r="E26" s="16">
        <v>7.9157612377203507E-2</v>
      </c>
      <c r="F26" s="16">
        <f t="shared" si="2"/>
        <v>2293.2285964329949</v>
      </c>
      <c r="G26" s="16">
        <f t="shared" si="2"/>
        <v>0.10157655943049758</v>
      </c>
      <c r="H26" s="16">
        <v>0.34993531486440904</v>
      </c>
      <c r="I26" s="16">
        <v>0.14908334701130016</v>
      </c>
      <c r="K26" s="13"/>
      <c r="L26" s="13"/>
      <c r="O26" s="13"/>
      <c r="P26" s="13"/>
    </row>
    <row r="27" spans="1:16" x14ac:dyDescent="0.3">
      <c r="A27" s="1" t="s">
        <v>6</v>
      </c>
      <c r="B27" s="16">
        <v>1.871922337662375E-2</v>
      </c>
      <c r="C27" s="16">
        <v>4.1489047905845268E-2</v>
      </c>
      <c r="D27" s="16">
        <v>6.6094496968418043E-2</v>
      </c>
      <c r="E27" s="16">
        <v>0.14649099996636886</v>
      </c>
      <c r="F27" s="16">
        <f t="shared" si="2"/>
        <v>8.4813720345041796E-2</v>
      </c>
      <c r="G27" s="16">
        <f t="shared" si="2"/>
        <v>0.18798004787221412</v>
      </c>
      <c r="H27" s="16">
        <v>0.49025286199345691</v>
      </c>
      <c r="I27" s="16">
        <v>0.25927210697047465</v>
      </c>
      <c r="K27" s="13"/>
      <c r="L27" s="13"/>
      <c r="O27" s="13"/>
      <c r="P27" s="13"/>
    </row>
    <row r="28" spans="1:16" x14ac:dyDescent="0.3">
      <c r="A28" s="1" t="s">
        <v>7</v>
      </c>
      <c r="B28" s="16">
        <v>2.9531400987269918E-3</v>
      </c>
      <c r="C28" s="16">
        <v>6.0583414144684974E-2</v>
      </c>
      <c r="D28" s="16">
        <v>1.0427051666383247E-2</v>
      </c>
      <c r="E28" s="16">
        <v>0.21391006464096743</v>
      </c>
      <c r="F28" s="16">
        <f t="shared" si="2"/>
        <v>1.3380191765110239E-2</v>
      </c>
      <c r="G28" s="16">
        <f t="shared" si="2"/>
        <v>0.27449347878565239</v>
      </c>
      <c r="H28" s="16">
        <v>0.53195828918861343</v>
      </c>
      <c r="I28" s="16">
        <v>0.82558296372312268</v>
      </c>
      <c r="K28" s="13"/>
      <c r="L28" s="13"/>
      <c r="O28" s="13"/>
      <c r="P28" s="13"/>
    </row>
    <row r="29" spans="1:16" x14ac:dyDescent="0.3">
      <c r="A29" s="1" t="s">
        <v>8</v>
      </c>
      <c r="B29" s="16">
        <v>0.22845337939589719</v>
      </c>
      <c r="C29" s="16">
        <v>1.3709443730517477E-3</v>
      </c>
      <c r="D29" s="16">
        <v>0.806631284221064</v>
      </c>
      <c r="E29" s="16">
        <v>4.8405789538092199E-3</v>
      </c>
      <c r="F29" s="16">
        <f t="shared" si="2"/>
        <v>1.0350846636169613</v>
      </c>
      <c r="G29" s="16">
        <f t="shared" si="2"/>
        <v>6.2115233268609672E-3</v>
      </c>
      <c r="H29" s="16">
        <v>1.4745121704715564E-3</v>
      </c>
      <c r="I29" s="16">
        <v>2.5670266843328634E-3</v>
      </c>
      <c r="K29" s="13"/>
      <c r="L29" s="13"/>
      <c r="O29" s="13"/>
      <c r="P29" s="13"/>
    </row>
    <row r="30" spans="1:16" x14ac:dyDescent="0.3">
      <c r="O30" s="13"/>
      <c r="P30" s="13"/>
    </row>
  </sheetData>
  <mergeCells count="7">
    <mergeCell ref="B5:D5"/>
    <mergeCell ref="H5:J5"/>
    <mergeCell ref="K5:M5"/>
    <mergeCell ref="D19:E19"/>
    <mergeCell ref="B19:C19"/>
    <mergeCell ref="E5:G5"/>
    <mergeCell ref="F19:G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3" sqref="A3:XFD4"/>
    </sheetView>
  </sheetViews>
  <sheetFormatPr defaultRowHeight="14.4" x14ac:dyDescent="0.3"/>
  <cols>
    <col min="1" max="1" width="14.77734375" bestFit="1" customWidth="1"/>
    <col min="2" max="2" width="21.44140625" customWidth="1"/>
    <col min="3" max="3" width="15.109375" customWidth="1"/>
  </cols>
  <sheetData>
    <row r="1" spans="1:3" ht="18" x14ac:dyDescent="0.35">
      <c r="A1" s="12" t="s">
        <v>23</v>
      </c>
    </row>
    <row r="5" spans="1:3" x14ac:dyDescent="0.3">
      <c r="B5" s="21" t="s">
        <v>20</v>
      </c>
      <c r="C5" s="21"/>
    </row>
    <row r="6" spans="1:3" ht="57.6" x14ac:dyDescent="0.3">
      <c r="A6" s="2" t="s">
        <v>16</v>
      </c>
      <c r="B6" s="17" t="s">
        <v>21</v>
      </c>
      <c r="C6" s="17" t="s">
        <v>22</v>
      </c>
    </row>
    <row r="7" spans="1:3" x14ac:dyDescent="0.3">
      <c r="A7" s="1" t="s">
        <v>1</v>
      </c>
      <c r="B7" s="11">
        <v>0.48136831779748146</v>
      </c>
      <c r="C7" s="16">
        <v>3.5004792306250076E-4</v>
      </c>
    </row>
    <row r="8" spans="1:3" x14ac:dyDescent="0.3">
      <c r="A8" s="1" t="s">
        <v>2</v>
      </c>
      <c r="B8" s="11">
        <v>0.92831937440395162</v>
      </c>
      <c r="C8" s="16">
        <v>4.6822816132591883E-4</v>
      </c>
    </row>
    <row r="9" spans="1:3" x14ac:dyDescent="0.3">
      <c r="A9" s="1" t="s">
        <v>3</v>
      </c>
      <c r="B9" s="11">
        <v>13.624823823345144</v>
      </c>
      <c r="C9" s="16">
        <v>4.5837740301414402E-2</v>
      </c>
    </row>
    <row r="10" spans="1:3" x14ac:dyDescent="0.3">
      <c r="A10" s="9" t="s">
        <v>13</v>
      </c>
      <c r="B10" s="11">
        <v>214.64281964779903</v>
      </c>
      <c r="C10" s="16">
        <v>5.5144943862131562E-2</v>
      </c>
    </row>
    <row r="11" spans="1:3" x14ac:dyDescent="0.3">
      <c r="A11" s="1" t="s">
        <v>4</v>
      </c>
      <c r="B11" s="11">
        <v>249.48478387089358</v>
      </c>
      <c r="C11" s="16">
        <v>4.8132400432961783E-2</v>
      </c>
    </row>
    <row r="12" spans="1:3" x14ac:dyDescent="0.3">
      <c r="A12" s="1" t="s">
        <v>5</v>
      </c>
      <c r="B12" s="11">
        <v>506.13813632572402</v>
      </c>
      <c r="C12" s="16">
        <v>2.2418947053294069E-2</v>
      </c>
    </row>
    <row r="13" spans="1:3" x14ac:dyDescent="0.3">
      <c r="A13" s="1" t="s">
        <v>6</v>
      </c>
      <c r="B13" s="11">
        <v>1.871922337662375E-2</v>
      </c>
      <c r="C13" s="16">
        <v>4.1489047905845268E-2</v>
      </c>
    </row>
    <row r="14" spans="1:3" x14ac:dyDescent="0.3">
      <c r="A14" s="1" t="s">
        <v>7</v>
      </c>
      <c r="B14" s="11">
        <v>2.9531400987269918E-3</v>
      </c>
      <c r="C14" s="16">
        <v>6.0583414144684974E-2</v>
      </c>
    </row>
    <row r="15" spans="1:3" x14ac:dyDescent="0.3">
      <c r="A15" s="1" t="s">
        <v>8</v>
      </c>
      <c r="B15" s="11">
        <v>0.22845337939589719</v>
      </c>
      <c r="C15" s="16">
        <v>1.3709443730517477E-3</v>
      </c>
    </row>
  </sheetData>
  <mergeCells count="1">
    <mergeCell ref="B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9"/>
  <sheetViews>
    <sheetView topLeftCell="A13" workbookViewId="0">
      <selection activeCell="A18" sqref="A18"/>
    </sheetView>
  </sheetViews>
  <sheetFormatPr defaultRowHeight="14.4" x14ac:dyDescent="0.3"/>
  <cols>
    <col min="1" max="1" width="9.88671875" bestFit="1" customWidth="1"/>
    <col min="2" max="2" width="10.6640625" customWidth="1"/>
    <col min="3" max="3" width="13.6640625" customWidth="1"/>
    <col min="4" max="4" width="14.88671875" bestFit="1" customWidth="1"/>
    <col min="5" max="5" width="11.88671875" customWidth="1"/>
    <col min="6" max="6" width="10.88671875" customWidth="1"/>
  </cols>
  <sheetData>
    <row r="5" spans="1:7" x14ac:dyDescent="0.3">
      <c r="A5">
        <v>2002</v>
      </c>
    </row>
    <row r="6" spans="1:7" ht="72" x14ac:dyDescent="0.3">
      <c r="A6" s="19" t="s">
        <v>27</v>
      </c>
      <c r="B6" s="19" t="s">
        <v>24</v>
      </c>
      <c r="C6" s="19" t="s">
        <v>25</v>
      </c>
      <c r="D6" s="19" t="s">
        <v>26</v>
      </c>
      <c r="E6" s="19" t="s">
        <v>28</v>
      </c>
      <c r="F6" s="19" t="s">
        <v>30</v>
      </c>
      <c r="G6" s="18"/>
    </row>
    <row r="7" spans="1:7" x14ac:dyDescent="0.3">
      <c r="A7" s="1" t="s">
        <v>1</v>
      </c>
      <c r="B7" s="1" t="s">
        <v>29</v>
      </c>
      <c r="C7" s="20">
        <v>89529393</v>
      </c>
      <c r="D7" s="20">
        <v>117587765</v>
      </c>
      <c r="E7" s="20">
        <f>D7/12*10</f>
        <v>97989804.166666657</v>
      </c>
      <c r="F7" s="20">
        <f>C7-E7</f>
        <v>-8460411.1666666567</v>
      </c>
    </row>
    <row r="8" spans="1:7" x14ac:dyDescent="0.3">
      <c r="A8" s="1" t="s">
        <v>2</v>
      </c>
      <c r="B8" s="1" t="s">
        <v>29</v>
      </c>
      <c r="C8" s="20">
        <v>35139308</v>
      </c>
      <c r="D8" s="20">
        <v>44796800</v>
      </c>
      <c r="E8" s="20">
        <f t="shared" ref="E8:E15" si="0">D8/12*10</f>
        <v>37330666.666666664</v>
      </c>
      <c r="F8" s="20">
        <f t="shared" ref="F8:F15" si="1">C8-E8</f>
        <v>-2191358.6666666642</v>
      </c>
    </row>
    <row r="9" spans="1:7" x14ac:dyDescent="0.3">
      <c r="A9" s="1" t="s">
        <v>3</v>
      </c>
      <c r="B9" s="1" t="s">
        <v>35</v>
      </c>
      <c r="C9" s="20">
        <v>207538</v>
      </c>
      <c r="D9" s="20">
        <v>283851</v>
      </c>
      <c r="E9" s="20">
        <f t="shared" si="0"/>
        <v>236542.5</v>
      </c>
      <c r="F9" s="20">
        <f t="shared" si="1"/>
        <v>-29004.5</v>
      </c>
    </row>
    <row r="10" spans="1:7" x14ac:dyDescent="0.3">
      <c r="A10" s="1" t="s">
        <v>31</v>
      </c>
      <c r="B10" s="1" t="s">
        <v>35</v>
      </c>
      <c r="C10" s="20">
        <v>36976</v>
      </c>
      <c r="D10" s="20">
        <v>52352</v>
      </c>
      <c r="E10" s="20">
        <f t="shared" si="0"/>
        <v>43626.666666666672</v>
      </c>
      <c r="F10" s="20">
        <f t="shared" si="1"/>
        <v>-6650.6666666666715</v>
      </c>
    </row>
    <row r="11" spans="1:7" x14ac:dyDescent="0.3">
      <c r="A11" s="1" t="s">
        <v>32</v>
      </c>
      <c r="B11" s="1" t="s">
        <v>35</v>
      </c>
      <c r="C11" s="20">
        <v>28074</v>
      </c>
      <c r="D11" s="20">
        <v>41327</v>
      </c>
      <c r="E11" s="20">
        <f t="shared" si="0"/>
        <v>34439.166666666664</v>
      </c>
      <c r="F11" s="20">
        <f t="shared" si="1"/>
        <v>-6365.1666666666642</v>
      </c>
    </row>
    <row r="12" spans="1:7" x14ac:dyDescent="0.3">
      <c r="A12" s="1" t="s">
        <v>5</v>
      </c>
      <c r="B12" s="1" t="s">
        <v>35</v>
      </c>
      <c r="C12" s="20">
        <v>92503</v>
      </c>
      <c r="D12" s="20">
        <v>123467</v>
      </c>
      <c r="E12" s="20">
        <f t="shared" si="0"/>
        <v>102889.16666666666</v>
      </c>
      <c r="F12" s="20">
        <f t="shared" si="1"/>
        <v>-10386.166666666657</v>
      </c>
    </row>
    <row r="13" spans="1:7" x14ac:dyDescent="0.3">
      <c r="A13" s="1" t="s">
        <v>33</v>
      </c>
      <c r="B13" s="1" t="s">
        <v>29</v>
      </c>
      <c r="C13" s="20">
        <v>311069</v>
      </c>
      <c r="D13" s="20">
        <v>306675</v>
      </c>
      <c r="E13" s="20">
        <f t="shared" si="0"/>
        <v>255562.5</v>
      </c>
      <c r="F13" s="20">
        <f t="shared" si="1"/>
        <v>55506.5</v>
      </c>
    </row>
    <row r="14" spans="1:7" x14ac:dyDescent="0.3">
      <c r="A14" s="1" t="s">
        <v>34</v>
      </c>
      <c r="B14" s="1" t="s">
        <v>35</v>
      </c>
      <c r="C14" s="20">
        <v>144304</v>
      </c>
      <c r="D14" s="20">
        <v>2034</v>
      </c>
      <c r="E14" s="20">
        <f t="shared" si="0"/>
        <v>1695</v>
      </c>
      <c r="F14" s="20">
        <f t="shared" si="1"/>
        <v>142609</v>
      </c>
    </row>
    <row r="15" spans="1:7" x14ac:dyDescent="0.3">
      <c r="A15" s="1" t="s">
        <v>6</v>
      </c>
      <c r="B15" s="1" t="s">
        <v>35</v>
      </c>
      <c r="C15" s="20">
        <v>5739</v>
      </c>
      <c r="D15" s="20">
        <v>7658</v>
      </c>
      <c r="E15" s="20">
        <f t="shared" si="0"/>
        <v>6381.6666666666661</v>
      </c>
      <c r="F15" s="20">
        <f t="shared" si="1"/>
        <v>-642.66666666666606</v>
      </c>
    </row>
    <row r="17" spans="1:6" x14ac:dyDescent="0.3">
      <c r="A17">
        <v>2003</v>
      </c>
    </row>
    <row r="18" spans="1:6" ht="72" x14ac:dyDescent="0.3">
      <c r="A18" s="19" t="s">
        <v>27</v>
      </c>
      <c r="B18" s="19" t="s">
        <v>24</v>
      </c>
      <c r="C18" s="19" t="s">
        <v>25</v>
      </c>
      <c r="D18" s="19" t="s">
        <v>26</v>
      </c>
      <c r="E18" s="19" t="s">
        <v>28</v>
      </c>
      <c r="F18" s="19" t="s">
        <v>30</v>
      </c>
    </row>
    <row r="19" spans="1:6" x14ac:dyDescent="0.3">
      <c r="A19" s="1" t="s">
        <v>1</v>
      </c>
      <c r="B19" s="1" t="s">
        <v>29</v>
      </c>
      <c r="C19" s="20">
        <v>89529393</v>
      </c>
      <c r="D19" s="20">
        <v>117587765</v>
      </c>
      <c r="E19" s="20">
        <f>D19/12*10</f>
        <v>97989804.166666657</v>
      </c>
      <c r="F19" s="20">
        <f>C19-E19</f>
        <v>-8460411.1666666567</v>
      </c>
    </row>
    <row r="20" spans="1:6" x14ac:dyDescent="0.3">
      <c r="A20" s="1" t="s">
        <v>2</v>
      </c>
      <c r="B20" s="1" t="s">
        <v>29</v>
      </c>
      <c r="C20" s="20">
        <v>35139308</v>
      </c>
      <c r="D20" s="20">
        <v>44796800</v>
      </c>
      <c r="E20" s="20">
        <f t="shared" ref="E20:E27" si="2">D20/12*10</f>
        <v>37330666.666666664</v>
      </c>
      <c r="F20" s="20">
        <f t="shared" ref="F20:F27" si="3">C20-E20</f>
        <v>-2191358.6666666642</v>
      </c>
    </row>
    <row r="21" spans="1:6" x14ac:dyDescent="0.3">
      <c r="A21" s="1" t="s">
        <v>3</v>
      </c>
      <c r="B21" s="1" t="s">
        <v>35</v>
      </c>
      <c r="C21" s="20">
        <v>207538</v>
      </c>
      <c r="D21" s="20">
        <v>283851</v>
      </c>
      <c r="E21" s="20">
        <f t="shared" si="2"/>
        <v>236542.5</v>
      </c>
      <c r="F21" s="20">
        <f t="shared" si="3"/>
        <v>-29004.5</v>
      </c>
    </row>
    <row r="22" spans="1:6" x14ac:dyDescent="0.3">
      <c r="A22" s="1" t="s">
        <v>31</v>
      </c>
      <c r="B22" s="1" t="s">
        <v>35</v>
      </c>
      <c r="C22" s="20">
        <v>36976</v>
      </c>
      <c r="D22" s="20">
        <v>52352</v>
      </c>
      <c r="E22" s="20">
        <f t="shared" si="2"/>
        <v>43626.666666666672</v>
      </c>
      <c r="F22" s="20">
        <f t="shared" si="3"/>
        <v>-6650.6666666666715</v>
      </c>
    </row>
    <row r="23" spans="1:6" x14ac:dyDescent="0.3">
      <c r="A23" s="1" t="s">
        <v>32</v>
      </c>
      <c r="B23" s="1" t="s">
        <v>35</v>
      </c>
      <c r="C23" s="20">
        <v>28074</v>
      </c>
      <c r="D23" s="20">
        <v>41327</v>
      </c>
      <c r="E23" s="20">
        <f t="shared" si="2"/>
        <v>34439.166666666664</v>
      </c>
      <c r="F23" s="20">
        <f t="shared" si="3"/>
        <v>-6365.1666666666642</v>
      </c>
    </row>
    <row r="24" spans="1:6" x14ac:dyDescent="0.3">
      <c r="A24" s="1" t="s">
        <v>5</v>
      </c>
      <c r="B24" s="1" t="s">
        <v>35</v>
      </c>
      <c r="C24" s="20">
        <v>92503</v>
      </c>
      <c r="D24" s="20">
        <v>123467</v>
      </c>
      <c r="E24" s="20">
        <f t="shared" si="2"/>
        <v>102889.16666666666</v>
      </c>
      <c r="F24" s="20">
        <f t="shared" si="3"/>
        <v>-10386.166666666657</v>
      </c>
    </row>
    <row r="25" spans="1:6" x14ac:dyDescent="0.3">
      <c r="A25" s="1" t="s">
        <v>33</v>
      </c>
      <c r="B25" s="1" t="s">
        <v>29</v>
      </c>
      <c r="C25" s="20">
        <v>311069</v>
      </c>
      <c r="D25" s="20">
        <v>306675</v>
      </c>
      <c r="E25" s="20">
        <f t="shared" si="2"/>
        <v>255562.5</v>
      </c>
      <c r="F25" s="20">
        <f t="shared" si="3"/>
        <v>55506.5</v>
      </c>
    </row>
    <row r="26" spans="1:6" x14ac:dyDescent="0.3">
      <c r="A26" s="1" t="s">
        <v>34</v>
      </c>
      <c r="B26" s="1" t="s">
        <v>35</v>
      </c>
      <c r="C26" s="20">
        <v>144304</v>
      </c>
      <c r="D26" s="20">
        <v>2034</v>
      </c>
      <c r="E26" s="20">
        <f t="shared" si="2"/>
        <v>1695</v>
      </c>
      <c r="F26" s="20">
        <f t="shared" si="3"/>
        <v>142609</v>
      </c>
    </row>
    <row r="27" spans="1:6" x14ac:dyDescent="0.3">
      <c r="A27" s="1" t="s">
        <v>6</v>
      </c>
      <c r="B27" s="1" t="s">
        <v>35</v>
      </c>
      <c r="C27" s="20">
        <v>5739</v>
      </c>
      <c r="D27" s="20">
        <v>7658</v>
      </c>
      <c r="E27" s="20">
        <f t="shared" si="2"/>
        <v>6381.6666666666661</v>
      </c>
      <c r="F27" s="20">
        <f t="shared" si="3"/>
        <v>-642.66666666666606</v>
      </c>
    </row>
    <row r="30" spans="1:6" ht="72" x14ac:dyDescent="0.3">
      <c r="A30" s="19" t="s">
        <v>27</v>
      </c>
      <c r="B30" s="19" t="s">
        <v>24</v>
      </c>
      <c r="C30" s="19" t="s">
        <v>25</v>
      </c>
      <c r="D30" s="19" t="s">
        <v>26</v>
      </c>
      <c r="E30" s="19" t="s">
        <v>28</v>
      </c>
      <c r="F30" s="19" t="s">
        <v>30</v>
      </c>
    </row>
    <row r="31" spans="1:6" x14ac:dyDescent="0.3">
      <c r="A31" s="1" t="s">
        <v>1</v>
      </c>
      <c r="B31" s="1" t="s">
        <v>29</v>
      </c>
      <c r="C31" s="20">
        <v>89529393</v>
      </c>
      <c r="D31" s="20">
        <v>117587765</v>
      </c>
      <c r="E31" s="20">
        <f>D31/12*10</f>
        <v>97989804.166666657</v>
      </c>
      <c r="F31" s="20">
        <f>C31-E31</f>
        <v>-8460411.1666666567</v>
      </c>
    </row>
    <row r="32" spans="1:6" x14ac:dyDescent="0.3">
      <c r="A32" s="1" t="s">
        <v>2</v>
      </c>
      <c r="B32" s="1" t="s">
        <v>29</v>
      </c>
      <c r="C32" s="20">
        <v>35139308</v>
      </c>
      <c r="D32" s="20">
        <v>44796800</v>
      </c>
      <c r="E32" s="20">
        <f t="shared" ref="E32:E39" si="4">D32/12*10</f>
        <v>37330666.666666664</v>
      </c>
      <c r="F32" s="20">
        <f t="shared" ref="F32:F39" si="5">C32-E32</f>
        <v>-2191358.6666666642</v>
      </c>
    </row>
    <row r="33" spans="1:6" x14ac:dyDescent="0.3">
      <c r="A33" s="1" t="s">
        <v>3</v>
      </c>
      <c r="B33" s="1" t="s">
        <v>35</v>
      </c>
      <c r="C33" s="20">
        <v>207538</v>
      </c>
      <c r="D33" s="20">
        <v>283851</v>
      </c>
      <c r="E33" s="20">
        <f t="shared" si="4"/>
        <v>236542.5</v>
      </c>
      <c r="F33" s="20">
        <f t="shared" si="5"/>
        <v>-29004.5</v>
      </c>
    </row>
    <row r="34" spans="1:6" x14ac:dyDescent="0.3">
      <c r="A34" s="1" t="s">
        <v>31</v>
      </c>
      <c r="B34" s="1" t="s">
        <v>35</v>
      </c>
      <c r="C34" s="20">
        <v>36976</v>
      </c>
      <c r="D34" s="20">
        <v>52352</v>
      </c>
      <c r="E34" s="20">
        <f t="shared" si="4"/>
        <v>43626.666666666672</v>
      </c>
      <c r="F34" s="20">
        <f t="shared" si="5"/>
        <v>-6650.6666666666715</v>
      </c>
    </row>
    <row r="35" spans="1:6" x14ac:dyDescent="0.3">
      <c r="A35" s="1" t="s">
        <v>32</v>
      </c>
      <c r="B35" s="1" t="s">
        <v>35</v>
      </c>
      <c r="C35" s="20">
        <v>28074</v>
      </c>
      <c r="D35" s="20">
        <v>41327</v>
      </c>
      <c r="E35" s="20">
        <f t="shared" si="4"/>
        <v>34439.166666666664</v>
      </c>
      <c r="F35" s="20">
        <f t="shared" si="5"/>
        <v>-6365.1666666666642</v>
      </c>
    </row>
    <row r="36" spans="1:6" x14ac:dyDescent="0.3">
      <c r="A36" s="1" t="s">
        <v>5</v>
      </c>
      <c r="B36" s="1" t="s">
        <v>35</v>
      </c>
      <c r="C36" s="20">
        <v>92503</v>
      </c>
      <c r="D36" s="20">
        <v>123467</v>
      </c>
      <c r="E36" s="20">
        <f t="shared" si="4"/>
        <v>102889.16666666666</v>
      </c>
      <c r="F36" s="20">
        <f t="shared" si="5"/>
        <v>-10386.166666666657</v>
      </c>
    </row>
    <row r="37" spans="1:6" x14ac:dyDescent="0.3">
      <c r="A37" s="1" t="s">
        <v>33</v>
      </c>
      <c r="B37" s="1" t="s">
        <v>29</v>
      </c>
      <c r="C37" s="20">
        <v>311069</v>
      </c>
      <c r="D37" s="20">
        <v>306675</v>
      </c>
      <c r="E37" s="20">
        <f t="shared" si="4"/>
        <v>255562.5</v>
      </c>
      <c r="F37" s="20">
        <f t="shared" si="5"/>
        <v>55506.5</v>
      </c>
    </row>
    <row r="38" spans="1:6" x14ac:dyDescent="0.3">
      <c r="A38" s="1" t="s">
        <v>34</v>
      </c>
      <c r="B38" s="1" t="s">
        <v>35</v>
      </c>
      <c r="C38" s="20">
        <v>144304</v>
      </c>
      <c r="D38" s="20">
        <v>2034</v>
      </c>
      <c r="E38" s="20">
        <f t="shared" si="4"/>
        <v>1695</v>
      </c>
      <c r="F38" s="20">
        <f t="shared" si="5"/>
        <v>142609</v>
      </c>
    </row>
    <row r="39" spans="1:6" x14ac:dyDescent="0.3">
      <c r="A39" s="1" t="s">
        <v>6</v>
      </c>
      <c r="B39" s="1" t="s">
        <v>35</v>
      </c>
      <c r="C39" s="20">
        <v>5739</v>
      </c>
      <c r="D39" s="20">
        <v>7658</v>
      </c>
      <c r="E39" s="20">
        <f t="shared" si="4"/>
        <v>6381.6666666666661</v>
      </c>
      <c r="F39" s="20">
        <f t="shared" si="5"/>
        <v>-642.66666666666606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ETPL 18</vt:lpstr>
      <vt:lpstr>ETPL 19</vt:lpstr>
      <vt:lpstr>ETPL 20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Graig Pettit</dc:creator>
  <cp:lastModifiedBy>Graig Pettit</cp:lastModifiedBy>
  <dcterms:created xsi:type="dcterms:W3CDTF">2013-09-30T19:45:10Z</dcterms:created>
  <dcterms:modified xsi:type="dcterms:W3CDTF">2013-10-02T16:33:51Z</dcterms:modified>
</cp:coreProperties>
</file>