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/>
  </bookViews>
  <sheets>
    <sheet name="Summary" sheetId="56" r:id="rId1"/>
    <sheet name="Residential (100 kWh)" sheetId="1" r:id="rId2"/>
    <sheet name="Residential (250 kWh)" sheetId="27" r:id="rId3"/>
    <sheet name="Residential (500 kWh)" sheetId="28" r:id="rId4"/>
    <sheet name="Residential (800 kWh)" sheetId="29" r:id="rId5"/>
    <sheet name="Residential (1000 kWh)" sheetId="30" r:id="rId6"/>
    <sheet name="Residential (1500 kWh)" sheetId="32" r:id="rId7"/>
    <sheet name="Residential (2000 kWh)" sheetId="33" r:id="rId8"/>
    <sheet name="GS&lt;50 kW(1000 kWh)" sheetId="35" r:id="rId9"/>
    <sheet name="GS&lt;50 kW(2000 kWh)" sheetId="36" r:id="rId10"/>
    <sheet name="GS&lt;50 kW(5000 kWh)" sheetId="37" r:id="rId11"/>
    <sheet name="GS&lt;50 kW(10000 kWh)" sheetId="38" r:id="rId12"/>
    <sheet name="GS&lt;50 kW(15000 kWh)" sheetId="39" r:id="rId13"/>
    <sheet name="GS&gt;50-699 kW (100 kW)" sheetId="41" r:id="rId14"/>
    <sheet name="GS&gt;50-699 kW (500 kW)" sheetId="43" r:id="rId15"/>
    <sheet name="GS&gt;700-4,999kW (1000 kW)" sheetId="44" r:id="rId16"/>
    <sheet name="GS&gt;700-4,999kW (2100 kW)" sheetId="45" r:id="rId17"/>
    <sheet name="Large User (9500 kW)" sheetId="46" r:id="rId18"/>
    <sheet name="Large User (20000 kW)" sheetId="48" r:id="rId19"/>
    <sheet name="USL (150kWh)" sheetId="49" r:id="rId20"/>
    <sheet name="USL (1500 kWh)" sheetId="51" r:id="rId21"/>
    <sheet name="Street Lighting (1kW)" sheetId="52" r:id="rId22"/>
    <sheet name="Street Lighting (3800 kW)" sheetId="53" r:id="rId23"/>
    <sheet name="HOEP &amp; GA" sheetId="42" r:id="rId24"/>
    <sheet name="Table 11" sheetId="54" r:id="rId25"/>
  </sheets>
  <externalReferences>
    <externalReference r:id="rId26"/>
    <externalReference r:id="rId27"/>
  </externalReferences>
  <definedNames>
    <definedName name="BaseInput">'[1]Measure Inputs'!$R$114:$R$571</definedName>
    <definedName name="Class1">'[1]Program level'!$K$4:$K$110</definedName>
    <definedName name="Class10">'[1]Program level'!$T$4:$T$110</definedName>
    <definedName name="Class2">'[1]Program level'!$L$4:$L$110</definedName>
    <definedName name="Class3">'[1]Program level'!$M$4:$M$110</definedName>
    <definedName name="Class4">'[1]Program level'!$N$4:$N$110</definedName>
    <definedName name="Class5">'[1]Program level'!$O$4:$O$110</definedName>
    <definedName name="Class6">'[1]Program level'!$P$4:$P$110</definedName>
    <definedName name="Class7">'[1]Program level'!$Q$4:$Q$110</definedName>
    <definedName name="Class8">'[1]Program level'!$R$4:$R$110</definedName>
    <definedName name="Class9">'[1]Program level'!$S$4:$S$110</definedName>
    <definedName name="CostOmit">'[1]Measure level'!$EH$114:$EH$571</definedName>
    <definedName name="CostsInput">'[1]Program level'!$H$4:$H$110</definedName>
    <definedName name="datesinput">'[1]Year Inputs'!$D$1:$D$15</definedName>
    <definedName name="DiscountInput">'[1]Discount Rates'!$C$3:$C$44</definedName>
    <definedName name="DiscountInputQ1">'[1]Discount Rates'!$F$3:$F$44</definedName>
    <definedName name="DiscountInputQ2">'[1]Discount Rates'!$G$3:$G$44</definedName>
    <definedName name="DiscountInputQ3">'[1]Discount Rates'!$H$3:$H$44</definedName>
    <definedName name="DiscountInputQ4">'[1]Discount Rates'!$I$3:$I$44</definedName>
    <definedName name="DiscountTable">'[1]Discount Rates'!$M$3:$V$44</definedName>
    <definedName name="EEInput">'[1]Measure Inputs'!$S$114:$S$571</definedName>
    <definedName name="eligibleInput">'[1]Measure Inputs'!$G$114:$G$571</definedName>
    <definedName name="ESavingsInput">'[1]Measure Inputs'!$T$114:$T$571</definedName>
    <definedName name="FirstYearSavingsInput">'[1]Measure Inputs'!$P$114:$P$571</definedName>
    <definedName name="FRCont">'[1]Measure level'!$AV$114:$AV$571</definedName>
    <definedName name="FRInput">'[1]Program level'!$F$4:$F$110</definedName>
    <definedName name="FundingInput">'[1]Program level'!$E$4:$E$110</definedName>
    <definedName name="FundingOutput">'[1]Energy savings by rate class'!$AB$8:$AB$118</definedName>
    <definedName name="FundingOutput2">'[1]LRAM Summary'!$R$4:$R$114</definedName>
    <definedName name="GrossBenefit">'[1]Measure Inputs'!$N$114:$N$571</definedName>
    <definedName name="GrossCost">'[1]Measure Inputs'!$O$114:$O$571</definedName>
    <definedName name="GrossTRC">'[1]Measure level'!$AD$114:$AD$571</definedName>
    <definedName name="kWforecast">'[2]kW load forecast'!$B$28:$B$216</definedName>
    <definedName name="kWhForecast">'[2]kWh load forecast'!$B$28:$B$216</definedName>
    <definedName name="kWhForecastTable">'[2]kWh load forecast'!$B$28:$KX$158</definedName>
    <definedName name="LRAM">'[1]measure calcs'!$CL$114:$CL$571</definedName>
    <definedName name="LRAM1">'[1]measure calcs'!$EC$114:$EC$571</definedName>
    <definedName name="LRAM10">'[1]measure calcs'!$EL$114:$EL$571</definedName>
    <definedName name="LRAM2">'[1]measure calcs'!$ED$114:$ED$571</definedName>
    <definedName name="LRAM3">'[1]measure calcs'!$EE$114:$EE$571</definedName>
    <definedName name="LRAM4">'[1]measure calcs'!$EF$114:$EF$571</definedName>
    <definedName name="LRAM5">'[1]measure calcs'!$EG$114:$EG$571</definedName>
    <definedName name="LRAM6">'[1]measure calcs'!$EH$114:$EH$571</definedName>
    <definedName name="LRAM7">'[1]measure calcs'!$EI$114:$EI$571</definedName>
    <definedName name="LRAM8">'[1]measure calcs'!$EJ$114:$EJ$571</definedName>
    <definedName name="LRAM9">'[1]measure calcs'!$EK$114:$EK$571</definedName>
    <definedName name="LRAMFRInput">'[1]Measure level'!$F$114:$F$571</definedName>
    <definedName name="NameInput">'[1]Program level'!$D$4:$D$110</definedName>
    <definedName name="OpTimeInput">'[1]Measure Inputs'!$Q$114:$Q$571</definedName>
    <definedName name="PrgA">'[1]measure calcs'!$CM$114:$CM$571</definedName>
    <definedName name="PrgB">'[1]measure calcs'!$CN$114:$CN$571</definedName>
    <definedName name="PrgC">'[1]measure calcs'!$CO$114:$CO$571</definedName>
    <definedName name="PrgD">'[1]measure calcs'!$CP$114:$CP$571</definedName>
    <definedName name="PrgE">'[1]measure calcs'!$CQ$114:$CQ$571</definedName>
    <definedName name="PrgF">'[1]measure calcs'!$CR$114:$CR$571</definedName>
    <definedName name="PrgG">'[1]measure calcs'!$CS$114:$CS$571</definedName>
    <definedName name="PrgH">'[1]measure calcs'!$CT$114:$CT$571</definedName>
    <definedName name="PrgI">'[1]measure calcs'!$CU$114:$CU$571</definedName>
    <definedName name="PrgJ">'[1]measure calcs'!$CV$114:$CV$571</definedName>
    <definedName name="Prgm1">'[1]measure calcs'!$CW$114:$CW$571</definedName>
    <definedName name="prgm10">'[1]measure calcs'!$DF$114:$DF$571</definedName>
    <definedName name="Prgm2">'[1]measure calcs'!$CX$114:$CX$571</definedName>
    <definedName name="prgm3">'[1]measure calcs'!$CY$114:$CY$571</definedName>
    <definedName name="prgm4">'[1]measure calcs'!$CZ$114:$CZ$571</definedName>
    <definedName name="prgm5">'[1]measure calcs'!$DA$114:$DA$571</definedName>
    <definedName name="prgm6">'[1]measure calcs'!$DB$114:$DB$571</definedName>
    <definedName name="prgm7">'[1]measure calcs'!$DC$114:$DC$571</definedName>
    <definedName name="prgm8">'[1]measure calcs'!$DD$114:$DD$571</definedName>
    <definedName name="prgm9">'[1]measure calcs'!$DE$114:$DE$571</definedName>
    <definedName name="Prgrm">'[1]Program level'!$B$4:$B$110</definedName>
    <definedName name="_xlnm.Print_Area" localSheetId="8">'GS&lt;50 kW(1000 kWh)'!$A$1:$M$70</definedName>
    <definedName name="_xlnm.Print_Area" localSheetId="11">'GS&lt;50 kW(10000 kWh)'!$A$1:$O$69</definedName>
    <definedName name="_xlnm.Print_Area" localSheetId="12">'GS&lt;50 kW(15000 kWh)'!$A$1:$N$68</definedName>
    <definedName name="_xlnm.Print_Area" localSheetId="9">'GS&lt;50 kW(2000 kWh)'!$A$1:$N$71</definedName>
    <definedName name="_xlnm.Print_Area" localSheetId="10">'GS&lt;50 kW(5000 kWh)'!$A$1:$M$72</definedName>
    <definedName name="_xlnm.Print_Area" localSheetId="13">'GS&gt;50-699 kW (100 kW)'!$A$1:$M$60</definedName>
    <definedName name="_xlnm.Print_Area" localSheetId="14">'GS&gt;50-699 kW (500 kW)'!$A$1:$M$60</definedName>
    <definedName name="_xlnm.Print_Area" localSheetId="15">'GS&gt;700-4,999kW (1000 kW)'!$A$1:$M$59</definedName>
    <definedName name="_xlnm.Print_Area" localSheetId="16">'GS&gt;700-4,999kW (2100 kW)'!$A$1:$M$61</definedName>
    <definedName name="_xlnm.Print_Area" localSheetId="23">'HOEP &amp; GA'!$A$1:$R$42</definedName>
    <definedName name="_xlnm.Print_Area" localSheetId="18">'Large User (20000 kW)'!$A$1:$L$61</definedName>
    <definedName name="_xlnm.Print_Area" localSheetId="17">'Large User (9500 kW)'!$A$1:$M$61</definedName>
    <definedName name="_xlnm.Print_Area" localSheetId="1">'Residential (100 kWh)'!$A$1:$N$78</definedName>
    <definedName name="_xlnm.Print_Area" localSheetId="5">'Residential (1000 kWh)'!$A$1:$O$67</definedName>
    <definedName name="_xlnm.Print_Area" localSheetId="6">'Residential (1500 kWh)'!$A$1:$N$78</definedName>
    <definedName name="_xlnm.Print_Area" localSheetId="7">'Residential (2000 kWh)'!$A$1:$M$74</definedName>
    <definedName name="_xlnm.Print_Area" localSheetId="2">'Residential (250 kWh)'!$A$1:$N$77</definedName>
    <definedName name="_xlnm.Print_Area" localSheetId="3">'Residential (500 kWh)'!$A$1:$O$64</definedName>
    <definedName name="_xlnm.Print_Area" localSheetId="4">'Residential (800 kWh)'!$A$1:$L$64</definedName>
    <definedName name="_xlnm.Print_Area" localSheetId="21">'Street Lighting (1kW)'!$A$1:$M$67</definedName>
    <definedName name="_xlnm.Print_Area" localSheetId="22">'Street Lighting (3800 kW)'!$A$1:$M$67</definedName>
    <definedName name="_xlnm.Print_Area" localSheetId="24">'Table 11'!$A$1:$O$23</definedName>
    <definedName name="_xlnm.Print_Area" localSheetId="20">'USL (1500 kWh)'!$A$1:$M$67</definedName>
    <definedName name="_xlnm.Print_Area" localSheetId="19">'USL (150kWh)'!$A$1:$M$68</definedName>
    <definedName name="ProgramInput">'[1]Measure Inputs'!$B$114:$B$571</definedName>
    <definedName name="ProgramNameOutput2">'[1]LRAM Summary'!$T$4:$T$114</definedName>
    <definedName name="ProgramNameOutput3">'[1]Energy savings by rate class'!$AD$11:$AD$118</definedName>
    <definedName name="ProgramOutput">'[1]Energy savings by rate class'!$AC$8:$AC$118</definedName>
    <definedName name="ProgramOutput2">'[1]LRAM Summary'!$S$4:$S$114</definedName>
    <definedName name="ProgramYearOutput2">'[1]LRAM Summary'!$U$4:$U$114</definedName>
    <definedName name="PSavingsInput">'[1]Measure Inputs'!$U$114:$U$571</definedName>
    <definedName name="RateClass">'[1]Rate Information'!$B$8:$B$19</definedName>
    <definedName name="RateClassInput">'[1]Rate Information'!$B$8:$B$19</definedName>
    <definedName name="RateInput">'[1]Program level'!$J$4:$J$110</definedName>
    <definedName name="ReductionInput1">'[1]Measure Inputs'!$H$114:$H$571</definedName>
    <definedName name="ReductionInput2">'[1]Measure Inputs'!$I$114:$I$571</definedName>
    <definedName name="ReductionInput3">'[1]Measure Inputs'!$J$114:$J$571</definedName>
    <definedName name="ReductionInput4">'[1]Measure Inputs'!$K$114:$K$571</definedName>
    <definedName name="ReductionInput5">'[1]Measure Inputs'!$L$114:$L$571</definedName>
    <definedName name="ReductionInput6">'[1]Measure Inputs'!$M$114:$M$571</definedName>
    <definedName name="SSMFRInput">'[1]Measure level'!$E$114:$E$571</definedName>
    <definedName name="tbl">'[1]Measure level'!$B$114:$B$571</definedName>
    <definedName name="tbltwo">'[1]measure calcs'!$A$114:$A$571</definedName>
    <definedName name="TechLifeInput">'[1]Measure Inputs'!$F$114:$F$571</definedName>
    <definedName name="testx">OFFSET([1]Graphs!$S$3,0,0,1,31)</definedName>
    <definedName name="Users">'[1]Measure Inputs'!$E$114:$E$571</definedName>
    <definedName name="x_range">OFFSET([1]Graphs!$S$3,0,[1]Graphs!$S$2,1,COUNT(OFFSET([1]Graphs!$S$3,0,[1]Graphs!$S$2,1,40)))</definedName>
    <definedName name="y_range">OFFSET([1]Graphs!$S$4,0,[1]Graphs!$S$2,1,COUNT(OFFSET([1]Graphs!$S$4,0,[1]Graphs!$S$2,1,40)))</definedName>
    <definedName name="YearInput">'[1]Program level'!$C$4:$C$110</definedName>
    <definedName name="YearOutput">'[1]Energy savings by rate class'!$AE$8:$AE$118</definedName>
  </definedNames>
  <calcPr calcId="125725"/>
</workbook>
</file>

<file path=xl/calcChain.xml><?xml version="1.0" encoding="utf-8"?>
<calcChain xmlns="http://schemas.openxmlformats.org/spreadsheetml/2006/main">
  <c r="K25" i="56"/>
  <c r="J25"/>
  <c r="I25"/>
  <c r="H25"/>
  <c r="G25"/>
  <c r="F25"/>
  <c r="E25"/>
  <c r="D25"/>
  <c r="K24"/>
  <c r="J24"/>
  <c r="I24"/>
  <c r="H24"/>
  <c r="G24"/>
  <c r="F24"/>
  <c r="E24"/>
  <c r="D24"/>
  <c r="K23"/>
  <c r="J23"/>
  <c r="I23"/>
  <c r="H23"/>
  <c r="G23"/>
  <c r="F23"/>
  <c r="D23"/>
  <c r="K22"/>
  <c r="J22"/>
  <c r="I22"/>
  <c r="H22"/>
  <c r="G22"/>
  <c r="F22"/>
  <c r="D22"/>
  <c r="K21"/>
  <c r="J21"/>
  <c r="I21"/>
  <c r="H21"/>
  <c r="G21"/>
  <c r="F21"/>
  <c r="E21"/>
  <c r="D21"/>
  <c r="K20"/>
  <c r="J20"/>
  <c r="I20"/>
  <c r="H20"/>
  <c r="G20"/>
  <c r="F20"/>
  <c r="E20"/>
  <c r="D20"/>
  <c r="K19"/>
  <c r="J19"/>
  <c r="I19"/>
  <c r="H19"/>
  <c r="G19"/>
  <c r="F19"/>
  <c r="E19"/>
  <c r="D19"/>
  <c r="K18"/>
  <c r="J18"/>
  <c r="I18"/>
  <c r="H18"/>
  <c r="G18"/>
  <c r="F18"/>
  <c r="E18"/>
  <c r="D18"/>
  <c r="K17"/>
  <c r="J17"/>
  <c r="I17"/>
  <c r="H17"/>
  <c r="G17"/>
  <c r="F17"/>
  <c r="E17"/>
  <c r="D17"/>
  <c r="K16"/>
  <c r="J16"/>
  <c r="I16"/>
  <c r="H16"/>
  <c r="G16"/>
  <c r="F16"/>
  <c r="E16"/>
  <c r="D16"/>
  <c r="K15"/>
  <c r="J15"/>
  <c r="I15"/>
  <c r="H15"/>
  <c r="G15"/>
  <c r="F15"/>
  <c r="D15"/>
  <c r="K14"/>
  <c r="J14"/>
  <c r="I14"/>
  <c r="H14"/>
  <c r="G14"/>
  <c r="F14"/>
  <c r="D14"/>
  <c r="K13"/>
  <c r="J13"/>
  <c r="I13"/>
  <c r="H13"/>
  <c r="G13"/>
  <c r="F13"/>
  <c r="D13"/>
  <c r="K12"/>
  <c r="J12"/>
  <c r="I12"/>
  <c r="H12"/>
  <c r="G12"/>
  <c r="F12"/>
  <c r="D12"/>
  <c r="K11"/>
  <c r="J11"/>
  <c r="I11"/>
  <c r="H11"/>
  <c r="G11"/>
  <c r="F11"/>
  <c r="D11"/>
  <c r="K10"/>
  <c r="J10"/>
  <c r="I10"/>
  <c r="H10"/>
  <c r="G10"/>
  <c r="F10"/>
  <c r="D10"/>
  <c r="K9"/>
  <c r="J9"/>
  <c r="I9"/>
  <c r="H9"/>
  <c r="G9"/>
  <c r="F9"/>
  <c r="D9"/>
  <c r="K8"/>
  <c r="J8"/>
  <c r="I8"/>
  <c r="H8"/>
  <c r="G8"/>
  <c r="F8"/>
  <c r="D8"/>
  <c r="K7"/>
  <c r="J7"/>
  <c r="I7"/>
  <c r="H7"/>
  <c r="G7"/>
  <c r="F7"/>
  <c r="D7"/>
  <c r="K6"/>
  <c r="J6"/>
  <c r="I6"/>
  <c r="H6"/>
  <c r="G6"/>
  <c r="F6"/>
  <c r="D6"/>
  <c r="K5"/>
  <c r="J5"/>
  <c r="I5"/>
  <c r="H5"/>
  <c r="G5"/>
  <c r="F5"/>
  <c r="D5"/>
  <c r="K4"/>
  <c r="J4"/>
  <c r="I4"/>
  <c r="H4"/>
  <c r="G4"/>
  <c r="F4"/>
  <c r="D4"/>
  <c r="L7" i="48"/>
  <c r="L7" i="46"/>
  <c r="L7" i="45"/>
  <c r="L7" i="44"/>
  <c r="L7" i="43"/>
  <c r="L7" i="41"/>
  <c r="L7" i="39"/>
  <c r="L7" i="38"/>
  <c r="L7" i="37"/>
  <c r="L7" i="36"/>
  <c r="L7" i="35"/>
  <c r="L7" i="33"/>
  <c r="L7" i="32"/>
  <c r="L7" i="30"/>
  <c r="L7" i="29"/>
  <c r="L7" i="28"/>
  <c r="L7" i="27"/>
  <c r="C33" i="1"/>
  <c r="N6" i="54"/>
  <c r="N5"/>
  <c r="N7"/>
  <c r="O5" i="42"/>
  <c r="O22" i="39" l="1"/>
  <c r="H33" i="49" l="1"/>
  <c r="G45" i="48"/>
  <c r="C45"/>
  <c r="G44"/>
  <c r="I44" s="1"/>
  <c r="C44"/>
  <c r="E44" s="1"/>
  <c r="G43"/>
  <c r="C43"/>
  <c r="G42"/>
  <c r="C42"/>
  <c r="H40"/>
  <c r="G40"/>
  <c r="I40" s="1"/>
  <c r="D40"/>
  <c r="C40"/>
  <c r="E40" s="1"/>
  <c r="H39"/>
  <c r="G39"/>
  <c r="I39" s="1"/>
  <c r="D39"/>
  <c r="C39"/>
  <c r="E39" s="1"/>
  <c r="H37"/>
  <c r="G37"/>
  <c r="I37" s="1"/>
  <c r="D37"/>
  <c r="E37" s="1"/>
  <c r="L37" s="1"/>
  <c r="H36"/>
  <c r="I36" s="1"/>
  <c r="D36"/>
  <c r="E36" s="1"/>
  <c r="L36" s="1"/>
  <c r="C34"/>
  <c r="E34" s="1"/>
  <c r="H33"/>
  <c r="G33"/>
  <c r="I33" s="1"/>
  <c r="D33"/>
  <c r="C33"/>
  <c r="E33" s="1"/>
  <c r="G32"/>
  <c r="I32" s="1"/>
  <c r="C32"/>
  <c r="E32" s="1"/>
  <c r="C25"/>
  <c r="D46" s="1"/>
  <c r="H46" s="1"/>
  <c r="H36" i="46"/>
  <c r="I36" s="1"/>
  <c r="D36"/>
  <c r="E36" s="1"/>
  <c r="L36" s="1"/>
  <c r="D37"/>
  <c r="E37"/>
  <c r="G37"/>
  <c r="H37"/>
  <c r="I37"/>
  <c r="K37"/>
  <c r="L37"/>
  <c r="G45" i="45"/>
  <c r="C45"/>
  <c r="G44"/>
  <c r="I44" s="1"/>
  <c r="C44"/>
  <c r="E44" s="1"/>
  <c r="G43"/>
  <c r="C43"/>
  <c r="G42"/>
  <c r="C42"/>
  <c r="H40"/>
  <c r="G40"/>
  <c r="I40" s="1"/>
  <c r="D40"/>
  <c r="C40"/>
  <c r="E40" s="1"/>
  <c r="H39"/>
  <c r="G39"/>
  <c r="I39" s="1"/>
  <c r="D39"/>
  <c r="C39"/>
  <c r="E39" s="1"/>
  <c r="H37"/>
  <c r="G37"/>
  <c r="I37" s="1"/>
  <c r="D37"/>
  <c r="E37" s="1"/>
  <c r="L37" s="1"/>
  <c r="H36"/>
  <c r="I36" s="1"/>
  <c r="D36"/>
  <c r="E36" s="1"/>
  <c r="L36" s="1"/>
  <c r="C34"/>
  <c r="E34" s="1"/>
  <c r="H33"/>
  <c r="G33"/>
  <c r="I33" s="1"/>
  <c r="D33"/>
  <c r="C33"/>
  <c r="E33" s="1"/>
  <c r="G32"/>
  <c r="I32" s="1"/>
  <c r="C32"/>
  <c r="E32" s="1"/>
  <c r="C25"/>
  <c r="D46" s="1"/>
  <c r="H46" s="1"/>
  <c r="H36" i="44"/>
  <c r="I36" s="1"/>
  <c r="D36"/>
  <c r="E36" s="1"/>
  <c r="L36" s="1"/>
  <c r="G45" i="43"/>
  <c r="C45"/>
  <c r="G44"/>
  <c r="I44" s="1"/>
  <c r="C44"/>
  <c r="E44" s="1"/>
  <c r="G43"/>
  <c r="C43"/>
  <c r="G42"/>
  <c r="C42"/>
  <c r="H40"/>
  <c r="G40"/>
  <c r="I40" s="1"/>
  <c r="D40"/>
  <c r="C40"/>
  <c r="E40" s="1"/>
  <c r="H39"/>
  <c r="G39"/>
  <c r="I39" s="1"/>
  <c r="D39"/>
  <c r="C39"/>
  <c r="E39" s="1"/>
  <c r="H37"/>
  <c r="G37"/>
  <c r="I37" s="1"/>
  <c r="D37"/>
  <c r="E37" s="1"/>
  <c r="L37" s="1"/>
  <c r="H36"/>
  <c r="I36" s="1"/>
  <c r="D36"/>
  <c r="E36" s="1"/>
  <c r="L36" s="1"/>
  <c r="C34"/>
  <c r="E34" s="1"/>
  <c r="H33"/>
  <c r="G33"/>
  <c r="I33" s="1"/>
  <c r="D33"/>
  <c r="C33"/>
  <c r="E33" s="1"/>
  <c r="G32"/>
  <c r="I32" s="1"/>
  <c r="C32"/>
  <c r="E32" s="1"/>
  <c r="C25"/>
  <c r="D46" s="1"/>
  <c r="H46" s="1"/>
  <c r="H36" i="41"/>
  <c r="I36" s="1"/>
  <c r="D36"/>
  <c r="E36" s="1"/>
  <c r="L36" s="1"/>
  <c r="C27" i="39"/>
  <c r="H47"/>
  <c r="H46"/>
  <c r="D47"/>
  <c r="D46"/>
  <c r="H44"/>
  <c r="H43"/>
  <c r="D44"/>
  <c r="D43"/>
  <c r="H38"/>
  <c r="H47" i="38"/>
  <c r="H46"/>
  <c r="D47"/>
  <c r="D46"/>
  <c r="H44"/>
  <c r="H43"/>
  <c r="D44"/>
  <c r="D43"/>
  <c r="H38"/>
  <c r="D38"/>
  <c r="H47" i="37"/>
  <c r="H46"/>
  <c r="D47"/>
  <c r="D46"/>
  <c r="H44"/>
  <c r="H43"/>
  <c r="D44"/>
  <c r="D43"/>
  <c r="H38"/>
  <c r="D38"/>
  <c r="H46" i="36"/>
  <c r="D47"/>
  <c r="D46"/>
  <c r="H44"/>
  <c r="H43"/>
  <c r="D44"/>
  <c r="D43"/>
  <c r="H38"/>
  <c r="D38"/>
  <c r="H47" i="35"/>
  <c r="H46"/>
  <c r="D47"/>
  <c r="D46"/>
  <c r="H44"/>
  <c r="H43"/>
  <c r="D44"/>
  <c r="D43"/>
  <c r="H38"/>
  <c r="D38"/>
  <c r="D38" i="39"/>
  <c r="H52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38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37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36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G38" i="35"/>
  <c r="C38"/>
  <c r="H52" i="33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32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30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29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28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H52" i="27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C35"/>
  <c r="E35" s="1"/>
  <c r="H34"/>
  <c r="G34"/>
  <c r="I34" s="1"/>
  <c r="D34"/>
  <c r="C34"/>
  <c r="E34" s="1"/>
  <c r="G33"/>
  <c r="I33" s="1"/>
  <c r="C33"/>
  <c r="E33" s="1"/>
  <c r="G47" i="1"/>
  <c r="G48"/>
  <c r="G49"/>
  <c r="G46"/>
  <c r="G43"/>
  <c r="G38"/>
  <c r="C38"/>
  <c r="I39" i="51"/>
  <c r="L39" i="49"/>
  <c r="H39"/>
  <c r="G39"/>
  <c r="I39" s="1"/>
  <c r="K39" s="1"/>
  <c r="G39" i="51"/>
  <c r="G39" i="35"/>
  <c r="G39" i="1"/>
  <c r="H40" i="52"/>
  <c r="H40" i="53"/>
  <c r="C52"/>
  <c r="C51"/>
  <c r="C50"/>
  <c r="H49"/>
  <c r="C49"/>
  <c r="E49" s="1"/>
  <c r="C48"/>
  <c r="C47"/>
  <c r="H45"/>
  <c r="G45"/>
  <c r="I45" s="1"/>
  <c r="D45"/>
  <c r="C45"/>
  <c r="E45" s="1"/>
  <c r="H44"/>
  <c r="G44"/>
  <c r="I44" s="1"/>
  <c r="D44"/>
  <c r="C44"/>
  <c r="E44" s="1"/>
  <c r="L40"/>
  <c r="L37"/>
  <c r="I37"/>
  <c r="K37" s="1"/>
  <c r="H35"/>
  <c r="G35"/>
  <c r="I35" s="1"/>
  <c r="D35"/>
  <c r="C35"/>
  <c r="E35" s="1"/>
  <c r="H34"/>
  <c r="G34"/>
  <c r="I34" s="1"/>
  <c r="D34"/>
  <c r="C34"/>
  <c r="E34" s="1"/>
  <c r="C26"/>
  <c r="D52" s="1"/>
  <c r="H52" s="1"/>
  <c r="D22"/>
  <c r="D21"/>
  <c r="G50" s="1"/>
  <c r="D20"/>
  <c r="G49" s="1"/>
  <c r="I49" s="1"/>
  <c r="K49" s="1"/>
  <c r="D19"/>
  <c r="G48" s="1"/>
  <c r="D18"/>
  <c r="G47" s="1"/>
  <c r="L17"/>
  <c r="K17"/>
  <c r="D14"/>
  <c r="G40" s="1"/>
  <c r="I40" s="1"/>
  <c r="K40" s="1"/>
  <c r="C14"/>
  <c r="D12"/>
  <c r="C12"/>
  <c r="L10"/>
  <c r="G36" s="1"/>
  <c r="I36" s="1"/>
  <c r="K10"/>
  <c r="C36" s="1"/>
  <c r="E36" s="1"/>
  <c r="L36" s="1"/>
  <c r="D9"/>
  <c r="D8"/>
  <c r="D7"/>
  <c r="D6"/>
  <c r="G52" s="1"/>
  <c r="I52" s="1"/>
  <c r="D5"/>
  <c r="G51" s="1"/>
  <c r="G40" i="52"/>
  <c r="H48"/>
  <c r="H49"/>
  <c r="H50"/>
  <c r="H51"/>
  <c r="H47"/>
  <c r="H45"/>
  <c r="H44"/>
  <c r="D45"/>
  <c r="D44"/>
  <c r="I40"/>
  <c r="H35"/>
  <c r="D35"/>
  <c r="H34"/>
  <c r="D34"/>
  <c r="C26"/>
  <c r="D48" s="1"/>
  <c r="D5"/>
  <c r="D52"/>
  <c r="H52" s="1"/>
  <c r="C52"/>
  <c r="E52" s="1"/>
  <c r="L52" s="1"/>
  <c r="C51"/>
  <c r="C50"/>
  <c r="C49"/>
  <c r="E49" s="1"/>
  <c r="C48"/>
  <c r="C47"/>
  <c r="G45"/>
  <c r="I45" s="1"/>
  <c r="C45"/>
  <c r="E45" s="1"/>
  <c r="G44"/>
  <c r="I44" s="1"/>
  <c r="C44"/>
  <c r="E44" s="1"/>
  <c r="L40"/>
  <c r="K40"/>
  <c r="L37"/>
  <c r="I37"/>
  <c r="K37" s="1"/>
  <c r="G35"/>
  <c r="I35" s="1"/>
  <c r="C35"/>
  <c r="E35" s="1"/>
  <c r="G34"/>
  <c r="I34" s="1"/>
  <c r="C34"/>
  <c r="E34" s="1"/>
  <c r="D22"/>
  <c r="D21"/>
  <c r="G50" s="1"/>
  <c r="D20"/>
  <c r="G49" s="1"/>
  <c r="I49" s="1"/>
  <c r="K49" s="1"/>
  <c r="D19"/>
  <c r="G48" s="1"/>
  <c r="I48" s="1"/>
  <c r="D18"/>
  <c r="G47" s="1"/>
  <c r="I47" s="1"/>
  <c r="L17"/>
  <c r="K17"/>
  <c r="D14"/>
  <c r="C14"/>
  <c r="D12"/>
  <c r="C12"/>
  <c r="L10"/>
  <c r="G36" s="1"/>
  <c r="I36" s="1"/>
  <c r="K10"/>
  <c r="C36" s="1"/>
  <c r="E36" s="1"/>
  <c r="L36" s="1"/>
  <c r="D9"/>
  <c r="D8"/>
  <c r="D7"/>
  <c r="D6"/>
  <c r="G52" s="1"/>
  <c r="G51"/>
  <c r="H33" i="51"/>
  <c r="D51"/>
  <c r="H51" s="1"/>
  <c r="C51"/>
  <c r="E51" s="1"/>
  <c r="D50"/>
  <c r="H50" s="1"/>
  <c r="C50"/>
  <c r="E50" s="1"/>
  <c r="H49"/>
  <c r="D49"/>
  <c r="C49"/>
  <c r="E49" s="1"/>
  <c r="C48"/>
  <c r="E48" s="1"/>
  <c r="H47"/>
  <c r="D47"/>
  <c r="C47"/>
  <c r="E47" s="1"/>
  <c r="H46"/>
  <c r="D46"/>
  <c r="C46"/>
  <c r="E46" s="1"/>
  <c r="H44"/>
  <c r="G44"/>
  <c r="I44" s="1"/>
  <c r="D44"/>
  <c r="C44"/>
  <c r="E44" s="1"/>
  <c r="H43"/>
  <c r="G43"/>
  <c r="I43" s="1"/>
  <c r="D43"/>
  <c r="C43"/>
  <c r="E43" s="1"/>
  <c r="L39"/>
  <c r="H39"/>
  <c r="K39" s="1"/>
  <c r="D39"/>
  <c r="L36"/>
  <c r="I36"/>
  <c r="K36" s="1"/>
  <c r="H34"/>
  <c r="G34"/>
  <c r="I34" s="1"/>
  <c r="D34"/>
  <c r="C34"/>
  <c r="E34" s="1"/>
  <c r="G33"/>
  <c r="I33" s="1"/>
  <c r="D33"/>
  <c r="C33"/>
  <c r="E33" s="1"/>
  <c r="D22"/>
  <c r="D21"/>
  <c r="G49" s="1"/>
  <c r="I49" s="1"/>
  <c r="K49" s="1"/>
  <c r="D20"/>
  <c r="G48" s="1"/>
  <c r="I48" s="1"/>
  <c r="K48" s="1"/>
  <c r="D19"/>
  <c r="G47" s="1"/>
  <c r="I47" s="1"/>
  <c r="K47" s="1"/>
  <c r="D18"/>
  <c r="G46" s="1"/>
  <c r="I46" s="1"/>
  <c r="K46" s="1"/>
  <c r="L17"/>
  <c r="K17"/>
  <c r="D14"/>
  <c r="C14"/>
  <c r="D12"/>
  <c r="C12"/>
  <c r="L10"/>
  <c r="G35" s="1"/>
  <c r="I35" s="1"/>
  <c r="K10"/>
  <c r="C35" s="1"/>
  <c r="E35" s="1"/>
  <c r="L35" s="1"/>
  <c r="D9"/>
  <c r="D8"/>
  <c r="D7"/>
  <c r="D6"/>
  <c r="G51" s="1"/>
  <c r="I51" s="1"/>
  <c r="K51" s="1"/>
  <c r="D5"/>
  <c r="G50" s="1"/>
  <c r="I50" s="1"/>
  <c r="K50" s="1"/>
  <c r="D33" i="49"/>
  <c r="D51"/>
  <c r="H51" s="1"/>
  <c r="D50"/>
  <c r="H50" s="1"/>
  <c r="C51"/>
  <c r="C50"/>
  <c r="E51"/>
  <c r="E50"/>
  <c r="H49"/>
  <c r="D49"/>
  <c r="C49"/>
  <c r="E49" s="1"/>
  <c r="C48"/>
  <c r="E48" s="1"/>
  <c r="H47"/>
  <c r="D47"/>
  <c r="C47"/>
  <c r="E47" s="1"/>
  <c r="H46"/>
  <c r="D46"/>
  <c r="C46"/>
  <c r="E46" s="1"/>
  <c r="H44"/>
  <c r="G44"/>
  <c r="I44" s="1"/>
  <c r="D44"/>
  <c r="C44"/>
  <c r="E44" s="1"/>
  <c r="H43"/>
  <c r="G43"/>
  <c r="I43" s="1"/>
  <c r="D43"/>
  <c r="C43"/>
  <c r="E43" s="1"/>
  <c r="D39"/>
  <c r="L36"/>
  <c r="I36"/>
  <c r="K36" s="1"/>
  <c r="H34"/>
  <c r="G34"/>
  <c r="I34" s="1"/>
  <c r="D34"/>
  <c r="C34"/>
  <c r="E34" s="1"/>
  <c r="G33"/>
  <c r="I33" s="1"/>
  <c r="C33"/>
  <c r="E33" s="1"/>
  <c r="D22"/>
  <c r="D21"/>
  <c r="G49" s="1"/>
  <c r="I49" s="1"/>
  <c r="K49" s="1"/>
  <c r="D20"/>
  <c r="G48" s="1"/>
  <c r="I48" s="1"/>
  <c r="K48" s="1"/>
  <c r="D19"/>
  <c r="G47" s="1"/>
  <c r="I47" s="1"/>
  <c r="K47" s="1"/>
  <c r="D18"/>
  <c r="G46" s="1"/>
  <c r="I46" s="1"/>
  <c r="K46" s="1"/>
  <c r="L17"/>
  <c r="K17"/>
  <c r="D14"/>
  <c r="C14"/>
  <c r="D12"/>
  <c r="C12"/>
  <c r="L10"/>
  <c r="G35" s="1"/>
  <c r="I35" s="1"/>
  <c r="K10"/>
  <c r="C35" s="1"/>
  <c r="E35" s="1"/>
  <c r="D9"/>
  <c r="D8"/>
  <c r="D7"/>
  <c r="D6"/>
  <c r="G51" s="1"/>
  <c r="D5"/>
  <c r="G50" s="1"/>
  <c r="D21" i="48"/>
  <c r="D20"/>
  <c r="D19"/>
  <c r="D18"/>
  <c r="L17"/>
  <c r="K17"/>
  <c r="D14"/>
  <c r="C14"/>
  <c r="D12"/>
  <c r="C12"/>
  <c r="L10"/>
  <c r="G34" s="1"/>
  <c r="I34" s="1"/>
  <c r="K10"/>
  <c r="D6"/>
  <c r="C6"/>
  <c r="D5"/>
  <c r="D7" s="1"/>
  <c r="G46" s="1"/>
  <c r="C5"/>
  <c r="C7" s="1"/>
  <c r="C46" s="1"/>
  <c r="C45" i="46"/>
  <c r="C44"/>
  <c r="E44" s="1"/>
  <c r="C43"/>
  <c r="C42"/>
  <c r="H40"/>
  <c r="G40"/>
  <c r="I40" s="1"/>
  <c r="D40"/>
  <c r="C40"/>
  <c r="E40" s="1"/>
  <c r="H39"/>
  <c r="G39"/>
  <c r="I39" s="1"/>
  <c r="D39"/>
  <c r="C39"/>
  <c r="E39" s="1"/>
  <c r="H33"/>
  <c r="G33"/>
  <c r="I33" s="1"/>
  <c r="D33"/>
  <c r="C33"/>
  <c r="E33" s="1"/>
  <c r="G32"/>
  <c r="I32" s="1"/>
  <c r="C32"/>
  <c r="E32" s="1"/>
  <c r="C25"/>
  <c r="D46" s="1"/>
  <c r="H46" s="1"/>
  <c r="D21"/>
  <c r="G45" s="1"/>
  <c r="D20"/>
  <c r="G44" s="1"/>
  <c r="I44" s="1"/>
  <c r="K44" s="1"/>
  <c r="D19"/>
  <c r="G43" s="1"/>
  <c r="D18"/>
  <c r="G42" s="1"/>
  <c r="L17"/>
  <c r="K17"/>
  <c r="D14"/>
  <c r="C14"/>
  <c r="D12"/>
  <c r="C12"/>
  <c r="L10"/>
  <c r="G34" s="1"/>
  <c r="I34" s="1"/>
  <c r="K10"/>
  <c r="C34" s="1"/>
  <c r="E34" s="1"/>
  <c r="D6"/>
  <c r="C6"/>
  <c r="D5"/>
  <c r="D7" s="1"/>
  <c r="G46" s="1"/>
  <c r="I46" s="1"/>
  <c r="C5"/>
  <c r="C7" s="1"/>
  <c r="C46" s="1"/>
  <c r="E46" s="1"/>
  <c r="D22" i="45"/>
  <c r="D21"/>
  <c r="D20"/>
  <c r="D19"/>
  <c r="D18"/>
  <c r="L17"/>
  <c r="K17"/>
  <c r="D14"/>
  <c r="C14"/>
  <c r="D12"/>
  <c r="C12"/>
  <c r="L10"/>
  <c r="G34" s="1"/>
  <c r="I34" s="1"/>
  <c r="K10"/>
  <c r="D6"/>
  <c r="C6"/>
  <c r="D5"/>
  <c r="D7" s="1"/>
  <c r="G46" s="1"/>
  <c r="C5"/>
  <c r="C7" s="1"/>
  <c r="C46" s="1"/>
  <c r="C45" i="44"/>
  <c r="C44"/>
  <c r="E44" s="1"/>
  <c r="C43"/>
  <c r="C42"/>
  <c r="H40"/>
  <c r="G40"/>
  <c r="I40" s="1"/>
  <c r="D40"/>
  <c r="C40"/>
  <c r="E40" s="1"/>
  <c r="H39"/>
  <c r="G39"/>
  <c r="I39" s="1"/>
  <c r="D39"/>
  <c r="C39"/>
  <c r="E39" s="1"/>
  <c r="H37"/>
  <c r="D37"/>
  <c r="E37" s="1"/>
  <c r="L37" s="1"/>
  <c r="H33"/>
  <c r="G33"/>
  <c r="I33" s="1"/>
  <c r="D33"/>
  <c r="C33"/>
  <c r="E33" s="1"/>
  <c r="G32"/>
  <c r="I32" s="1"/>
  <c r="C32"/>
  <c r="E32" s="1"/>
  <c r="C25"/>
  <c r="D46" s="1"/>
  <c r="H46" s="1"/>
  <c r="D22"/>
  <c r="D21"/>
  <c r="G45" s="1"/>
  <c r="D20"/>
  <c r="G44" s="1"/>
  <c r="I44" s="1"/>
  <c r="K44" s="1"/>
  <c r="D19"/>
  <c r="G43" s="1"/>
  <c r="D18"/>
  <c r="G42" s="1"/>
  <c r="L17"/>
  <c r="K17"/>
  <c r="D14"/>
  <c r="G37" s="1"/>
  <c r="I37" s="1"/>
  <c r="K37" s="1"/>
  <c r="C14"/>
  <c r="D12"/>
  <c r="C12"/>
  <c r="L10"/>
  <c r="G34" s="1"/>
  <c r="I34" s="1"/>
  <c r="K10"/>
  <c r="C34" s="1"/>
  <c r="E34" s="1"/>
  <c r="D6"/>
  <c r="C6"/>
  <c r="D5"/>
  <c r="D7" s="1"/>
  <c r="G46" s="1"/>
  <c r="I46" s="1"/>
  <c r="C5"/>
  <c r="C7" s="1"/>
  <c r="C46" s="1"/>
  <c r="E46" s="1"/>
  <c r="I52" i="52" l="1"/>
  <c r="K52" s="1"/>
  <c r="E35" i="48"/>
  <c r="I35"/>
  <c r="K32"/>
  <c r="L32" s="1"/>
  <c r="K33"/>
  <c r="L33" s="1"/>
  <c r="K34"/>
  <c r="L34" s="1"/>
  <c r="K36"/>
  <c r="K37"/>
  <c r="K39"/>
  <c r="L39" s="1"/>
  <c r="K40"/>
  <c r="L40" s="1"/>
  <c r="K44"/>
  <c r="L44" s="1"/>
  <c r="E46"/>
  <c r="I46"/>
  <c r="K46" s="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K36" i="46"/>
  <c r="E35" i="45"/>
  <c r="I35"/>
  <c r="K32"/>
  <c r="L32" s="1"/>
  <c r="K33"/>
  <c r="L33" s="1"/>
  <c r="K34"/>
  <c r="L34" s="1"/>
  <c r="K36"/>
  <c r="K37"/>
  <c r="K39"/>
  <c r="L39" s="1"/>
  <c r="K40"/>
  <c r="L40" s="1"/>
  <c r="K44"/>
  <c r="L44" s="1"/>
  <c r="E46"/>
  <c r="I46"/>
  <c r="K46" s="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K36" i="44"/>
  <c r="E35" i="43"/>
  <c r="K32"/>
  <c r="L32" s="1"/>
  <c r="K33"/>
  <c r="L33" s="1"/>
  <c r="K36"/>
  <c r="K37"/>
  <c r="K39"/>
  <c r="L39" s="1"/>
  <c r="K40"/>
  <c r="L40" s="1"/>
  <c r="K44"/>
  <c r="L44" s="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K36" i="41"/>
  <c r="E37" i="39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8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7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6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3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2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0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29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28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27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8" i="53"/>
  <c r="I38"/>
  <c r="K34"/>
  <c r="L34" s="1"/>
  <c r="K36"/>
  <c r="K35"/>
  <c r="L35" s="1"/>
  <c r="K44"/>
  <c r="L44" s="1"/>
  <c r="K45"/>
  <c r="L45" s="1"/>
  <c r="L49"/>
  <c r="E52"/>
  <c r="L52" s="1"/>
  <c r="C11"/>
  <c r="D11"/>
  <c r="D47"/>
  <c r="H47" s="1"/>
  <c r="I47" s="1"/>
  <c r="D48"/>
  <c r="H48" s="1"/>
  <c r="I48" s="1"/>
  <c r="D50"/>
  <c r="H50" s="1"/>
  <c r="I50" s="1"/>
  <c r="D51"/>
  <c r="H51" s="1"/>
  <c r="I51" s="1"/>
  <c r="E48" i="52"/>
  <c r="K48" s="1"/>
  <c r="L48" s="1"/>
  <c r="D51"/>
  <c r="I51" s="1"/>
  <c r="D50"/>
  <c r="E50" s="1"/>
  <c r="I50"/>
  <c r="K50" s="1"/>
  <c r="D47"/>
  <c r="E47" s="1"/>
  <c r="E38"/>
  <c r="I38"/>
  <c r="K34"/>
  <c r="L34" s="1"/>
  <c r="K36"/>
  <c r="K35"/>
  <c r="L35" s="1"/>
  <c r="K44"/>
  <c r="L44" s="1"/>
  <c r="K45"/>
  <c r="L45" s="1"/>
  <c r="L49"/>
  <c r="C11"/>
  <c r="D11"/>
  <c r="L51" i="51"/>
  <c r="E37"/>
  <c r="I37"/>
  <c r="K33"/>
  <c r="L33" s="1"/>
  <c r="K35"/>
  <c r="K34"/>
  <c r="L34" s="1"/>
  <c r="K43"/>
  <c r="L43" s="1"/>
  <c r="K44"/>
  <c r="L44" s="1"/>
  <c r="L46"/>
  <c r="L47"/>
  <c r="L48"/>
  <c r="L49"/>
  <c r="L50"/>
  <c r="C11"/>
  <c r="D11"/>
  <c r="I50" i="49"/>
  <c r="K50" s="1"/>
  <c r="I51"/>
  <c r="K51" s="1"/>
  <c r="E37"/>
  <c r="I37"/>
  <c r="K33"/>
  <c r="L33" s="1"/>
  <c r="K35"/>
  <c r="L35" s="1"/>
  <c r="K34"/>
  <c r="L34" s="1"/>
  <c r="K43"/>
  <c r="L43" s="1"/>
  <c r="K44"/>
  <c r="L44" s="1"/>
  <c r="L46"/>
  <c r="L47"/>
  <c r="L48"/>
  <c r="L49"/>
  <c r="L50"/>
  <c r="L51"/>
  <c r="C11"/>
  <c r="D11"/>
  <c r="C11" i="48"/>
  <c r="D11"/>
  <c r="E35" i="46"/>
  <c r="I35"/>
  <c r="K32"/>
  <c r="L32" s="1"/>
  <c r="K46"/>
  <c r="L46" s="1"/>
  <c r="K34"/>
  <c r="L34" s="1"/>
  <c r="K33"/>
  <c r="L33" s="1"/>
  <c r="K39"/>
  <c r="L39" s="1"/>
  <c r="K40"/>
  <c r="L40" s="1"/>
  <c r="L44"/>
  <c r="C11"/>
  <c r="D1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C11" i="45"/>
  <c r="D11"/>
  <c r="E35" i="44"/>
  <c r="I35"/>
  <c r="K32"/>
  <c r="L32" s="1"/>
  <c r="K46"/>
  <c r="L46" s="1"/>
  <c r="K34"/>
  <c r="L34" s="1"/>
  <c r="K33"/>
  <c r="L33" s="1"/>
  <c r="K39"/>
  <c r="L39" s="1"/>
  <c r="K40"/>
  <c r="L40" s="1"/>
  <c r="L44"/>
  <c r="C11"/>
  <c r="D1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C25" i="41"/>
  <c r="D22" i="43"/>
  <c r="D21"/>
  <c r="D20"/>
  <c r="D19"/>
  <c r="D18"/>
  <c r="L17"/>
  <c r="K17"/>
  <c r="D14"/>
  <c r="C14"/>
  <c r="D12"/>
  <c r="C12"/>
  <c r="L10"/>
  <c r="G34" s="1"/>
  <c r="I34" s="1"/>
  <c r="I35" s="1"/>
  <c r="K10"/>
  <c r="D6"/>
  <c r="C6"/>
  <c r="D5"/>
  <c r="D7" s="1"/>
  <c r="G46" s="1"/>
  <c r="I46" s="1"/>
  <c r="C5"/>
  <c r="C7" s="1"/>
  <c r="C46" s="1"/>
  <c r="E46" s="1"/>
  <c r="D37" i="41"/>
  <c r="H37"/>
  <c r="H40"/>
  <c r="H39"/>
  <c r="H33"/>
  <c r="D40"/>
  <c r="D39"/>
  <c r="D33"/>
  <c r="D42"/>
  <c r="K34" i="43" l="1"/>
  <c r="L34" s="1"/>
  <c r="K46"/>
  <c r="L45" i="48"/>
  <c r="L43"/>
  <c r="L42"/>
  <c r="I38"/>
  <c r="K35"/>
  <c r="E38"/>
  <c r="L35"/>
  <c r="L46"/>
  <c r="L45" i="45"/>
  <c r="L43"/>
  <c r="L42"/>
  <c r="I38"/>
  <c r="K35"/>
  <c r="E38"/>
  <c r="L35"/>
  <c r="L46"/>
  <c r="L45" i="43"/>
  <c r="L43"/>
  <c r="L42"/>
  <c r="I38"/>
  <c r="K35"/>
  <c r="E38"/>
  <c r="L35"/>
  <c r="L46"/>
  <c r="E42" i="39"/>
  <c r="E42" i="38"/>
  <c r="E42" i="37"/>
  <c r="E42" i="36"/>
  <c r="E42" i="33"/>
  <c r="E42" i="32"/>
  <c r="E42" i="30"/>
  <c r="E42" i="29"/>
  <c r="E42" i="28"/>
  <c r="E42" i="27"/>
  <c r="I43" i="53"/>
  <c r="K38"/>
  <c r="E43"/>
  <c r="L38"/>
  <c r="E51"/>
  <c r="E50"/>
  <c r="E48"/>
  <c r="E47"/>
  <c r="K52"/>
  <c r="K47" i="52"/>
  <c r="L47"/>
  <c r="L50"/>
  <c r="E51"/>
  <c r="I43"/>
  <c r="K38"/>
  <c r="E43"/>
  <c r="L38"/>
  <c r="I42" i="51"/>
  <c r="K37"/>
  <c r="E42"/>
  <c r="L37"/>
  <c r="I42" i="49"/>
  <c r="K37"/>
  <c r="E42"/>
  <c r="L37"/>
  <c r="L45" i="46"/>
  <c r="L43"/>
  <c r="L42"/>
  <c r="I38"/>
  <c r="K35"/>
  <c r="E38"/>
  <c r="L35"/>
  <c r="L45" i="44"/>
  <c r="L43"/>
  <c r="L42"/>
  <c r="I38"/>
  <c r="K35"/>
  <c r="E38"/>
  <c r="L35"/>
  <c r="C11" i="43"/>
  <c r="D11"/>
  <c r="D46" i="41"/>
  <c r="H46" s="1"/>
  <c r="E41" i="48" l="1"/>
  <c r="I41"/>
  <c r="K38"/>
  <c r="L38" s="1"/>
  <c r="E41" i="45"/>
  <c r="I41"/>
  <c r="K38"/>
  <c r="L38" s="1"/>
  <c r="E41" i="43"/>
  <c r="I41"/>
  <c r="K38"/>
  <c r="L38" s="1"/>
  <c r="E45" i="39"/>
  <c r="E45" i="38"/>
  <c r="E45" i="37"/>
  <c r="E45" i="36"/>
  <c r="E45" i="33"/>
  <c r="E45" i="32"/>
  <c r="E45" i="30"/>
  <c r="E45" i="29"/>
  <c r="E45" i="28"/>
  <c r="E45" i="27"/>
  <c r="E46" i="53"/>
  <c r="I46"/>
  <c r="K43"/>
  <c r="L43" s="1"/>
  <c r="K47"/>
  <c r="L47" s="1"/>
  <c r="K48"/>
  <c r="L48" s="1"/>
  <c r="K50"/>
  <c r="L50" s="1"/>
  <c r="K51"/>
  <c r="L51" s="1"/>
  <c r="K51" i="52"/>
  <c r="L51" s="1"/>
  <c r="E46"/>
  <c r="I46"/>
  <c r="K43"/>
  <c r="L43" s="1"/>
  <c r="E45" i="51"/>
  <c r="I45"/>
  <c r="K42"/>
  <c r="L42" s="1"/>
  <c r="E45" i="49"/>
  <c r="I45"/>
  <c r="K42"/>
  <c r="L42" s="1"/>
  <c r="E41" i="46"/>
  <c r="I41"/>
  <c r="K38"/>
  <c r="L38" s="1"/>
  <c r="E41" i="44"/>
  <c r="I41"/>
  <c r="K38"/>
  <c r="L38" s="1"/>
  <c r="I48" i="48" l="1"/>
  <c r="K41"/>
  <c r="E48"/>
  <c r="L41"/>
  <c r="I48" i="45"/>
  <c r="K41"/>
  <c r="E48"/>
  <c r="L41"/>
  <c r="I48" i="43"/>
  <c r="K41"/>
  <c r="E48"/>
  <c r="L41"/>
  <c r="E54" i="39"/>
  <c r="E54" i="38"/>
  <c r="E54" i="37"/>
  <c r="E54" i="36"/>
  <c r="E54" i="33"/>
  <c r="E54" i="32"/>
  <c r="E54" i="30"/>
  <c r="E54" i="29"/>
  <c r="E54" i="28"/>
  <c r="E54" i="27"/>
  <c r="I54" i="53"/>
  <c r="K46"/>
  <c r="E54"/>
  <c r="L46"/>
  <c r="I54" i="52"/>
  <c r="K46"/>
  <c r="E54"/>
  <c r="L46"/>
  <c r="I53" i="51"/>
  <c r="K45"/>
  <c r="E53"/>
  <c r="L45"/>
  <c r="I53" i="49"/>
  <c r="K45"/>
  <c r="E53"/>
  <c r="L45"/>
  <c r="I48" i="46"/>
  <c r="K41"/>
  <c r="E48"/>
  <c r="L41"/>
  <c r="I48" i="44"/>
  <c r="K41"/>
  <c r="E48"/>
  <c r="L41"/>
  <c r="E49" i="48" l="1"/>
  <c r="I49"/>
  <c r="K49" s="1"/>
  <c r="K48"/>
  <c r="L48" s="1"/>
  <c r="E49" i="45"/>
  <c r="I49"/>
  <c r="K49" s="1"/>
  <c r="K48"/>
  <c r="L48" s="1"/>
  <c r="E49" i="43"/>
  <c r="I49"/>
  <c r="K49" s="1"/>
  <c r="K48"/>
  <c r="L48" s="1"/>
  <c r="E55" i="39"/>
  <c r="E55" i="38"/>
  <c r="E55" i="37"/>
  <c r="E55" i="36"/>
  <c r="E55" i="33"/>
  <c r="E55" i="32"/>
  <c r="E55" i="30"/>
  <c r="E55" i="29"/>
  <c r="E55" i="28"/>
  <c r="E55" i="27"/>
  <c r="E55" i="53"/>
  <c r="I55"/>
  <c r="K55" s="1"/>
  <c r="K54"/>
  <c r="L54" s="1"/>
  <c r="E55" i="52"/>
  <c r="I55"/>
  <c r="K55" s="1"/>
  <c r="K54"/>
  <c r="L54" s="1"/>
  <c r="E54" i="51"/>
  <c r="I54"/>
  <c r="K54" s="1"/>
  <c r="K53"/>
  <c r="L53" s="1"/>
  <c r="E54" i="49"/>
  <c r="I54"/>
  <c r="K54" s="1"/>
  <c r="K53"/>
  <c r="L53" s="1"/>
  <c r="E49" i="46"/>
  <c r="I49"/>
  <c r="K49" s="1"/>
  <c r="K48"/>
  <c r="L48" s="1"/>
  <c r="E49" i="44"/>
  <c r="I49"/>
  <c r="K49" s="1"/>
  <c r="K48"/>
  <c r="L48" s="1"/>
  <c r="I50" i="48" l="1"/>
  <c r="L49"/>
  <c r="E50"/>
  <c r="I50" i="45"/>
  <c r="L49"/>
  <c r="E50"/>
  <c r="I50" i="43"/>
  <c r="L49"/>
  <c r="E50"/>
  <c r="E56" i="39"/>
  <c r="E56" i="38"/>
  <c r="E56" i="37"/>
  <c r="E57" s="1"/>
  <c r="E56" i="36"/>
  <c r="E56" i="33"/>
  <c r="E56" i="32"/>
  <c r="E56" i="30"/>
  <c r="E56" i="29"/>
  <c r="E56" i="28"/>
  <c r="E56" i="27"/>
  <c r="I56" i="53"/>
  <c r="L55"/>
  <c r="E56"/>
  <c r="I56" i="52"/>
  <c r="L55"/>
  <c r="E56"/>
  <c r="I55" i="51"/>
  <c r="L54"/>
  <c r="E55"/>
  <c r="I55" i="49"/>
  <c r="L54"/>
  <c r="E55"/>
  <c r="I50" i="46"/>
  <c r="L49"/>
  <c r="E50"/>
  <c r="I50" i="44"/>
  <c r="L49"/>
  <c r="E50"/>
  <c r="K50" i="48" l="1"/>
  <c r="K50" i="45"/>
  <c r="K50" i="43"/>
  <c r="E57" i="39"/>
  <c r="E57" i="38"/>
  <c r="E57" i="36"/>
  <c r="E57" i="33"/>
  <c r="E57" i="32"/>
  <c r="E57" i="30"/>
  <c r="E57" i="29"/>
  <c r="E57" i="28"/>
  <c r="E57" i="27"/>
  <c r="K56" i="53"/>
  <c r="L56" s="1"/>
  <c r="K56" i="52"/>
  <c r="L56" s="1"/>
  <c r="E56" i="51"/>
  <c r="I56"/>
  <c r="K56" s="1"/>
  <c r="K55"/>
  <c r="L55" s="1"/>
  <c r="E56" i="49"/>
  <c r="I56"/>
  <c r="K56" s="1"/>
  <c r="K55"/>
  <c r="L55" s="1"/>
  <c r="K50" i="46"/>
  <c r="K50" i="44"/>
  <c r="L50" i="48" l="1"/>
  <c r="L50" i="46"/>
  <c r="L50" i="45"/>
  <c r="L50" i="44"/>
  <c r="L50" i="43"/>
  <c r="E58" i="39"/>
  <c r="E58" i="38"/>
  <c r="E58" i="37"/>
  <c r="E58" i="36"/>
  <c r="E58" i="33"/>
  <c r="E58" i="32"/>
  <c r="E58" i="30"/>
  <c r="E58" i="29"/>
  <c r="E58" i="28"/>
  <c r="E58" i="27"/>
  <c r="I57" i="51"/>
  <c r="L56"/>
  <c r="E57"/>
  <c r="I57" i="49"/>
  <c r="L56"/>
  <c r="E57"/>
  <c r="K57" i="51" l="1"/>
  <c r="L57" s="1"/>
  <c r="K57" i="49"/>
  <c r="L57" s="1"/>
  <c r="D5" i="41" l="1"/>
  <c r="D6"/>
  <c r="C6"/>
  <c r="C5"/>
  <c r="O15" i="42"/>
  <c r="C7" i="41"/>
  <c r="C46" s="1"/>
  <c r="E46"/>
  <c r="H45"/>
  <c r="D45"/>
  <c r="C45"/>
  <c r="E45" s="1"/>
  <c r="C44"/>
  <c r="E44" s="1"/>
  <c r="H43"/>
  <c r="D43"/>
  <c r="C43"/>
  <c r="E43" s="1"/>
  <c r="H42"/>
  <c r="C42"/>
  <c r="E42" s="1"/>
  <c r="G40"/>
  <c r="I40" s="1"/>
  <c r="C40"/>
  <c r="E40" s="1"/>
  <c r="G39"/>
  <c r="I39" s="1"/>
  <c r="C39"/>
  <c r="E39" s="1"/>
  <c r="E37"/>
  <c r="L37" s="1"/>
  <c r="G33"/>
  <c r="I33" s="1"/>
  <c r="C33"/>
  <c r="E33" s="1"/>
  <c r="G32"/>
  <c r="I32" s="1"/>
  <c r="C32"/>
  <c r="E32" s="1"/>
  <c r="D22"/>
  <c r="D21"/>
  <c r="G45" s="1"/>
  <c r="I45" s="1"/>
  <c r="K45" s="1"/>
  <c r="D20"/>
  <c r="G44" s="1"/>
  <c r="I44" s="1"/>
  <c r="K44" s="1"/>
  <c r="D19"/>
  <c r="G43" s="1"/>
  <c r="I43" s="1"/>
  <c r="K43" s="1"/>
  <c r="D18"/>
  <c r="G42" s="1"/>
  <c r="I42" s="1"/>
  <c r="K42" s="1"/>
  <c r="L17"/>
  <c r="K17"/>
  <c r="D14"/>
  <c r="G37" s="1"/>
  <c r="I37" s="1"/>
  <c r="C14"/>
  <c r="D12"/>
  <c r="C12"/>
  <c r="L10"/>
  <c r="G34" s="1"/>
  <c r="I34" s="1"/>
  <c r="K10"/>
  <c r="C34" s="1"/>
  <c r="E34" s="1"/>
  <c r="D7"/>
  <c r="G46" s="1"/>
  <c r="I46" s="1"/>
  <c r="K46" s="1"/>
  <c r="D22" i="39"/>
  <c r="D21"/>
  <c r="D20"/>
  <c r="D19"/>
  <c r="D18"/>
  <c r="L17"/>
  <c r="K17"/>
  <c r="D14"/>
  <c r="C14"/>
  <c r="D12"/>
  <c r="C12"/>
  <c r="L10"/>
  <c r="G35" s="1"/>
  <c r="I35" s="1"/>
  <c r="K10"/>
  <c r="D9"/>
  <c r="D8"/>
  <c r="D7"/>
  <c r="D6"/>
  <c r="D5"/>
  <c r="D22" i="38"/>
  <c r="D21"/>
  <c r="D20"/>
  <c r="D19"/>
  <c r="D18"/>
  <c r="L17"/>
  <c r="K17"/>
  <c r="D14"/>
  <c r="C14"/>
  <c r="D12"/>
  <c r="C12"/>
  <c r="L10"/>
  <c r="G35" s="1"/>
  <c r="I35" s="1"/>
  <c r="K10"/>
  <c r="D9"/>
  <c r="D8"/>
  <c r="D7"/>
  <c r="D6"/>
  <c r="D5"/>
  <c r="D22" i="37"/>
  <c r="D21"/>
  <c r="D20"/>
  <c r="D19"/>
  <c r="D18"/>
  <c r="L17"/>
  <c r="K17"/>
  <c r="D14"/>
  <c r="C14"/>
  <c r="D12"/>
  <c r="C12"/>
  <c r="L10"/>
  <c r="G35" s="1"/>
  <c r="I35" s="1"/>
  <c r="K10"/>
  <c r="D9"/>
  <c r="D8"/>
  <c r="D7"/>
  <c r="D6"/>
  <c r="D5"/>
  <c r="D22" i="36"/>
  <c r="D21"/>
  <c r="D20"/>
  <c r="D19"/>
  <c r="D18"/>
  <c r="L17"/>
  <c r="K17"/>
  <c r="D14"/>
  <c r="C14"/>
  <c r="D12"/>
  <c r="C12"/>
  <c r="L10"/>
  <c r="G35" s="1"/>
  <c r="I35" s="1"/>
  <c r="K10"/>
  <c r="D9"/>
  <c r="D8"/>
  <c r="D7"/>
  <c r="D6"/>
  <c r="D5"/>
  <c r="G51" i="35"/>
  <c r="G52"/>
  <c r="G50"/>
  <c r="G47"/>
  <c r="G48"/>
  <c r="G49"/>
  <c r="G46"/>
  <c r="G44"/>
  <c r="G43"/>
  <c r="E35"/>
  <c r="C35"/>
  <c r="E35" i="1"/>
  <c r="C35"/>
  <c r="H52" i="35"/>
  <c r="I52"/>
  <c r="D52"/>
  <c r="C52"/>
  <c r="E52" s="1"/>
  <c r="H51"/>
  <c r="I51"/>
  <c r="D51"/>
  <c r="C51"/>
  <c r="E51" s="1"/>
  <c r="H50"/>
  <c r="I50"/>
  <c r="D50"/>
  <c r="C50"/>
  <c r="E50" s="1"/>
  <c r="H49"/>
  <c r="I49" s="1"/>
  <c r="D49"/>
  <c r="C49"/>
  <c r="E49" s="1"/>
  <c r="I48"/>
  <c r="C48"/>
  <c r="E48" s="1"/>
  <c r="I47"/>
  <c r="C47"/>
  <c r="E47" s="1"/>
  <c r="I46"/>
  <c r="C46"/>
  <c r="E46" s="1"/>
  <c r="I44"/>
  <c r="C44"/>
  <c r="E44" s="1"/>
  <c r="I43"/>
  <c r="C43"/>
  <c r="E43" s="1"/>
  <c r="L40"/>
  <c r="H40"/>
  <c r="I40" s="1"/>
  <c r="K40" s="1"/>
  <c r="D40"/>
  <c r="L39"/>
  <c r="H39"/>
  <c r="I39" s="1"/>
  <c r="K39" s="1"/>
  <c r="D39"/>
  <c r="I38"/>
  <c r="E38"/>
  <c r="L36"/>
  <c r="H36"/>
  <c r="I36" s="1"/>
  <c r="K36" s="1"/>
  <c r="D36"/>
  <c r="H34"/>
  <c r="G34"/>
  <c r="I34" s="1"/>
  <c r="D34"/>
  <c r="C34"/>
  <c r="E34" s="1"/>
  <c r="G33"/>
  <c r="I33" s="1"/>
  <c r="C33"/>
  <c r="E33" s="1"/>
  <c r="D22"/>
  <c r="D21"/>
  <c r="D20"/>
  <c r="D19"/>
  <c r="D18"/>
  <c r="L17"/>
  <c r="K17"/>
  <c r="D14"/>
  <c r="C14"/>
  <c r="D12"/>
  <c r="G41" s="1"/>
  <c r="I41" s="1"/>
  <c r="K41" s="1"/>
  <c r="L41" s="1"/>
  <c r="C12"/>
  <c r="C41" s="1"/>
  <c r="L10"/>
  <c r="K10"/>
  <c r="C11" s="1"/>
  <c r="D9"/>
  <c r="D8"/>
  <c r="D7"/>
  <c r="D6"/>
  <c r="D5"/>
  <c r="D22" i="33"/>
  <c r="D21"/>
  <c r="D20"/>
  <c r="D19"/>
  <c r="D18"/>
  <c r="L17"/>
  <c r="K17"/>
  <c r="D14"/>
  <c r="C14"/>
  <c r="D12"/>
  <c r="C12"/>
  <c r="L10"/>
  <c r="G35" s="1"/>
  <c r="I35" s="1"/>
  <c r="K10"/>
  <c r="C11" s="1"/>
  <c r="D9"/>
  <c r="D8"/>
  <c r="D7"/>
  <c r="D6"/>
  <c r="D5"/>
  <c r="D22" i="32"/>
  <c r="D21"/>
  <c r="D20"/>
  <c r="D19"/>
  <c r="D18"/>
  <c r="L17"/>
  <c r="K17"/>
  <c r="D14"/>
  <c r="C14"/>
  <c r="D12"/>
  <c r="C12"/>
  <c r="L10"/>
  <c r="G35" s="1"/>
  <c r="I35" s="1"/>
  <c r="K10"/>
  <c r="C11" s="1"/>
  <c r="D9"/>
  <c r="D8"/>
  <c r="D7"/>
  <c r="D6"/>
  <c r="D5"/>
  <c r="D22" i="30"/>
  <c r="D21"/>
  <c r="D20"/>
  <c r="D19"/>
  <c r="D18"/>
  <c r="L17"/>
  <c r="K17"/>
  <c r="D14"/>
  <c r="C14"/>
  <c r="D12"/>
  <c r="C12"/>
  <c r="L10"/>
  <c r="G35" s="1"/>
  <c r="I35" s="1"/>
  <c r="K10"/>
  <c r="C11" s="1"/>
  <c r="D9"/>
  <c r="D8"/>
  <c r="D7"/>
  <c r="D6"/>
  <c r="D5"/>
  <c r="I37" i="39" l="1"/>
  <c r="K35"/>
  <c r="L35" s="1"/>
  <c r="I37" i="38"/>
  <c r="K35"/>
  <c r="L35" s="1"/>
  <c r="I37" i="37"/>
  <c r="K35"/>
  <c r="L35" s="1"/>
  <c r="I37" i="36"/>
  <c r="K35"/>
  <c r="L35" s="1"/>
  <c r="G35" i="35"/>
  <c r="I35" s="1"/>
  <c r="K35" s="1"/>
  <c r="L35" s="1"/>
  <c r="I37" i="33"/>
  <c r="K35"/>
  <c r="L35" s="1"/>
  <c r="I37" i="32"/>
  <c r="K35"/>
  <c r="L35" s="1"/>
  <c r="I37" i="30"/>
  <c r="K35"/>
  <c r="L35" s="1"/>
  <c r="K37" i="41"/>
  <c r="E35"/>
  <c r="I35"/>
  <c r="K35" s="1"/>
  <c r="K32"/>
  <c r="L32" s="1"/>
  <c r="K34"/>
  <c r="L34" s="1"/>
  <c r="K33"/>
  <c r="L33" s="1"/>
  <c r="K39"/>
  <c r="L39" s="1"/>
  <c r="K40"/>
  <c r="L40" s="1"/>
  <c r="L42"/>
  <c r="L43"/>
  <c r="L44"/>
  <c r="L45"/>
  <c r="L46"/>
  <c r="C11"/>
  <c r="D11"/>
  <c r="C11" i="39"/>
  <c r="D11"/>
  <c r="C11" i="38"/>
  <c r="D11"/>
  <c r="C11" i="37"/>
  <c r="D11"/>
  <c r="C11" i="36"/>
  <c r="D11"/>
  <c r="E37" i="35"/>
  <c r="I37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D11"/>
  <c r="D11" i="33"/>
  <c r="D11" i="32"/>
  <c r="D11" i="30"/>
  <c r="D22" i="29"/>
  <c r="D21"/>
  <c r="D20"/>
  <c r="D19"/>
  <c r="D18"/>
  <c r="L17"/>
  <c r="K17"/>
  <c r="D14"/>
  <c r="C14"/>
  <c r="D12"/>
  <c r="C12"/>
  <c r="L10"/>
  <c r="G35" s="1"/>
  <c r="I35" s="1"/>
  <c r="K10"/>
  <c r="C11" s="1"/>
  <c r="D9"/>
  <c r="D8"/>
  <c r="D7"/>
  <c r="D6"/>
  <c r="D5"/>
  <c r="D22" i="28"/>
  <c r="D21"/>
  <c r="D20"/>
  <c r="D19"/>
  <c r="D18"/>
  <c r="L17"/>
  <c r="K17"/>
  <c r="D14"/>
  <c r="C14"/>
  <c r="D12"/>
  <c r="C12"/>
  <c r="L10"/>
  <c r="G35" s="1"/>
  <c r="I35" s="1"/>
  <c r="K10"/>
  <c r="C11" s="1"/>
  <c r="D9"/>
  <c r="D8"/>
  <c r="D7"/>
  <c r="D6"/>
  <c r="D5"/>
  <c r="D22" i="27"/>
  <c r="D21"/>
  <c r="D20"/>
  <c r="D19"/>
  <c r="D18"/>
  <c r="L17"/>
  <c r="K17"/>
  <c r="D14"/>
  <c r="C14"/>
  <c r="D12"/>
  <c r="C12"/>
  <c r="L10"/>
  <c r="G35" s="1"/>
  <c r="I35" s="1"/>
  <c r="K10"/>
  <c r="C11" s="1"/>
  <c r="D9"/>
  <c r="D8"/>
  <c r="D7"/>
  <c r="D6"/>
  <c r="D5"/>
  <c r="D12" i="1"/>
  <c r="G41" s="1"/>
  <c r="I41" s="1"/>
  <c r="K41" s="1"/>
  <c r="L41" s="1"/>
  <c r="C12"/>
  <c r="C41" s="1"/>
  <c r="L40"/>
  <c r="L39"/>
  <c r="L36"/>
  <c r="I48"/>
  <c r="H38"/>
  <c r="I38"/>
  <c r="H52"/>
  <c r="H51"/>
  <c r="H50"/>
  <c r="G52"/>
  <c r="I52" s="1"/>
  <c r="G51"/>
  <c r="I51" s="1"/>
  <c r="G50"/>
  <c r="I50" s="1"/>
  <c r="C52"/>
  <c r="C51"/>
  <c r="C50"/>
  <c r="H49"/>
  <c r="I49" s="1"/>
  <c r="H47"/>
  <c r="I47" s="1"/>
  <c r="H46"/>
  <c r="I46" s="1"/>
  <c r="H44"/>
  <c r="I44" s="1"/>
  <c r="H43"/>
  <c r="I43" s="1"/>
  <c r="H40"/>
  <c r="I40" s="1"/>
  <c r="K40" s="1"/>
  <c r="H39"/>
  <c r="I39" s="1"/>
  <c r="K39" s="1"/>
  <c r="H36"/>
  <c r="I36" s="1"/>
  <c r="K36" s="1"/>
  <c r="H34"/>
  <c r="D51"/>
  <c r="E51" s="1"/>
  <c r="D52"/>
  <c r="E52" s="1"/>
  <c r="D50"/>
  <c r="E50" s="1"/>
  <c r="C49"/>
  <c r="C47"/>
  <c r="C48"/>
  <c r="E48" s="1"/>
  <c r="C46"/>
  <c r="D47"/>
  <c r="D46"/>
  <c r="D44"/>
  <c r="D43"/>
  <c r="C44"/>
  <c r="E44" s="1"/>
  <c r="C43"/>
  <c r="E43" s="1"/>
  <c r="D38"/>
  <c r="E38"/>
  <c r="D49"/>
  <c r="D40"/>
  <c r="D39"/>
  <c r="D36"/>
  <c r="D34"/>
  <c r="L10"/>
  <c r="K10"/>
  <c r="C11" s="1"/>
  <c r="G34"/>
  <c r="I34" s="1"/>
  <c r="C34"/>
  <c r="E34" s="1"/>
  <c r="G33"/>
  <c r="I33" s="1"/>
  <c r="E33"/>
  <c r="I42" i="39" l="1"/>
  <c r="K37"/>
  <c r="L37" s="1"/>
  <c r="I42" i="38"/>
  <c r="K37"/>
  <c r="L37" s="1"/>
  <c r="I42" i="37"/>
  <c r="K37"/>
  <c r="L37" s="1"/>
  <c r="I42" i="36"/>
  <c r="K37"/>
  <c r="L37" s="1"/>
  <c r="I42" i="33"/>
  <c r="K37"/>
  <c r="L37" s="1"/>
  <c r="I42" i="32"/>
  <c r="K37"/>
  <c r="L37" s="1"/>
  <c r="I42" i="30"/>
  <c r="K37"/>
  <c r="L37" s="1"/>
  <c r="I37" i="29"/>
  <c r="K35"/>
  <c r="L35" s="1"/>
  <c r="I37" i="28"/>
  <c r="K35"/>
  <c r="L35" s="1"/>
  <c r="I37" i="27"/>
  <c r="K35"/>
  <c r="L35" s="1"/>
  <c r="D11" i="1"/>
  <c r="G35"/>
  <c r="I35" s="1"/>
  <c r="L35" i="41"/>
  <c r="I38"/>
  <c r="E38"/>
  <c r="I42" i="35"/>
  <c r="K37"/>
  <c r="E42"/>
  <c r="L37"/>
  <c r="D11" i="29"/>
  <c r="D11" i="28"/>
  <c r="D11" i="27"/>
  <c r="K33" i="1"/>
  <c r="L33" s="1"/>
  <c r="K34"/>
  <c r="L34" s="1"/>
  <c r="E46"/>
  <c r="E47"/>
  <c r="E49"/>
  <c r="K43"/>
  <c r="L43" s="1"/>
  <c r="K44"/>
  <c r="L44" s="1"/>
  <c r="K46"/>
  <c r="K47"/>
  <c r="K49"/>
  <c r="K50"/>
  <c r="L50" s="1"/>
  <c r="K51"/>
  <c r="L51" s="1"/>
  <c r="K52"/>
  <c r="L52" s="1"/>
  <c r="K38"/>
  <c r="L38" s="1"/>
  <c r="K48"/>
  <c r="L48" s="1"/>
  <c r="E37"/>
  <c r="D18"/>
  <c r="D19"/>
  <c r="D20"/>
  <c r="D21"/>
  <c r="D22"/>
  <c r="D6"/>
  <c r="D7"/>
  <c r="D8"/>
  <c r="D9"/>
  <c r="D5"/>
  <c r="I45" i="39" l="1"/>
  <c r="K42"/>
  <c r="L42" s="1"/>
  <c r="I45" i="38"/>
  <c r="K42"/>
  <c r="L42" s="1"/>
  <c r="I45" i="37"/>
  <c r="K42"/>
  <c r="L42" s="1"/>
  <c r="I45" i="36"/>
  <c r="K42"/>
  <c r="L42" s="1"/>
  <c r="I45" i="33"/>
  <c r="K42"/>
  <c r="L42" s="1"/>
  <c r="I45" i="32"/>
  <c r="K42"/>
  <c r="L42" s="1"/>
  <c r="I45" i="30"/>
  <c r="K42"/>
  <c r="L42" s="1"/>
  <c r="I42" i="29"/>
  <c r="K37"/>
  <c r="L37" s="1"/>
  <c r="I42" i="28"/>
  <c r="K37"/>
  <c r="L37" s="1"/>
  <c r="I42" i="27"/>
  <c r="K37"/>
  <c r="L37" s="1"/>
  <c r="K38" i="41"/>
  <c r="L38" s="1"/>
  <c r="E41"/>
  <c r="E48" s="1"/>
  <c r="I41"/>
  <c r="E45" i="35"/>
  <c r="I45"/>
  <c r="K42"/>
  <c r="L42" s="1"/>
  <c r="L49" i="1"/>
  <c r="L47"/>
  <c r="L46"/>
  <c r="I37"/>
  <c r="K35"/>
  <c r="L35" s="1"/>
  <c r="E42"/>
  <c r="I54" i="39" l="1"/>
  <c r="K45"/>
  <c r="L45" s="1"/>
  <c r="I54" i="38"/>
  <c r="K45"/>
  <c r="L45" s="1"/>
  <c r="I54" i="37"/>
  <c r="K45"/>
  <c r="L45" s="1"/>
  <c r="I54" i="36"/>
  <c r="K45"/>
  <c r="L45" s="1"/>
  <c r="I54" i="33"/>
  <c r="K45"/>
  <c r="L45" s="1"/>
  <c r="I54" i="32"/>
  <c r="K45"/>
  <c r="L45" s="1"/>
  <c r="I54" i="30"/>
  <c r="K45"/>
  <c r="L45" s="1"/>
  <c r="I45" i="29"/>
  <c r="K42"/>
  <c r="L42" s="1"/>
  <c r="I45" i="28"/>
  <c r="K42"/>
  <c r="L42" s="1"/>
  <c r="I45" i="27"/>
  <c r="K42"/>
  <c r="L42" s="1"/>
  <c r="I48" i="41"/>
  <c r="K41"/>
  <c r="L41"/>
  <c r="I54" i="35"/>
  <c r="K45"/>
  <c r="E54"/>
  <c r="L45"/>
  <c r="E45" i="1"/>
  <c r="K37"/>
  <c r="L37" s="1"/>
  <c r="I42"/>
  <c r="L17"/>
  <c r="D14" s="1"/>
  <c r="K17"/>
  <c r="I55" i="39" l="1"/>
  <c r="K55" s="1"/>
  <c r="L55" s="1"/>
  <c r="K54"/>
  <c r="L54" s="1"/>
  <c r="I56"/>
  <c r="I55" i="38"/>
  <c r="K55" s="1"/>
  <c r="L55" s="1"/>
  <c r="K54"/>
  <c r="L54" s="1"/>
  <c r="I56"/>
  <c r="I55" i="37"/>
  <c r="K55" s="1"/>
  <c r="L55" s="1"/>
  <c r="K54"/>
  <c r="L54" s="1"/>
  <c r="I56"/>
  <c r="I55" i="36"/>
  <c r="K55" s="1"/>
  <c r="L55" s="1"/>
  <c r="K54"/>
  <c r="L54" s="1"/>
  <c r="I56"/>
  <c r="I55" i="33"/>
  <c r="K55" s="1"/>
  <c r="L55" s="1"/>
  <c r="K54"/>
  <c r="L54" s="1"/>
  <c r="I56"/>
  <c r="I55" i="32"/>
  <c r="K55" s="1"/>
  <c r="L55" s="1"/>
  <c r="K54"/>
  <c r="L54" s="1"/>
  <c r="I56"/>
  <c r="I55" i="30"/>
  <c r="K55" s="1"/>
  <c r="L55" s="1"/>
  <c r="K54"/>
  <c r="L54" s="1"/>
  <c r="I56"/>
  <c r="I54" i="29"/>
  <c r="K45"/>
  <c r="L45" s="1"/>
  <c r="I54" i="28"/>
  <c r="K45"/>
  <c r="L45" s="1"/>
  <c r="I54" i="27"/>
  <c r="K45"/>
  <c r="L45" s="1"/>
  <c r="E49" i="41"/>
  <c r="E50" s="1"/>
  <c r="I49"/>
  <c r="K49" s="1"/>
  <c r="K48"/>
  <c r="L48" s="1"/>
  <c r="E55" i="35"/>
  <c r="I55"/>
  <c r="K55" s="1"/>
  <c r="K54"/>
  <c r="L54" s="1"/>
  <c r="E54" i="1"/>
  <c r="I45"/>
  <c r="K42"/>
  <c r="C14"/>
  <c r="I57" i="39" l="1"/>
  <c r="K57" s="1"/>
  <c r="L57" s="1"/>
  <c r="K56"/>
  <c r="L56" s="1"/>
  <c r="I58"/>
  <c r="K58" s="1"/>
  <c r="L58" s="1"/>
  <c r="I57" i="38"/>
  <c r="K57" s="1"/>
  <c r="L57" s="1"/>
  <c r="K56"/>
  <c r="L56" s="1"/>
  <c r="I58"/>
  <c r="K58" s="1"/>
  <c r="L58" s="1"/>
  <c r="I57" i="37"/>
  <c r="K57" s="1"/>
  <c r="L57" s="1"/>
  <c r="K56"/>
  <c r="L56" s="1"/>
  <c r="I58"/>
  <c r="K58" s="1"/>
  <c r="L58" s="1"/>
  <c r="I57" i="36"/>
  <c r="K57" s="1"/>
  <c r="L57" s="1"/>
  <c r="K56"/>
  <c r="L56" s="1"/>
  <c r="I58"/>
  <c r="K58" s="1"/>
  <c r="L58" s="1"/>
  <c r="I57" i="33"/>
  <c r="K57" s="1"/>
  <c r="L57" s="1"/>
  <c r="K56"/>
  <c r="L56" s="1"/>
  <c r="I58"/>
  <c r="K58" s="1"/>
  <c r="L58" s="1"/>
  <c r="I57" i="32"/>
  <c r="K57" s="1"/>
  <c r="L57" s="1"/>
  <c r="K56"/>
  <c r="L56" s="1"/>
  <c r="I58"/>
  <c r="K58" s="1"/>
  <c r="L58" s="1"/>
  <c r="I57" i="30"/>
  <c r="K57" s="1"/>
  <c r="L57" s="1"/>
  <c r="K56"/>
  <c r="L56" s="1"/>
  <c r="I58"/>
  <c r="K58" s="1"/>
  <c r="L58" s="1"/>
  <c r="I55" i="29"/>
  <c r="K55" s="1"/>
  <c r="L55" s="1"/>
  <c r="K54"/>
  <c r="L54" s="1"/>
  <c r="I56"/>
  <c r="I55" i="28"/>
  <c r="K55" s="1"/>
  <c r="L55" s="1"/>
  <c r="K54"/>
  <c r="L54" s="1"/>
  <c r="I56"/>
  <c r="I55" i="27"/>
  <c r="K55" s="1"/>
  <c r="L55" s="1"/>
  <c r="K54"/>
  <c r="L54" s="1"/>
  <c r="I56"/>
  <c r="L42" i="1"/>
  <c r="I50" i="41"/>
  <c r="L49"/>
  <c r="I56" i="35"/>
  <c r="L55"/>
  <c r="E56"/>
  <c r="E55" i="1"/>
  <c r="I54"/>
  <c r="K45"/>
  <c r="I57" i="29" l="1"/>
  <c r="K57" s="1"/>
  <c r="L57" s="1"/>
  <c r="K56"/>
  <c r="L56" s="1"/>
  <c r="I58"/>
  <c r="K58" s="1"/>
  <c r="L58" s="1"/>
  <c r="I57" i="28"/>
  <c r="K57" s="1"/>
  <c r="L57" s="1"/>
  <c r="K56"/>
  <c r="L56" s="1"/>
  <c r="I58"/>
  <c r="K58" s="1"/>
  <c r="L58" s="1"/>
  <c r="I57" i="27"/>
  <c r="K57" s="1"/>
  <c r="L57" s="1"/>
  <c r="K56"/>
  <c r="L56" s="1"/>
  <c r="I58"/>
  <c r="K58" s="1"/>
  <c r="L58" s="1"/>
  <c r="L45" i="1"/>
  <c r="E57" i="35"/>
  <c r="I57"/>
  <c r="K57" s="1"/>
  <c r="K56"/>
  <c r="L56" s="1"/>
  <c r="E56" i="1"/>
  <c r="K54"/>
  <c r="L54" s="1"/>
  <c r="I55"/>
  <c r="I58" i="35" l="1"/>
  <c r="L57"/>
  <c r="E58"/>
  <c r="E57" i="1"/>
  <c r="I56"/>
  <c r="K55"/>
  <c r="L55" s="1"/>
  <c r="K50" i="41" l="1"/>
  <c r="K58" i="35"/>
  <c r="L58" s="1"/>
  <c r="E58" i="1"/>
  <c r="K56"/>
  <c r="L56" s="1"/>
  <c r="I57"/>
  <c r="L50" i="41" l="1"/>
  <c r="I58" i="1"/>
  <c r="K58" s="1"/>
  <c r="K57"/>
  <c r="L57" s="1"/>
  <c r="L58" l="1"/>
</calcChain>
</file>

<file path=xl/sharedStrings.xml><?xml version="1.0" encoding="utf-8"?>
<sst xmlns="http://schemas.openxmlformats.org/spreadsheetml/2006/main" count="1811" uniqueCount="119">
  <si>
    <t>kWh</t>
  </si>
  <si>
    <t>Consumption</t>
  </si>
  <si>
    <t>RPP Tier One</t>
  </si>
  <si>
    <t>Load Factor</t>
  </si>
  <si>
    <t>Loss Factor</t>
  </si>
  <si>
    <t>Volume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</si>
  <si>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</si>
  <si>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</si>
  <si>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</si>
  <si>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</si>
  <si>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</si>
  <si>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</si>
  <si>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Distribution Volumetric Rate</t>
  </si>
  <si>
    <t>Low Voltage Volumetric Rate</t>
  </si>
  <si>
    <t>Distribution Volumetric Rate Rider(s)</t>
  </si>
  <si>
    <t xml:space="preserve">Wholesale Market Service Rate </t>
  </si>
  <si>
    <t>Rural Rate Protection Charge</t>
  </si>
  <si>
    <t>Standard Supply Service – Administration Charge (if applicable)</t>
  </si>
  <si>
    <t>Debt Retirement Charge (DRC)</t>
  </si>
  <si>
    <t>HST</t>
  </si>
  <si>
    <t>Total Bill on TOU (including OCEB)</t>
  </si>
  <si>
    <t>TOU Proportions</t>
  </si>
  <si>
    <t>Monthly Rates and Charges</t>
  </si>
  <si>
    <t>2013 Rates</t>
  </si>
  <si>
    <t>Retail Transmission Rate – Network Service Rate</t>
  </si>
  <si>
    <t>Retail Transmission Rate – Line and Transformation Connection Service Rate</t>
  </si>
  <si>
    <t xml:space="preserve">Applicants must provide bill impacts for residential at 800 kWh and GS&lt;50kW at 2000 kWh. In addition, their filing should cover the range that is relevant to their service territory, class by class. A general guideline of consumption levels follows:
Residential (kWh) - 100, 250, 500, 800, 1000, 1500, 2000
GS&lt;50kW (kWh) - 1000, 2000, 5000, 10000, 15000
GS&gt;50kW (kW) 100, 500, 1000
Large User - range appropriate for utility
Street/Sentinel Lighting Classes and USL - 150 kWh and 1 kW, range appropriate for utility.
</t>
  </si>
  <si>
    <t>Rate Riders</t>
  </si>
  <si>
    <t>GEA Funding Adder</t>
  </si>
  <si>
    <t>Smart Meter Incr. Revenue RR</t>
  </si>
  <si>
    <t>Volumentric Rate Riders</t>
  </si>
  <si>
    <t>Residential Customer Class Bill Impact Analysis</t>
  </si>
  <si>
    <t>kW</t>
  </si>
  <si>
    <t>General Service &gt; 50 - 699 kW Customer Class Bill Impact Analysis</t>
  </si>
  <si>
    <t>General Service &gt; 700 - 4,999 kW Customer Class Bill Impact Analysis</t>
  </si>
  <si>
    <t>Large User Customer Class Bill Impact Analysis</t>
  </si>
  <si>
    <t>Unmetered &amp; Scattered Loads Customer Class Bill Impact Analysis</t>
  </si>
  <si>
    <t>Street Lighting Customer Class Bill Impact Analysis</t>
  </si>
  <si>
    <t>Connections</t>
  </si>
  <si>
    <t>2014 Rates</t>
  </si>
  <si>
    <t>Smart Meter Disposition Rate Rider</t>
  </si>
  <si>
    <t>Smart Meter Entity Charge</t>
  </si>
  <si>
    <t>Deferral/ Variance Account Disposition</t>
  </si>
  <si>
    <t xml:space="preserve">GA Sub-Account Diposition </t>
  </si>
  <si>
    <t>Current Board-Approved</t>
  </si>
  <si>
    <t>Proposed</t>
  </si>
  <si>
    <t>Impact</t>
  </si>
  <si>
    <t>Rate</t>
  </si>
  <si>
    <t>Charge</t>
  </si>
  <si>
    <t>$ Change</t>
  </si>
  <si>
    <t>% Change</t>
  </si>
  <si>
    <t>($)</t>
  </si>
  <si>
    <t>Monthly Service Charge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</si>
  <si>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</si>
  <si>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</si>
  <si>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</si>
  <si>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</si>
  <si>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</si>
  <si>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</si>
  <si>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</si>
  <si>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</si>
  <si>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</si>
  <si>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</si>
  <si>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</si>
  <si>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</si>
  <si>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</si>
  <si>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</si>
  <si>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</si>
  <si>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</si>
  <si>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Actual HOEP (cents/kWh)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</si>
  <si>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</si>
  <si>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</si>
  <si>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</si>
  <si>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</si>
  <si>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</si>
  <si>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</si>
  <si>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</si>
  <si>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</si>
  <si>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</si>
  <si>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</si>
  <si>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</si>
  <si>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</si>
  <si>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</si>
  <si>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 Global Adjustment Rate (cents/kWh)</t>
  </si>
  <si>
    <t>-</t>
  </si>
  <si>
    <t>Total Energy</t>
  </si>
  <si>
    <t>Average  ( July 2012-June 2013)</t>
  </si>
  <si>
    <t xml:space="preserve">Energy </t>
  </si>
  <si>
    <t>HOEP (12 month average - Jul'12 to Jun'13)</t>
  </si>
  <si>
    <t>GA (12 month average - Jul'12 to Jun'13)</t>
  </si>
  <si>
    <t>Total Bill  (before Taxes)</t>
  </si>
  <si>
    <t>Total Bill (including OCEB)</t>
  </si>
  <si>
    <t>Total Bill (before Taxes)</t>
  </si>
  <si>
    <t>GS &lt;50 kW Customer Class Bill Impact Analysis</t>
  </si>
  <si>
    <t>Consumption, kWh</t>
  </si>
  <si>
    <t>Demand, kW</t>
  </si>
  <si>
    <t>Energy (Including Global Adjustment)</t>
  </si>
  <si>
    <t>Total Bill (including HST)</t>
  </si>
  <si>
    <t>Average Energy Rate</t>
  </si>
  <si>
    <t>Table 11: Average Energy Rate used for Customer Bill Impact Calculation</t>
  </si>
  <si>
    <t>Average  (July 2012-June 2013)</t>
  </si>
  <si>
    <t>Table 11: Summary of Bill Impacts</t>
  </si>
  <si>
    <t>Rate Class</t>
  </si>
  <si>
    <t>Variable Metric</t>
  </si>
  <si>
    <t>kWh Quantity</t>
  </si>
  <si>
    <t>kW Quantity</t>
  </si>
  <si>
    <t>Distribution $ Change</t>
  </si>
  <si>
    <t>Distribution % Change</t>
  </si>
  <si>
    <t>Delivery $ Change</t>
  </si>
  <si>
    <t>Delivery % Change</t>
  </si>
  <si>
    <t>Total Bill $ Change</t>
  </si>
  <si>
    <t>Total Bill % Change</t>
  </si>
  <si>
    <t>Residential</t>
  </si>
  <si>
    <t>General Service Less Than 50 kW</t>
  </si>
  <si>
    <t>General Service 50 to 699 kW</t>
  </si>
  <si>
    <t>General Service 700 to 4,999 kW</t>
  </si>
  <si>
    <t>Large Use &gt; 5000 kW</t>
  </si>
  <si>
    <t>Unmetered Scattered Load</t>
  </si>
  <si>
    <t>Street Lighting</t>
  </si>
</sst>
</file>

<file path=xl/styles.xml><?xml version="1.0" encoding="utf-8"?>
<styleSheet xmlns="http://schemas.openxmlformats.org/spreadsheetml/2006/main">
  <numFmts count="2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;[Red]\(#,##0.00\)"/>
    <numFmt numFmtId="174" formatCode="0.0000"/>
    <numFmt numFmtId="175" formatCode="0.0000;\(0.0000\)"/>
    <numFmt numFmtId="176" formatCode="#,##0.0000"/>
    <numFmt numFmtId="177" formatCode="0.00000;\(0.00000\)"/>
    <numFmt numFmtId="178" formatCode="_-* #,##0_-;\-* #,##0_-;_-* &quot;-&quot;??_-;_-@_-"/>
    <numFmt numFmtId="179" formatCode="_-* #,##0.0000_-;\-* #,##0.0000_-;_-* &quot;-&quot;??_-;_-@_-"/>
    <numFmt numFmtId="180" formatCode="_(&quot;$&quot;* #,##0.0000_);_(&quot;$&quot;* \(#,##0.0000\);_(&quot;$&quot;* &quot;-&quot;??_);_(@_)"/>
    <numFmt numFmtId="181" formatCode="_(* #,##0.0000_);_(* \(#,##0.0000\);_(* &quot;-&quot;??_);_(@_)"/>
    <numFmt numFmtId="182" formatCode="_-&quot;$&quot;* #,##0.0000_-;\-&quot;$&quot;* #,##0.0000_-;_-&quot;$&quot;* &quot;-&quot;??_-;_-@_-"/>
    <numFmt numFmtId="183" formatCode="#,##0;[Red]\(#,##0\)"/>
    <numFmt numFmtId="184" formatCode="_(&quot;$&quot;* #,##0.0_);_(&quot;$&quot;* \(#,##0.0\);_(&quot;$&quot;* &quot;-&quot;??_);_(@_)"/>
    <numFmt numFmtId="185" formatCode="0.0\ \ "/>
    <numFmt numFmtId="186" formatCode="* #,##0.00;* \-#,##0.00;* &quot;-&quot;??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i/>
      <vertAlign val="superscript"/>
      <sz val="10"/>
      <name val="Arial"/>
      <family val="2"/>
    </font>
    <font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Tahoma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EEED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43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14" fillId="14" borderId="0" applyNumberFormat="0" applyBorder="0" applyAlignment="0" applyProtection="0"/>
    <xf numFmtId="0" fontId="18" fillId="17" borderId="17" applyNumberFormat="0" applyAlignment="0" applyProtection="0"/>
    <xf numFmtId="0" fontId="20" fillId="18" borderId="20" applyNumberFormat="0" applyAlignment="0" applyProtection="0"/>
    <xf numFmtId="165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6" fillId="16" borderId="17" applyNumberFormat="0" applyAlignment="0" applyProtection="0"/>
    <xf numFmtId="0" fontId="19" fillId="0" borderId="19" applyNumberFormat="0" applyFill="0" applyAlignment="0" applyProtection="0"/>
    <xf numFmtId="0" fontId="15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21" applyNumberFormat="0" applyFont="0" applyAlignment="0" applyProtection="0"/>
    <xf numFmtId="0" fontId="17" fillId="17" borderId="18" applyNumberForma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22" applyNumberFormat="0" applyFill="0" applyAlignment="0" applyProtection="0"/>
    <xf numFmtId="0" fontId="21" fillId="0" borderId="0" applyNumberFormat="0" applyFill="0" applyBorder="0" applyAlignment="0" applyProtection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6" fillId="0" borderId="0" xfId="29" applyFont="1" applyFill="1" applyBorder="1" applyAlignment="1" applyProtection="1">
      <alignment horizontal="left"/>
    </xf>
    <xf numFmtId="0" fontId="6" fillId="0" borderId="0" xfId="29" applyFont="1" applyFill="1" applyBorder="1" applyAlignment="1" applyProtection="1">
      <alignment horizontal="left" wrapText="1"/>
    </xf>
    <xf numFmtId="0" fontId="6" fillId="0" borderId="0" xfId="29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0" fontId="2" fillId="0" borderId="0" xfId="29" applyFont="1" applyProtection="1"/>
    <xf numFmtId="0" fontId="6" fillId="0" borderId="0" xfId="29" applyFont="1" applyFill="1" applyAlignment="1" applyProtection="1"/>
    <xf numFmtId="0" fontId="2" fillId="0" borderId="0" xfId="29" applyFont="1" applyFill="1" applyBorder="1" applyAlignment="1" applyProtection="1">
      <alignment horizontal="left"/>
    </xf>
    <xf numFmtId="0" fontId="2" fillId="0" borderId="0" xfId="29" applyFont="1" applyFill="1" applyBorder="1" applyAlignment="1" applyProtection="1">
      <alignment horizontal="left" wrapText="1"/>
    </xf>
    <xf numFmtId="0" fontId="2" fillId="0" borderId="0" xfId="29" applyFont="1" applyFill="1" applyBorder="1" applyAlignment="1" applyProtection="1">
      <alignment horizontal="left" vertical="top"/>
    </xf>
    <xf numFmtId="164" fontId="2" fillId="0" borderId="0" xfId="29" applyNumberFormat="1" applyFont="1" applyFill="1" applyBorder="1" applyAlignment="1" applyProtection="1">
      <alignment horizontal="left" vertical="top"/>
    </xf>
    <xf numFmtId="0" fontId="6" fillId="0" borderId="0" xfId="29" applyFont="1" applyFill="1" applyAlignment="1" applyProtection="1">
      <alignment horizontal="center"/>
    </xf>
    <xf numFmtId="0" fontId="6" fillId="0" borderId="0" xfId="29" applyFont="1" applyBorder="1" applyProtection="1"/>
    <xf numFmtId="0" fontId="2" fillId="0" borderId="0" xfId="29" applyFont="1" applyBorder="1" applyProtection="1"/>
    <xf numFmtId="0" fontId="6" fillId="6" borderId="0" xfId="29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2" fillId="0" borderId="0" xfId="29" applyFont="1" applyFill="1" applyBorder="1" applyProtection="1"/>
    <xf numFmtId="174" fontId="2" fillId="6" borderId="0" xfId="29" applyNumberFormat="1" applyFont="1" applyFill="1" applyBorder="1" applyProtection="1"/>
    <xf numFmtId="0" fontId="2" fillId="0" borderId="0" xfId="29" applyFont="1" applyAlignment="1" applyProtection="1">
      <alignment horizontal="center" vertical="center"/>
    </xf>
    <xf numFmtId="173" fontId="2" fillId="0" borderId="0" xfId="29" applyNumberFormat="1" applyFont="1" applyAlignment="1" applyProtection="1">
      <alignment horizontal="center" vertical="center"/>
    </xf>
    <xf numFmtId="173" fontId="6" fillId="0" borderId="0" xfId="29" applyNumberFormat="1" applyFont="1" applyFill="1" applyAlignment="1" applyProtection="1">
      <alignment horizontal="center" vertical="center"/>
    </xf>
    <xf numFmtId="9" fontId="2" fillId="0" borderId="0" xfId="2" applyFont="1" applyFill="1" applyBorder="1" applyProtection="1">
      <protection locked="0"/>
    </xf>
    <xf numFmtId="0" fontId="2" fillId="0" borderId="3" xfId="29" applyFont="1" applyFill="1" applyBorder="1" applyAlignment="1" applyProtection="1">
      <alignment horizontal="left" vertical="top"/>
    </xf>
    <xf numFmtId="0" fontId="6" fillId="0" borderId="3" xfId="29" applyFont="1" applyFill="1" applyBorder="1" applyAlignment="1" applyProtection="1"/>
    <xf numFmtId="10" fontId="0" fillId="0" borderId="3" xfId="2" applyNumberFormat="1" applyFont="1" applyBorder="1"/>
    <xf numFmtId="0" fontId="0" fillId="0" borderId="0" xfId="0"/>
    <xf numFmtId="176" fontId="6" fillId="8" borderId="4" xfId="0" applyNumberFormat="1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0" fillId="0" borderId="0" xfId="0"/>
    <xf numFmtId="176" fontId="6" fillId="8" borderId="4" xfId="0" applyNumberFormat="1" applyFont="1" applyFill="1" applyBorder="1" applyAlignment="1" applyProtection="1">
      <alignment horizontal="left" vertical="center"/>
    </xf>
    <xf numFmtId="176" fontId="6" fillId="8" borderId="3" xfId="0" applyNumberFormat="1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44" fontId="0" fillId="0" borderId="0" xfId="36" applyFont="1"/>
    <xf numFmtId="180" fontId="0" fillId="0" borderId="0" xfId="36" applyNumberFormat="1" applyFont="1"/>
    <xf numFmtId="180" fontId="0" fillId="0" borderId="13" xfId="36" applyNumberFormat="1" applyFont="1" applyBorder="1"/>
    <xf numFmtId="0" fontId="7" fillId="0" borderId="0" xfId="0" applyFont="1"/>
    <xf numFmtId="0" fontId="0" fillId="0" borderId="0" xfId="0" applyFill="1"/>
    <xf numFmtId="0" fontId="6" fillId="0" borderId="0" xfId="29" applyFont="1" applyFill="1" applyBorder="1" applyProtection="1"/>
    <xf numFmtId="0" fontId="6" fillId="0" borderId="0" xfId="29" applyFont="1" applyFill="1" applyBorder="1" applyProtection="1">
      <protection locked="0"/>
    </xf>
    <xf numFmtId="178" fontId="2" fillId="9" borderId="0" xfId="19" applyNumberFormat="1" applyFont="1" applyFill="1" applyBorder="1" applyProtection="1">
      <protection locked="0"/>
    </xf>
    <xf numFmtId="9" fontId="2" fillId="9" borderId="0" xfId="2" applyNumberFormat="1" applyFont="1" applyFill="1" applyBorder="1" applyProtection="1">
      <protection locked="0"/>
    </xf>
    <xf numFmtId="0" fontId="6" fillId="10" borderId="0" xfId="29" applyFont="1" applyFill="1" applyBorder="1" applyProtection="1"/>
    <xf numFmtId="174" fontId="2" fillId="10" borderId="0" xfId="29" applyNumberFormat="1" applyFont="1" applyFill="1" applyBorder="1" applyProtection="1"/>
    <xf numFmtId="165" fontId="2" fillId="9" borderId="0" xfId="19" applyNumberFormat="1" applyFont="1" applyFill="1" applyBorder="1" applyProtection="1">
      <protection locked="0"/>
    </xf>
    <xf numFmtId="179" fontId="2" fillId="11" borderId="11" xfId="1" applyNumberFormat="1" applyFont="1" applyFill="1" applyBorder="1" applyAlignment="1" applyProtection="1">
      <alignment horizontal="center" vertical="center"/>
    </xf>
    <xf numFmtId="165" fontId="2" fillId="11" borderId="11" xfId="1" applyNumberFormat="1" applyFont="1" applyFill="1" applyBorder="1" applyAlignment="1" applyProtection="1">
      <alignment horizontal="center" vertical="center"/>
    </xf>
    <xf numFmtId="177" fontId="2" fillId="11" borderId="11" xfId="1" applyNumberFormat="1" applyFont="1" applyFill="1" applyBorder="1" applyAlignment="1" applyProtection="1">
      <alignment horizontal="right" vertical="center"/>
    </xf>
    <xf numFmtId="177" fontId="2" fillId="11" borderId="10" xfId="1" applyNumberFormat="1" applyFont="1" applyFill="1" applyBorder="1" applyAlignment="1" applyProtection="1">
      <alignment horizontal="right" vertical="center"/>
    </xf>
    <xf numFmtId="165" fontId="2" fillId="11" borderId="10" xfId="1" applyNumberFormat="1" applyFont="1" applyFill="1" applyBorder="1" applyAlignment="1" applyProtection="1">
      <alignment horizontal="center" vertical="center"/>
    </xf>
    <xf numFmtId="179" fontId="2" fillId="11" borderId="10" xfId="1" applyNumberFormat="1" applyFont="1" applyFill="1" applyBorder="1" applyAlignment="1" applyProtection="1">
      <alignment horizontal="center" vertical="center"/>
    </xf>
    <xf numFmtId="179" fontId="2" fillId="11" borderId="12" xfId="1" applyNumberFormat="1" applyFont="1" applyFill="1" applyBorder="1" applyAlignment="1" applyProtection="1">
      <alignment horizontal="center" vertical="center"/>
    </xf>
    <xf numFmtId="0" fontId="0" fillId="11" borderId="0" xfId="0" applyFill="1" applyAlignment="1">
      <alignment horizontal="center"/>
    </xf>
    <xf numFmtId="44" fontId="0" fillId="11" borderId="0" xfId="36" applyFont="1" applyFill="1"/>
    <xf numFmtId="165" fontId="2" fillId="12" borderId="11" xfId="1" applyNumberFormat="1" applyFont="1" applyFill="1" applyBorder="1" applyAlignment="1" applyProtection="1">
      <alignment horizontal="center" vertical="center"/>
    </xf>
    <xf numFmtId="177" fontId="2" fillId="12" borderId="11" xfId="1" applyNumberFormat="1" applyFont="1" applyFill="1" applyBorder="1" applyAlignment="1" applyProtection="1">
      <alignment horizontal="right" vertical="center"/>
    </xf>
    <xf numFmtId="177" fontId="2" fillId="12" borderId="10" xfId="1" applyNumberFormat="1" applyFont="1" applyFill="1" applyBorder="1" applyAlignment="1" applyProtection="1">
      <alignment horizontal="right" vertical="center"/>
    </xf>
    <xf numFmtId="180" fontId="0" fillId="12" borderId="0" xfId="36" applyNumberFormat="1" applyFont="1" applyFill="1"/>
    <xf numFmtId="175" fontId="2" fillId="11" borderId="1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7" fillId="0" borderId="0" xfId="0" applyFont="1"/>
    <xf numFmtId="0" fontId="6" fillId="0" borderId="0" xfId="29" applyFont="1" applyFill="1" applyBorder="1" applyAlignment="1" applyProtection="1">
      <alignment horizontal="left"/>
    </xf>
    <xf numFmtId="0" fontId="6" fillId="0" borderId="0" xfId="29" applyFont="1" applyFill="1" applyBorder="1" applyAlignment="1" applyProtection="1">
      <alignment horizontal="left" wrapText="1"/>
    </xf>
    <xf numFmtId="0" fontId="6" fillId="0" borderId="0" xfId="29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0" fontId="2" fillId="0" borderId="0" xfId="29" applyFont="1" applyProtection="1"/>
    <xf numFmtId="0" fontId="6" fillId="0" borderId="0" xfId="29" applyFont="1" applyFill="1" applyAlignment="1" applyProtection="1"/>
    <xf numFmtId="0" fontId="2" fillId="0" borderId="0" xfId="29" applyFont="1" applyFill="1" applyBorder="1" applyAlignment="1" applyProtection="1">
      <alignment horizontal="left"/>
    </xf>
    <xf numFmtId="0" fontId="2" fillId="0" borderId="0" xfId="29" applyFont="1" applyFill="1" applyBorder="1" applyAlignment="1" applyProtection="1">
      <alignment horizontal="left" wrapText="1"/>
    </xf>
    <xf numFmtId="0" fontId="2" fillId="0" borderId="0" xfId="29" applyFont="1" applyFill="1" applyBorder="1" applyAlignment="1" applyProtection="1">
      <alignment horizontal="left" vertical="top"/>
    </xf>
    <xf numFmtId="164" fontId="2" fillId="0" borderId="0" xfId="29" applyNumberFormat="1" applyFont="1" applyFill="1" applyBorder="1" applyAlignment="1" applyProtection="1">
      <alignment horizontal="left" vertical="top"/>
    </xf>
    <xf numFmtId="177" fontId="2" fillId="0" borderId="0" xfId="19" applyNumberFormat="1" applyFont="1" applyFill="1" applyBorder="1" applyAlignment="1" applyProtection="1">
      <alignment horizontal="right" vertical="center"/>
    </xf>
    <xf numFmtId="0" fontId="6" fillId="0" borderId="0" xfId="29" applyFont="1" applyFill="1" applyAlignment="1" applyProtection="1">
      <alignment horizontal="center"/>
    </xf>
    <xf numFmtId="0" fontId="6" fillId="0" borderId="0" xfId="29" applyFont="1" applyBorder="1" applyProtection="1"/>
    <xf numFmtId="0" fontId="2" fillId="0" borderId="0" xfId="29" applyFont="1" applyBorder="1" applyProtection="1"/>
    <xf numFmtId="0" fontId="2" fillId="0" borderId="0" xfId="29" applyFont="1" applyAlignment="1" applyProtection="1">
      <alignment horizontal="center" vertical="center"/>
    </xf>
    <xf numFmtId="173" fontId="2" fillId="0" borderId="0" xfId="29" applyNumberFormat="1" applyFont="1" applyAlignment="1" applyProtection="1">
      <alignment horizontal="center" vertical="center"/>
    </xf>
    <xf numFmtId="173" fontId="6" fillId="0" borderId="0" xfId="29" applyNumberFormat="1" applyFont="1" applyFill="1" applyAlignment="1" applyProtection="1">
      <alignment horizontal="center" vertical="center"/>
    </xf>
    <xf numFmtId="0" fontId="6" fillId="6" borderId="0" xfId="29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2" fillId="0" borderId="0" xfId="29" applyFont="1" applyFill="1" applyBorder="1" applyProtection="1"/>
    <xf numFmtId="174" fontId="2" fillId="6" borderId="0" xfId="29" applyNumberFormat="1" applyFont="1" applyFill="1" applyBorder="1" applyProtection="1"/>
    <xf numFmtId="178" fontId="2" fillId="0" borderId="0" xfId="19" applyNumberFormat="1" applyFont="1" applyFill="1" applyBorder="1" applyProtection="1">
      <protection locked="0"/>
    </xf>
    <xf numFmtId="0" fontId="26" fillId="0" borderId="33" xfId="22" applyFont="1" applyFill="1" applyBorder="1" applyAlignment="1" applyProtection="1">
      <alignment horizontal="right" vertical="center"/>
    </xf>
    <xf numFmtId="0" fontId="26" fillId="0" borderId="0" xfId="22" applyFont="1" applyBorder="1" applyAlignment="1" applyProtection="1">
      <alignment horizontal="right" vertical="center"/>
      <protection locked="0"/>
    </xf>
    <xf numFmtId="0" fontId="26" fillId="0" borderId="25" xfId="22" applyFont="1" applyFill="1" applyBorder="1" applyAlignment="1" applyProtection="1">
      <alignment horizontal="right" vertical="center"/>
      <protection locked="0"/>
    </xf>
    <xf numFmtId="178" fontId="26" fillId="0" borderId="33" xfId="22" applyNumberFormat="1" applyFont="1" applyFill="1" applyBorder="1" applyAlignment="1" applyProtection="1">
      <alignment horizontal="right" vertical="center"/>
      <protection locked="0"/>
    </xf>
    <xf numFmtId="178" fontId="26" fillId="0" borderId="25" xfId="22" applyNumberFormat="1" applyFont="1" applyFill="1" applyBorder="1" applyAlignment="1" applyProtection="1">
      <alignment horizontal="right" vertical="center"/>
      <protection locked="0"/>
    </xf>
    <xf numFmtId="178" fontId="26" fillId="0" borderId="33" xfId="19" applyNumberFormat="1" applyFont="1" applyFill="1" applyBorder="1" applyAlignment="1" applyProtection="1">
      <alignment horizontal="right" vertical="center"/>
      <protection locked="0"/>
    </xf>
    <xf numFmtId="0" fontId="26" fillId="7" borderId="1" xfId="22" applyFont="1" applyFill="1" applyBorder="1" applyAlignment="1" applyProtection="1">
      <alignment horizontal="right" vertical="center"/>
      <protection locked="0"/>
    </xf>
    <xf numFmtId="0" fontId="26" fillId="7" borderId="31" xfId="22" applyFont="1" applyFill="1" applyBorder="1" applyAlignment="1" applyProtection="1">
      <alignment horizontal="right" vertical="center"/>
      <protection locked="0"/>
    </xf>
    <xf numFmtId="178" fontId="26" fillId="2" borderId="33" xfId="19" applyNumberFormat="1" applyFont="1" applyFill="1" applyBorder="1" applyAlignment="1" applyProtection="1">
      <alignment horizontal="right" vertical="center"/>
      <protection locked="0"/>
    </xf>
    <xf numFmtId="178" fontId="26" fillId="2" borderId="25" xfId="19" applyNumberFormat="1" applyFont="1" applyFill="1" applyBorder="1" applyAlignment="1" applyProtection="1">
      <alignment horizontal="right" vertical="center"/>
      <protection locked="0"/>
    </xf>
    <xf numFmtId="0" fontId="25" fillId="7" borderId="1" xfId="22" applyFont="1" applyFill="1" applyBorder="1" applyAlignment="1" applyProtection="1">
      <alignment horizontal="right" vertical="center"/>
      <protection locked="0"/>
    </xf>
    <xf numFmtId="0" fontId="25" fillId="7" borderId="31" xfId="22" applyFont="1" applyFill="1" applyBorder="1" applyAlignment="1" applyProtection="1">
      <alignment horizontal="right" vertical="center"/>
      <protection locked="0"/>
    </xf>
    <xf numFmtId="182" fontId="26" fillId="0" borderId="33" xfId="37" applyNumberFormat="1" applyFont="1" applyFill="1" applyBorder="1" applyAlignment="1" applyProtection="1">
      <alignment horizontal="right" vertical="center"/>
      <protection locked="0"/>
    </xf>
    <xf numFmtId="182" fontId="26" fillId="44" borderId="34" xfId="37" applyNumberFormat="1" applyFont="1" applyFill="1" applyBorder="1" applyAlignment="1" applyProtection="1">
      <alignment horizontal="right" vertical="center"/>
      <protection locked="0"/>
    </xf>
    <xf numFmtId="0" fontId="26" fillId="44" borderId="8" xfId="22" applyFont="1" applyFill="1" applyBorder="1" applyAlignment="1" applyProtection="1">
      <alignment horizontal="right" vertical="center"/>
      <protection locked="0"/>
    </xf>
    <xf numFmtId="0" fontId="26" fillId="44" borderId="2" xfId="22" applyFont="1" applyFill="1" applyBorder="1" applyAlignment="1" applyProtection="1">
      <alignment horizontal="right" vertical="center"/>
      <protection locked="0"/>
    </xf>
    <xf numFmtId="0" fontId="26" fillId="44" borderId="34" xfId="22" applyFont="1" applyFill="1" applyBorder="1" applyAlignment="1" applyProtection="1">
      <alignment horizontal="right" vertical="center"/>
      <protection locked="0"/>
    </xf>
    <xf numFmtId="0" fontId="25" fillId="0" borderId="0" xfId="22" applyFont="1" applyFill="1" applyBorder="1" applyAlignment="1" applyProtection="1">
      <alignment horizontal="right" vertical="center"/>
      <protection locked="0"/>
    </xf>
    <xf numFmtId="0" fontId="26" fillId="0" borderId="0" xfId="22" applyFont="1" applyFill="1" applyBorder="1" applyAlignment="1" applyProtection="1">
      <alignment horizontal="right" vertical="center"/>
      <protection locked="0"/>
    </xf>
    <xf numFmtId="0" fontId="25" fillId="7" borderId="27" xfId="22" applyFont="1" applyFill="1" applyBorder="1" applyAlignment="1" applyProtection="1">
      <alignment horizontal="right" vertical="center"/>
      <protection locked="0"/>
    </xf>
    <xf numFmtId="182" fontId="24" fillId="2" borderId="33" xfId="37" applyNumberFormat="1" applyFont="1" applyFill="1" applyBorder="1" applyAlignment="1" applyProtection="1">
      <alignment horizontal="right" vertical="center"/>
      <protection locked="0"/>
    </xf>
    <xf numFmtId="182" fontId="24" fillId="2" borderId="7" xfId="37" applyNumberFormat="1" applyFont="1" applyFill="1" applyBorder="1" applyAlignment="1" applyProtection="1">
      <alignment horizontal="right" vertical="center"/>
      <protection locked="0"/>
    </xf>
    <xf numFmtId="182" fontId="26" fillId="2" borderId="33" xfId="37" applyNumberFormat="1" applyFont="1" applyFill="1" applyBorder="1" applyAlignment="1" applyProtection="1">
      <alignment horizontal="right" vertical="center"/>
      <protection locked="0"/>
    </xf>
    <xf numFmtId="0" fontId="6" fillId="0" borderId="6" xfId="22" applyFont="1" applyBorder="1" applyAlignment="1" applyProtection="1">
      <alignment horizontal="center"/>
    </xf>
    <xf numFmtId="0" fontId="6" fillId="0" borderId="25" xfId="22" applyFont="1" applyBorder="1" applyAlignment="1" applyProtection="1">
      <alignment horizontal="center"/>
    </xf>
    <xf numFmtId="0" fontId="6" fillId="0" borderId="23" xfId="22" applyFont="1" applyBorder="1" applyAlignment="1" applyProtection="1">
      <alignment horizontal="center"/>
    </xf>
    <xf numFmtId="0" fontId="6" fillId="0" borderId="7" xfId="22" quotePrefix="1" applyFont="1" applyBorder="1" applyAlignment="1" applyProtection="1">
      <alignment horizontal="center"/>
    </xf>
    <xf numFmtId="0" fontId="6" fillId="0" borderId="28" xfId="22" quotePrefix="1" applyFont="1" applyBorder="1" applyAlignment="1" applyProtection="1">
      <alignment horizontal="center"/>
    </xf>
    <xf numFmtId="0" fontId="6" fillId="7" borderId="26" xfId="22" applyFont="1" applyFill="1" applyBorder="1" applyAlignment="1" applyProtection="1">
      <alignment vertical="top"/>
    </xf>
    <xf numFmtId="0" fontId="6" fillId="7" borderId="30" xfId="22" applyFont="1" applyFill="1" applyBorder="1" applyAlignment="1" applyProtection="1">
      <alignment vertical="top" wrapText="1"/>
    </xf>
    <xf numFmtId="164" fontId="24" fillId="0" borderId="25" xfId="37" applyFont="1" applyBorder="1" applyAlignment="1" applyProtection="1">
      <alignment horizontal="right" vertical="center"/>
    </xf>
    <xf numFmtId="164" fontId="24" fillId="0" borderId="28" xfId="37" applyFont="1" applyBorder="1" applyAlignment="1" applyProtection="1">
      <alignment horizontal="right" vertical="center"/>
    </xf>
    <xf numFmtId="164" fontId="25" fillId="7" borderId="31" xfId="22" applyNumberFormat="1" applyFont="1" applyFill="1" applyBorder="1" applyAlignment="1" applyProtection="1">
      <alignment horizontal="right" vertical="center"/>
    </xf>
    <xf numFmtId="164" fontId="26" fillId="0" borderId="25" xfId="37" applyFont="1" applyBorder="1" applyAlignment="1" applyProtection="1">
      <alignment horizontal="right" vertical="center"/>
    </xf>
    <xf numFmtId="164" fontId="26" fillId="44" borderId="2" xfId="37" applyFont="1" applyFill="1" applyBorder="1" applyAlignment="1" applyProtection="1">
      <alignment horizontal="right" vertical="center"/>
    </xf>
    <xf numFmtId="164" fontId="25" fillId="0" borderId="24" xfId="22" applyNumberFormat="1" applyFont="1" applyFill="1" applyBorder="1" applyAlignment="1" applyProtection="1">
      <alignment horizontal="right" vertical="center"/>
    </xf>
    <xf numFmtId="164" fontId="26" fillId="0" borderId="24" xfId="22" applyNumberFormat="1" applyFont="1" applyFill="1" applyBorder="1" applyAlignment="1" applyProtection="1">
      <alignment horizontal="right" vertical="center"/>
    </xf>
    <xf numFmtId="164" fontId="30" fillId="0" borderId="24" xfId="22" applyNumberFormat="1" applyFont="1" applyFill="1" applyBorder="1" applyAlignment="1" applyProtection="1">
      <alignment horizontal="right" vertical="center"/>
    </xf>
    <xf numFmtId="164" fontId="25" fillId="7" borderId="26" xfId="22" applyNumberFormat="1" applyFont="1" applyFill="1" applyBorder="1" applyAlignment="1" applyProtection="1">
      <alignment horizontal="right" vertical="center"/>
    </xf>
    <xf numFmtId="164" fontId="25" fillId="0" borderId="35" xfId="22" applyNumberFormat="1" applyFont="1" applyFill="1" applyBorder="1" applyAlignment="1" applyProtection="1">
      <alignment horizontal="right" vertical="center"/>
    </xf>
    <xf numFmtId="164" fontId="26" fillId="0" borderId="25" xfId="22" applyNumberFormat="1" applyFont="1" applyFill="1" applyBorder="1" applyAlignment="1" applyProtection="1">
      <alignment horizontal="right" vertical="center"/>
    </xf>
    <xf numFmtId="164" fontId="30" fillId="0" borderId="25" xfId="22" applyNumberFormat="1" applyFont="1" applyFill="1" applyBorder="1" applyAlignment="1" applyProtection="1">
      <alignment horizontal="right" vertical="center"/>
    </xf>
    <xf numFmtId="164" fontId="25" fillId="7" borderId="28" xfId="22" applyNumberFormat="1" applyFont="1" applyFill="1" applyBorder="1" applyAlignment="1" applyProtection="1">
      <alignment horizontal="right" vertical="center"/>
    </xf>
    <xf numFmtId="10" fontId="24" fillId="0" borderId="25" xfId="38" applyNumberFormat="1" applyFont="1" applyBorder="1" applyAlignment="1" applyProtection="1">
      <alignment horizontal="right" vertical="center"/>
    </xf>
    <xf numFmtId="9" fontId="26" fillId="0" borderId="33" xfId="22" applyNumberFormat="1" applyFont="1" applyFill="1" applyBorder="1" applyAlignment="1" applyProtection="1">
      <alignment horizontal="right" vertical="center"/>
    </xf>
    <xf numFmtId="9" fontId="26" fillId="0" borderId="0" xfId="22" applyNumberFormat="1" applyFont="1" applyFill="1" applyBorder="1" applyAlignment="1" applyProtection="1">
      <alignment horizontal="right" vertical="center"/>
    </xf>
    <xf numFmtId="0" fontId="25" fillId="0" borderId="33" xfId="22" applyFont="1" applyFill="1" applyBorder="1" applyAlignment="1" applyProtection="1">
      <alignment horizontal="right" vertical="center"/>
    </xf>
    <xf numFmtId="9" fontId="25" fillId="0" borderId="33" xfId="22" applyNumberFormat="1" applyFont="1" applyFill="1" applyBorder="1" applyAlignment="1" applyProtection="1">
      <alignment horizontal="right" vertical="center"/>
    </xf>
    <xf numFmtId="0" fontId="26" fillId="0" borderId="0" xfId="22" applyFont="1" applyFill="1" applyBorder="1" applyAlignment="1" applyProtection="1">
      <alignment horizontal="right" vertical="center"/>
    </xf>
    <xf numFmtId="0" fontId="26" fillId="7" borderId="7" xfId="22" applyFont="1" applyFill="1" applyBorder="1" applyAlignment="1" applyProtection="1">
      <alignment horizontal="right" vertical="center"/>
    </xf>
    <xf numFmtId="0" fontId="26" fillId="7" borderId="27" xfId="22" applyFont="1" applyFill="1" applyBorder="1" applyAlignment="1" applyProtection="1">
      <alignment horizontal="right" vertical="center"/>
    </xf>
    <xf numFmtId="0" fontId="25" fillId="7" borderId="7" xfId="22" applyFont="1" applyFill="1" applyBorder="1" applyAlignment="1" applyProtection="1">
      <alignment horizontal="right" vertical="center"/>
    </xf>
    <xf numFmtId="164" fontId="24" fillId="2" borderId="33" xfId="28" applyFont="1" applyFill="1" applyBorder="1" applyAlignment="1" applyProtection="1">
      <alignment horizontal="right" vertical="center"/>
      <protection locked="0"/>
    </xf>
    <xf numFmtId="44" fontId="0" fillId="11" borderId="27" xfId="36" applyFont="1" applyFill="1" applyBorder="1"/>
    <xf numFmtId="44" fontId="0" fillId="0" borderId="0" xfId="0" applyNumberFormat="1"/>
    <xf numFmtId="10" fontId="24" fillId="7" borderId="1" xfId="38" applyNumberFormat="1" applyFont="1" applyFill="1" applyBorder="1" applyAlignment="1" applyProtection="1">
      <alignment horizontal="right" vertical="center"/>
    </xf>
    <xf numFmtId="10" fontId="24" fillId="0" borderId="33" xfId="38" applyNumberFormat="1" applyFont="1" applyBorder="1" applyAlignment="1" applyProtection="1">
      <alignment horizontal="right" vertical="center"/>
    </xf>
    <xf numFmtId="182" fontId="28" fillId="7" borderId="7" xfId="37" applyNumberFormat="1" applyFont="1" applyFill="1" applyBorder="1" applyAlignment="1" applyProtection="1">
      <alignment horizontal="right" vertical="center"/>
      <protection locked="0"/>
    </xf>
    <xf numFmtId="182" fontId="28" fillId="7" borderId="1" xfId="37" applyNumberFormat="1" applyFont="1" applyFill="1" applyBorder="1" applyAlignment="1" applyProtection="1">
      <alignment horizontal="right" vertical="center"/>
      <protection locked="0"/>
    </xf>
    <xf numFmtId="164" fontId="28" fillId="7" borderId="28" xfId="37" applyFont="1" applyFill="1" applyBorder="1" applyAlignment="1" applyProtection="1">
      <alignment horizontal="right" vertical="center"/>
    </xf>
    <xf numFmtId="0" fontId="25" fillId="0" borderId="0" xfId="22" applyFont="1" applyBorder="1" applyAlignment="1" applyProtection="1">
      <alignment horizontal="right" vertical="center"/>
      <protection locked="0"/>
    </xf>
    <xf numFmtId="164" fontId="28" fillId="7" borderId="31" xfId="37" applyFont="1" applyFill="1" applyBorder="1" applyAlignment="1" applyProtection="1">
      <alignment horizontal="right" vertical="center"/>
    </xf>
    <xf numFmtId="164" fontId="28" fillId="7" borderId="1" xfId="37" applyFont="1" applyFill="1" applyBorder="1" applyAlignment="1" applyProtection="1">
      <alignment horizontal="right" vertical="center"/>
    </xf>
    <xf numFmtId="10" fontId="28" fillId="7" borderId="1" xfId="38" applyNumberFormat="1" applyFont="1" applyFill="1" applyBorder="1" applyAlignment="1" applyProtection="1">
      <alignment horizontal="right" vertical="center"/>
    </xf>
    <xf numFmtId="10" fontId="28" fillId="0" borderId="6" xfId="38" applyNumberFormat="1" applyFont="1" applyBorder="1" applyAlignment="1" applyProtection="1">
      <alignment horizontal="right" vertical="center"/>
    </xf>
    <xf numFmtId="10" fontId="28" fillId="7" borderId="7" xfId="38" applyNumberFormat="1" applyFont="1" applyFill="1" applyBorder="1" applyAlignment="1" applyProtection="1">
      <alignment horizontal="right" vertical="center"/>
    </xf>
    <xf numFmtId="182" fontId="24" fillId="0" borderId="6" xfId="37" applyNumberFormat="1" applyFont="1" applyBorder="1" applyAlignment="1" applyProtection="1">
      <alignment horizontal="right" vertical="center"/>
    </xf>
    <xf numFmtId="182" fontId="24" fillId="0" borderId="33" xfId="37" applyNumberFormat="1" applyFont="1" applyBorder="1" applyAlignment="1" applyProtection="1">
      <alignment horizontal="right" vertical="center"/>
    </xf>
    <xf numFmtId="182" fontId="24" fillId="0" borderId="7" xfId="37" applyNumberFormat="1" applyFont="1" applyBorder="1" applyAlignment="1" applyProtection="1">
      <alignment horizontal="right" vertical="center"/>
    </xf>
    <xf numFmtId="164" fontId="24" fillId="0" borderId="25" xfId="37" applyNumberFormat="1" applyFont="1" applyBorder="1" applyAlignment="1" applyProtection="1">
      <alignment horizontal="right" vertical="center"/>
    </xf>
    <xf numFmtId="164" fontId="24" fillId="2" borderId="33" xfId="37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5" fillId="45" borderId="0" xfId="0" applyFont="1" applyFill="1"/>
    <xf numFmtId="0" fontId="5" fillId="0" borderId="0" xfId="0" applyFont="1"/>
    <xf numFmtId="181" fontId="0" fillId="0" borderId="0" xfId="1" applyNumberFormat="1" applyFont="1"/>
    <xf numFmtId="181" fontId="7" fillId="0" borderId="0" xfId="0" applyNumberFormat="1" applyFont="1"/>
    <xf numFmtId="0" fontId="6" fillId="0" borderId="0" xfId="29" applyFont="1" applyFill="1" applyBorder="1" applyAlignment="1" applyProtection="1"/>
    <xf numFmtId="173" fontId="6" fillId="0" borderId="0" xfId="29" applyNumberFormat="1" applyFont="1" applyFill="1" applyBorder="1" applyAlignment="1" applyProtection="1">
      <alignment horizontal="center" vertical="center"/>
    </xf>
    <xf numFmtId="173" fontId="2" fillId="0" borderId="0" xfId="29" applyNumberFormat="1" applyFont="1" applyBorder="1" applyAlignment="1" applyProtection="1">
      <alignment horizontal="center" vertical="center"/>
    </xf>
    <xf numFmtId="10" fontId="0" fillId="0" borderId="0" xfId="2" applyNumberFormat="1" applyFont="1" applyBorder="1"/>
    <xf numFmtId="0" fontId="0" fillId="0" borderId="0" xfId="0" applyBorder="1"/>
    <xf numFmtId="164" fontId="24" fillId="0" borderId="25" xfId="37" applyFont="1" applyFill="1" applyBorder="1" applyAlignment="1" applyProtection="1">
      <alignment horizontal="right" vertical="center"/>
    </xf>
    <xf numFmtId="164" fontId="26" fillId="0" borderId="25" xfId="37" applyFont="1" applyFill="1" applyBorder="1" applyAlignment="1" applyProtection="1">
      <alignment horizontal="right" vertical="center"/>
    </xf>
    <xf numFmtId="43" fontId="24" fillId="0" borderId="25" xfId="1" applyFont="1" applyBorder="1" applyAlignment="1" applyProtection="1">
      <alignment horizontal="right" vertical="center"/>
    </xf>
    <xf numFmtId="44" fontId="0" fillId="0" borderId="0" xfId="36" applyFont="1" applyFill="1"/>
    <xf numFmtId="44" fontId="0" fillId="0" borderId="27" xfId="36" applyFont="1" applyFill="1" applyBorder="1"/>
    <xf numFmtId="173" fontId="6" fillId="0" borderId="0" xfId="29" applyNumberFormat="1" applyFont="1" applyFill="1" applyBorder="1" applyAlignment="1" applyProtection="1">
      <alignment horizontal="left" vertical="center"/>
    </xf>
    <xf numFmtId="0" fontId="6" fillId="0" borderId="0" xfId="29" applyFont="1" applyProtection="1"/>
    <xf numFmtId="10" fontId="7" fillId="0" borderId="0" xfId="2" applyNumberFormat="1" applyFont="1" applyBorder="1" applyAlignment="1">
      <alignment horizontal="left"/>
    </xf>
    <xf numFmtId="0" fontId="7" fillId="0" borderId="0" xfId="0" applyFont="1" applyBorder="1"/>
    <xf numFmtId="183" fontId="6" fillId="46" borderId="0" xfId="29" applyNumberFormat="1" applyFont="1" applyFill="1" applyBorder="1" applyAlignment="1" applyProtection="1">
      <alignment horizontal="right" vertical="center"/>
    </xf>
    <xf numFmtId="0" fontId="7" fillId="46" borderId="0" xfId="0" applyFont="1" applyFill="1" applyBorder="1" applyAlignment="1">
      <alignment horizontal="right"/>
    </xf>
    <xf numFmtId="0" fontId="2" fillId="44" borderId="37" xfId="22" applyFont="1" applyFill="1" applyBorder="1" applyProtection="1"/>
    <xf numFmtId="182" fontId="26" fillId="44" borderId="38" xfId="37" applyNumberFormat="1" applyFont="1" applyFill="1" applyBorder="1" applyAlignment="1" applyProtection="1">
      <alignment horizontal="right" vertical="center"/>
      <protection locked="0"/>
    </xf>
    <xf numFmtId="0" fontId="26" fillId="44" borderId="36" xfId="22" applyFont="1" applyFill="1" applyBorder="1" applyAlignment="1" applyProtection="1">
      <alignment horizontal="right" vertical="center"/>
      <protection locked="0"/>
    </xf>
    <xf numFmtId="164" fontId="26" fillId="44" borderId="29" xfId="37" applyFont="1" applyFill="1" applyBorder="1" applyAlignment="1" applyProtection="1">
      <alignment horizontal="right" vertical="center"/>
    </xf>
    <xf numFmtId="0" fontId="26" fillId="44" borderId="29" xfId="22" applyFont="1" applyFill="1" applyBorder="1" applyAlignment="1" applyProtection="1">
      <alignment horizontal="right" vertical="center"/>
      <protection locked="0"/>
    </xf>
    <xf numFmtId="0" fontId="26" fillId="44" borderId="38" xfId="22" applyFont="1" applyFill="1" applyBorder="1" applyAlignment="1" applyProtection="1">
      <alignment horizontal="right" vertical="center"/>
      <protection locked="0"/>
    </xf>
    <xf numFmtId="44" fontId="24" fillId="0" borderId="25" xfId="36" applyFont="1" applyBorder="1" applyAlignment="1" applyProtection="1">
      <alignment horizontal="right" vertical="center"/>
    </xf>
    <xf numFmtId="44" fontId="26" fillId="0" borderId="33" xfId="36" applyFont="1" applyBorder="1" applyAlignment="1" applyProtection="1">
      <alignment horizontal="right" vertical="center"/>
    </xf>
    <xf numFmtId="180" fontId="24" fillId="0" borderId="33" xfId="36" applyNumberFormat="1" applyFont="1" applyBorder="1" applyAlignment="1" applyProtection="1">
      <alignment horizontal="right" vertical="center"/>
    </xf>
    <xf numFmtId="180" fontId="24" fillId="2" borderId="33" xfId="36" applyNumberFormat="1" applyFont="1" applyFill="1" applyBorder="1" applyAlignment="1" applyProtection="1">
      <alignment horizontal="right" vertical="center"/>
      <protection locked="0"/>
    </xf>
    <xf numFmtId="184" fontId="24" fillId="2" borderId="33" xfId="36" applyNumberFormat="1" applyFont="1" applyFill="1" applyBorder="1" applyAlignment="1" applyProtection="1">
      <alignment horizontal="right" vertical="center"/>
      <protection locked="0"/>
    </xf>
    <xf numFmtId="44" fontId="25" fillId="0" borderId="6" xfId="36" applyFont="1" applyFill="1" applyBorder="1" applyAlignment="1" applyProtection="1">
      <alignment horizontal="right" vertical="center"/>
    </xf>
    <xf numFmtId="44" fontId="26" fillId="0" borderId="33" xfId="36" applyFont="1" applyFill="1" applyBorder="1" applyAlignment="1" applyProtection="1">
      <alignment horizontal="right" vertical="center"/>
    </xf>
    <xf numFmtId="44" fontId="25" fillId="7" borderId="7" xfId="36" applyFont="1" applyFill="1" applyBorder="1" applyAlignment="1" applyProtection="1">
      <alignment horizontal="right" vertical="center"/>
    </xf>
    <xf numFmtId="44" fontId="28" fillId="7" borderId="1" xfId="36" applyFont="1" applyFill="1" applyBorder="1" applyAlignment="1" applyProtection="1">
      <alignment horizontal="right" vertical="center"/>
    </xf>
    <xf numFmtId="44" fontId="25" fillId="7" borderId="1" xfId="36" applyFont="1" applyFill="1" applyBorder="1" applyAlignment="1" applyProtection="1">
      <alignment horizontal="right" vertical="center"/>
    </xf>
    <xf numFmtId="44" fontId="30" fillId="0" borderId="33" xfId="36" applyFont="1" applyFill="1" applyBorder="1" applyAlignment="1" applyProtection="1">
      <alignment horizontal="right" vertical="center"/>
    </xf>
    <xf numFmtId="44" fontId="26" fillId="0" borderId="0" xfId="36" applyFont="1" applyBorder="1" applyAlignment="1" applyProtection="1">
      <alignment horizontal="right" vertical="center"/>
      <protection locked="0"/>
    </xf>
    <xf numFmtId="44" fontId="28" fillId="7" borderId="31" xfId="36" applyFont="1" applyFill="1" applyBorder="1" applyAlignment="1" applyProtection="1">
      <alignment horizontal="right" vertical="center"/>
    </xf>
    <xf numFmtId="44" fontId="25" fillId="0" borderId="0" xfId="36" applyFont="1" applyBorder="1" applyAlignment="1" applyProtection="1">
      <alignment horizontal="right" vertical="center"/>
      <protection locked="0"/>
    </xf>
    <xf numFmtId="44" fontId="25" fillId="7" borderId="31" xfId="36" applyFont="1" applyFill="1" applyBorder="1" applyAlignment="1" applyProtection="1">
      <alignment horizontal="right" vertical="center"/>
    </xf>
    <xf numFmtId="44" fontId="26" fillId="0" borderId="25" xfId="36" applyFont="1" applyBorder="1" applyAlignment="1" applyProtection="1">
      <alignment horizontal="right" vertical="center"/>
    </xf>
    <xf numFmtId="44" fontId="26" fillId="44" borderId="2" xfId="36" applyFont="1" applyFill="1" applyBorder="1" applyAlignment="1" applyProtection="1">
      <alignment horizontal="right" vertical="center"/>
    </xf>
    <xf numFmtId="44" fontId="26" fillId="44" borderId="2" xfId="36" applyFont="1" applyFill="1" applyBorder="1" applyAlignment="1" applyProtection="1">
      <alignment horizontal="right" vertical="center"/>
      <protection locked="0"/>
    </xf>
    <xf numFmtId="44" fontId="25" fillId="0" borderId="35" xfId="36" applyFont="1" applyFill="1" applyBorder="1" applyAlignment="1" applyProtection="1">
      <alignment horizontal="right" vertical="center"/>
    </xf>
    <xf numFmtId="44" fontId="25" fillId="0" borderId="0" xfId="36" applyFont="1" applyFill="1" applyBorder="1" applyAlignment="1" applyProtection="1">
      <alignment horizontal="right" vertical="center"/>
      <protection locked="0"/>
    </xf>
    <xf numFmtId="44" fontId="26" fillId="0" borderId="25" xfId="36" applyFont="1" applyFill="1" applyBorder="1" applyAlignment="1" applyProtection="1">
      <alignment horizontal="right" vertical="center"/>
    </xf>
    <xf numFmtId="44" fontId="26" fillId="0" borderId="0" xfId="36" applyFont="1" applyFill="1" applyBorder="1" applyAlignment="1" applyProtection="1">
      <alignment horizontal="right" vertical="center"/>
      <protection locked="0"/>
    </xf>
    <xf numFmtId="44" fontId="30" fillId="0" borderId="25" xfId="36" applyFont="1" applyFill="1" applyBorder="1" applyAlignment="1" applyProtection="1">
      <alignment horizontal="right" vertical="center"/>
    </xf>
    <xf numFmtId="44" fontId="25" fillId="7" borderId="28" xfId="36" applyFont="1" applyFill="1" applyBorder="1" applyAlignment="1" applyProtection="1">
      <alignment horizontal="right" vertical="center"/>
    </xf>
    <xf numFmtId="44" fontId="25" fillId="7" borderId="27" xfId="36" applyFont="1" applyFill="1" applyBorder="1" applyAlignment="1" applyProtection="1">
      <alignment horizontal="right" vertical="center"/>
      <protection locked="0"/>
    </xf>
    <xf numFmtId="44" fontId="30" fillId="0" borderId="24" xfId="36" applyFont="1" applyFill="1" applyBorder="1" applyAlignment="1" applyProtection="1">
      <alignment horizontal="right" vertical="center"/>
    </xf>
    <xf numFmtId="43" fontId="24" fillId="0" borderId="6" xfId="37" applyNumberFormat="1" applyFont="1" applyBorder="1" applyAlignment="1" applyProtection="1">
      <alignment horizontal="right" vertical="center"/>
    </xf>
    <xf numFmtId="181" fontId="24" fillId="0" borderId="6" xfId="37" applyNumberFormat="1" applyFont="1" applyBorder="1" applyAlignment="1" applyProtection="1">
      <alignment horizontal="right" vertical="center"/>
    </xf>
    <xf numFmtId="0" fontId="6" fillId="7" borderId="1" xfId="22" applyFont="1" applyFill="1" applyBorder="1" applyAlignment="1" applyProtection="1">
      <alignment vertical="top"/>
    </xf>
    <xf numFmtId="0" fontId="25" fillId="0" borderId="1" xfId="22" applyFont="1" applyBorder="1" applyAlignment="1" applyProtection="1">
      <alignment horizontal="right" vertical="center"/>
      <protection locked="0"/>
    </xf>
    <xf numFmtId="44" fontId="25" fillId="0" borderId="1" xfId="36" applyFont="1" applyBorder="1" applyAlignment="1" applyProtection="1">
      <alignment horizontal="right" vertical="center"/>
      <protection locked="0"/>
    </xf>
    <xf numFmtId="171" fontId="6" fillId="0" borderId="0" xfId="1" applyNumberFormat="1" applyFont="1" applyFill="1" applyBorder="1" applyAlignment="1" applyProtection="1"/>
    <xf numFmtId="9" fontId="6" fillId="9" borderId="0" xfId="2" applyFont="1" applyFill="1" applyBorder="1" applyAlignment="1" applyProtection="1"/>
    <xf numFmtId="171" fontId="0" fillId="0" borderId="0" xfId="1" applyNumberFormat="1" applyFont="1" applyBorder="1"/>
    <xf numFmtId="171" fontId="0" fillId="9" borderId="0" xfId="1" applyNumberFormat="1" applyFont="1" applyFill="1" applyBorder="1"/>
    <xf numFmtId="9" fontId="0" fillId="9" borderId="0" xfId="2" applyFont="1" applyFill="1" applyBorder="1"/>
    <xf numFmtId="44" fontId="25" fillId="0" borderId="33" xfId="36" applyFont="1" applyFill="1" applyBorder="1" applyAlignment="1" applyProtection="1">
      <alignment horizontal="right" vertical="center"/>
    </xf>
    <xf numFmtId="10" fontId="28" fillId="0" borderId="33" xfId="38" applyNumberFormat="1" applyFont="1" applyBorder="1" applyAlignment="1" applyProtection="1">
      <alignment horizontal="right" vertical="center"/>
    </xf>
    <xf numFmtId="44" fontId="26" fillId="44" borderId="34" xfId="36" applyFont="1" applyFill="1" applyBorder="1" applyAlignment="1" applyProtection="1">
      <alignment horizontal="right" vertical="center"/>
    </xf>
    <xf numFmtId="0" fontId="26" fillId="7" borderId="33" xfId="22" applyFont="1" applyFill="1" applyBorder="1" applyAlignment="1" applyProtection="1">
      <alignment horizontal="right" vertical="center"/>
    </xf>
    <xf numFmtId="0" fontId="26" fillId="7" borderId="0" xfId="22" applyFont="1" applyFill="1" applyBorder="1" applyAlignment="1" applyProtection="1">
      <alignment horizontal="right" vertical="center"/>
    </xf>
    <xf numFmtId="164" fontId="25" fillId="7" borderId="24" xfId="22" applyNumberFormat="1" applyFont="1" applyFill="1" applyBorder="1" applyAlignment="1" applyProtection="1">
      <alignment horizontal="right" vertical="center"/>
    </xf>
    <xf numFmtId="0" fontId="25" fillId="7" borderId="33" xfId="22" applyFont="1" applyFill="1" applyBorder="1" applyAlignment="1" applyProtection="1">
      <alignment horizontal="right" vertical="center"/>
    </xf>
    <xf numFmtId="44" fontId="25" fillId="7" borderId="25" xfId="36" applyFont="1" applyFill="1" applyBorder="1" applyAlignment="1" applyProtection="1">
      <alignment horizontal="right" vertical="center"/>
    </xf>
    <xf numFmtId="44" fontId="25" fillId="7" borderId="0" xfId="36" applyFont="1" applyFill="1" applyBorder="1" applyAlignment="1" applyProtection="1">
      <alignment horizontal="right" vertical="center"/>
      <protection locked="0"/>
    </xf>
    <xf numFmtId="44" fontId="25" fillId="7" borderId="33" xfId="36" applyFont="1" applyFill="1" applyBorder="1" applyAlignment="1" applyProtection="1">
      <alignment horizontal="right" vertical="center"/>
    </xf>
    <xf numFmtId="10" fontId="28" fillId="7" borderId="33" xfId="38" applyNumberFormat="1" applyFont="1" applyFill="1" applyBorder="1" applyAlignment="1" applyProtection="1">
      <alignment horizontal="right" vertical="center"/>
    </xf>
    <xf numFmtId="44" fontId="26" fillId="44" borderId="25" xfId="36" applyFont="1" applyFill="1" applyBorder="1" applyAlignment="1" applyProtection="1">
      <alignment horizontal="right" vertical="center"/>
    </xf>
    <xf numFmtId="164" fontId="25" fillId="0" borderId="33" xfId="22" applyNumberFormat="1" applyFont="1" applyFill="1" applyBorder="1" applyAlignment="1" applyProtection="1">
      <alignment horizontal="right" vertical="center"/>
    </xf>
    <xf numFmtId="0" fontId="26" fillId="7" borderId="36" xfId="22" applyFont="1" applyFill="1" applyBorder="1" applyAlignment="1" applyProtection="1">
      <alignment horizontal="right" vertical="center"/>
    </xf>
    <xf numFmtId="0" fontId="26" fillId="7" borderId="29" xfId="22" applyFont="1" applyFill="1" applyBorder="1" applyAlignment="1" applyProtection="1">
      <alignment horizontal="right" vertical="center"/>
    </xf>
    <xf numFmtId="164" fontId="25" fillId="7" borderId="39" xfId="22" applyNumberFormat="1" applyFont="1" applyFill="1" applyBorder="1" applyAlignment="1" applyProtection="1">
      <alignment horizontal="right" vertical="center"/>
    </xf>
    <xf numFmtId="0" fontId="25" fillId="7" borderId="36" xfId="22" applyFont="1" applyFill="1" applyBorder="1" applyAlignment="1" applyProtection="1">
      <alignment horizontal="right" vertical="center"/>
    </xf>
    <xf numFmtId="44" fontId="25" fillId="7" borderId="38" xfId="36" applyFont="1" applyFill="1" applyBorder="1" applyAlignment="1" applyProtection="1">
      <alignment horizontal="right" vertical="center"/>
    </xf>
    <xf numFmtId="44" fontId="25" fillId="7" borderId="29" xfId="36" applyFont="1" applyFill="1" applyBorder="1" applyAlignment="1" applyProtection="1">
      <alignment horizontal="right" vertical="center"/>
      <protection locked="0"/>
    </xf>
    <xf numFmtId="44" fontId="25" fillId="7" borderId="36" xfId="36" applyFont="1" applyFill="1" applyBorder="1" applyAlignment="1" applyProtection="1">
      <alignment horizontal="right" vertical="center"/>
    </xf>
    <xf numFmtId="10" fontId="28" fillId="7" borderId="36" xfId="38" applyNumberFormat="1" applyFont="1" applyFill="1" applyBorder="1" applyAlignment="1" applyProtection="1">
      <alignment horizontal="right" vertical="center"/>
    </xf>
    <xf numFmtId="44" fontId="2" fillId="0" borderId="0" xfId="36" applyFont="1" applyProtection="1"/>
    <xf numFmtId="9" fontId="2" fillId="0" borderId="0" xfId="2" applyFont="1" applyProtection="1"/>
    <xf numFmtId="0" fontId="31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81" fontId="0" fillId="0" borderId="1" xfId="1" applyNumberFormat="1" applyFont="1" applyBorder="1"/>
    <xf numFmtId="0" fontId="7" fillId="0" borderId="40" xfId="0" applyFont="1" applyBorder="1" applyAlignment="1">
      <alignment horizontal="center" vertical="center" wrapText="1"/>
    </xf>
    <xf numFmtId="0" fontId="0" fillId="0" borderId="43" xfId="0" applyBorder="1"/>
    <xf numFmtId="0" fontId="7" fillId="0" borderId="44" xfId="0" applyFont="1" applyBorder="1"/>
    <xf numFmtId="0" fontId="0" fillId="0" borderId="43" xfId="0" applyBorder="1" applyAlignment="1">
      <alignment wrapText="1"/>
    </xf>
    <xf numFmtId="181" fontId="7" fillId="0" borderId="44" xfId="0" applyNumberFormat="1" applyFont="1" applyBorder="1"/>
    <xf numFmtId="0" fontId="0" fillId="0" borderId="45" xfId="0" applyBorder="1"/>
    <xf numFmtId="0" fontId="0" fillId="0" borderId="46" xfId="0" applyBorder="1"/>
    <xf numFmtId="181" fontId="7" fillId="0" borderId="47" xfId="0" applyNumberFormat="1" applyFont="1" applyBorder="1"/>
    <xf numFmtId="0" fontId="7" fillId="0" borderId="4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8" fontId="26" fillId="0" borderId="33" xfId="22" applyNumberFormat="1" applyFont="1" applyFill="1" applyBorder="1" applyAlignment="1" applyProtection="1">
      <alignment horizontal="right" vertical="center"/>
    </xf>
    <xf numFmtId="0" fontId="2" fillId="0" borderId="48" xfId="22" applyFont="1" applyBorder="1" applyProtection="1"/>
    <xf numFmtId="0" fontId="26" fillId="0" borderId="49" xfId="22" applyFont="1" applyBorder="1" applyAlignment="1" applyProtection="1">
      <alignment horizontal="right" vertical="center"/>
      <protection locked="0"/>
    </xf>
    <xf numFmtId="0" fontId="2" fillId="0" borderId="24" xfId="22" applyFont="1" applyBorder="1" applyProtection="1"/>
    <xf numFmtId="0" fontId="2" fillId="0" borderId="24" xfId="22" applyBorder="1" applyAlignment="1" applyProtection="1">
      <alignment vertical="top"/>
    </xf>
    <xf numFmtId="0" fontId="2" fillId="0" borderId="24" xfId="22" applyFill="1" applyBorder="1" applyAlignment="1" applyProtection="1">
      <alignment vertical="top"/>
    </xf>
    <xf numFmtId="0" fontId="2" fillId="0" borderId="26" xfId="22" applyBorder="1" applyAlignment="1" applyProtection="1">
      <alignment vertical="top"/>
    </xf>
    <xf numFmtId="0" fontId="2" fillId="0" borderId="24" xfId="22" applyFont="1" applyFill="1" applyBorder="1" applyAlignment="1" applyProtection="1">
      <alignment vertical="top" wrapText="1"/>
    </xf>
    <xf numFmtId="0" fontId="2" fillId="0" borderId="24" xfId="22" applyFont="1" applyBorder="1" applyAlignment="1" applyProtection="1">
      <alignment vertical="top"/>
    </xf>
    <xf numFmtId="0" fontId="2" fillId="0" borderId="24" xfId="22" applyBorder="1" applyAlignment="1" applyProtection="1">
      <alignment vertical="center"/>
    </xf>
    <xf numFmtId="0" fontId="2" fillId="0" borderId="26" xfId="22" applyBorder="1" applyAlignment="1" applyProtection="1">
      <alignment vertical="center" wrapText="1"/>
    </xf>
    <xf numFmtId="0" fontId="2" fillId="0" borderId="24" xfId="22" applyBorder="1" applyAlignment="1" applyProtection="1">
      <alignment vertical="top" wrapText="1"/>
    </xf>
    <xf numFmtId="0" fontId="2" fillId="44" borderId="9" xfId="22" applyFont="1" applyFill="1" applyBorder="1" applyProtection="1"/>
    <xf numFmtId="10" fontId="26" fillId="44" borderId="34" xfId="38" applyNumberFormat="1" applyFont="1" applyFill="1" applyBorder="1" applyAlignment="1" applyProtection="1">
      <alignment horizontal="right" vertical="center"/>
    </xf>
    <xf numFmtId="0" fontId="6" fillId="0" borderId="24" xfId="22" applyFont="1" applyFill="1" applyBorder="1" applyAlignment="1" applyProtection="1">
      <alignment vertical="top"/>
    </xf>
    <xf numFmtId="0" fontId="2" fillId="0" borderId="24" xfId="22" applyFont="1" applyFill="1" applyBorder="1" applyAlignment="1" applyProtection="1">
      <alignment horizontal="left" vertical="top" indent="1"/>
    </xf>
    <xf numFmtId="0" fontId="6" fillId="0" borderId="24" xfId="22" applyFont="1" applyBorder="1" applyAlignment="1" applyProtection="1">
      <alignment horizontal="left" vertical="top" wrapText="1" indent="1"/>
    </xf>
    <xf numFmtId="0" fontId="27" fillId="0" borderId="24" xfId="22" applyFont="1" applyBorder="1" applyAlignment="1" applyProtection="1">
      <alignment vertical="top" wrapText="1"/>
    </xf>
    <xf numFmtId="0" fontId="6" fillId="7" borderId="39" xfId="22" applyFont="1" applyFill="1" applyBorder="1" applyAlignment="1" applyProtection="1">
      <alignment vertical="top" wrapText="1"/>
    </xf>
    <xf numFmtId="0" fontId="2" fillId="44" borderId="50" xfId="22" applyFont="1" applyFill="1" applyBorder="1" applyProtection="1"/>
    <xf numFmtId="182" fontId="26" fillId="44" borderId="51" xfId="37" applyNumberFormat="1" applyFont="1" applyFill="1" applyBorder="1" applyAlignment="1" applyProtection="1">
      <alignment horizontal="right" vertical="center"/>
      <protection locked="0"/>
    </xf>
    <xf numFmtId="0" fontId="26" fillId="44" borderId="41" xfId="22" applyFont="1" applyFill="1" applyBorder="1" applyAlignment="1" applyProtection="1">
      <alignment horizontal="right" vertical="center"/>
      <protection locked="0"/>
    </xf>
    <xf numFmtId="164" fontId="26" fillId="44" borderId="52" xfId="37" applyFont="1" applyFill="1" applyBorder="1" applyAlignment="1" applyProtection="1">
      <alignment horizontal="right" vertical="center"/>
    </xf>
    <xf numFmtId="0" fontId="26" fillId="44" borderId="52" xfId="22" applyFont="1" applyFill="1" applyBorder="1" applyAlignment="1" applyProtection="1">
      <alignment horizontal="right" vertical="center"/>
      <protection locked="0"/>
    </xf>
    <xf numFmtId="0" fontId="26" fillId="44" borderId="51" xfId="22" applyFont="1" applyFill="1" applyBorder="1" applyAlignment="1" applyProtection="1">
      <alignment horizontal="right" vertical="center"/>
      <protection locked="0"/>
    </xf>
    <xf numFmtId="44" fontId="26" fillId="44" borderId="52" xfId="36" applyFont="1" applyFill="1" applyBorder="1" applyAlignment="1" applyProtection="1">
      <alignment horizontal="right" vertical="center"/>
    </xf>
    <xf numFmtId="44" fontId="26" fillId="44" borderId="52" xfId="36" applyFont="1" applyFill="1" applyBorder="1" applyAlignment="1" applyProtection="1">
      <alignment horizontal="right" vertical="center"/>
      <protection locked="0"/>
    </xf>
    <xf numFmtId="44" fontId="26" fillId="44" borderId="51" xfId="36" applyFont="1" applyFill="1" applyBorder="1" applyAlignment="1" applyProtection="1">
      <alignment horizontal="right" vertical="center"/>
    </xf>
    <xf numFmtId="10" fontId="26" fillId="44" borderId="51" xfId="38" applyNumberFormat="1" applyFont="1" applyFill="1" applyBorder="1" applyAlignment="1" applyProtection="1">
      <alignment horizontal="right" vertical="center"/>
    </xf>
    <xf numFmtId="182" fontId="24" fillId="2" borderId="33" xfId="28" applyNumberFormat="1" applyFont="1" applyFill="1" applyBorder="1" applyAlignment="1" applyProtection="1">
      <alignment horizontal="right" vertical="center"/>
      <protection locked="0"/>
    </xf>
    <xf numFmtId="44" fontId="26" fillId="44" borderId="29" xfId="36" applyFont="1" applyFill="1" applyBorder="1" applyAlignment="1" applyProtection="1">
      <alignment horizontal="right" vertical="center"/>
    </xf>
    <xf numFmtId="44" fontId="26" fillId="44" borderId="29" xfId="36" applyFont="1" applyFill="1" applyBorder="1" applyAlignment="1" applyProtection="1">
      <alignment horizontal="right" vertical="center"/>
      <protection locked="0"/>
    </xf>
    <xf numFmtId="44" fontId="26" fillId="44" borderId="38" xfId="36" applyFont="1" applyFill="1" applyBorder="1" applyAlignment="1" applyProtection="1">
      <alignment horizontal="right" vertical="center"/>
    </xf>
    <xf numFmtId="10" fontId="26" fillId="44" borderId="32" xfId="38" applyNumberFormat="1" applyFont="1" applyFill="1" applyBorder="1" applyAlignment="1" applyProtection="1">
      <alignment horizontal="right" vertical="center"/>
    </xf>
    <xf numFmtId="0" fontId="6" fillId="7" borderId="26" xfId="22" applyFont="1" applyFill="1" applyBorder="1" applyAlignment="1" applyProtection="1">
      <alignment vertical="top" wrapText="1"/>
    </xf>
    <xf numFmtId="0" fontId="6" fillId="7" borderId="24" xfId="22" applyFont="1" applyFill="1" applyBorder="1" applyAlignment="1" applyProtection="1">
      <alignment vertical="top" wrapText="1"/>
    </xf>
    <xf numFmtId="0" fontId="2" fillId="44" borderId="39" xfId="22" applyFont="1" applyFill="1" applyBorder="1" applyProtection="1"/>
    <xf numFmtId="10" fontId="26" fillId="44" borderId="25" xfId="38" applyNumberFormat="1" applyFont="1" applyFill="1" applyBorder="1" applyAlignment="1" applyProtection="1">
      <alignment horizontal="right" vertical="center"/>
    </xf>
    <xf numFmtId="182" fontId="2" fillId="44" borderId="41" xfId="37" applyNumberFormat="1" applyFill="1" applyBorder="1" applyAlignment="1" applyProtection="1">
      <alignment vertical="top"/>
      <protection locked="0"/>
    </xf>
    <xf numFmtId="0" fontId="2" fillId="44" borderId="52" xfId="22" applyFill="1" applyBorder="1" applyAlignment="1" applyProtection="1">
      <alignment vertical="center"/>
      <protection locked="0"/>
    </xf>
    <xf numFmtId="164" fontId="2" fillId="44" borderId="50" xfId="37" applyFill="1" applyBorder="1" applyAlignment="1" applyProtection="1">
      <alignment vertical="center"/>
      <protection locked="0"/>
    </xf>
    <xf numFmtId="0" fontId="2" fillId="44" borderId="41" xfId="22" applyFill="1" applyBorder="1" applyAlignment="1" applyProtection="1">
      <alignment vertical="center"/>
      <protection locked="0"/>
    </xf>
    <xf numFmtId="164" fontId="2" fillId="44" borderId="51" xfId="37" applyFill="1" applyBorder="1" applyAlignment="1" applyProtection="1">
      <alignment vertical="center"/>
      <protection locked="0"/>
    </xf>
    <xf numFmtId="164" fontId="2" fillId="44" borderId="7" xfId="22" applyNumberFormat="1" applyFill="1" applyBorder="1" applyAlignment="1" applyProtection="1">
      <alignment vertical="center"/>
      <protection locked="0"/>
    </xf>
    <xf numFmtId="10" fontId="2" fillId="44" borderId="28" xfId="38" applyNumberFormat="1" applyFill="1" applyBorder="1" applyAlignment="1" applyProtection="1">
      <alignment vertical="center"/>
      <protection locked="0"/>
    </xf>
    <xf numFmtId="44" fontId="0" fillId="47" borderId="0" xfId="36" applyFont="1" applyFill="1"/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6" fillId="0" borderId="25" xfId="22" applyFont="1" applyFill="1" applyBorder="1" applyAlignment="1" applyProtection="1">
      <alignment horizontal="center" wrapText="1"/>
    </xf>
    <xf numFmtId="0" fontId="2" fillId="0" borderId="28" xfId="22" applyBorder="1" applyAlignment="1" applyProtection="1">
      <alignment wrapText="1"/>
    </xf>
    <xf numFmtId="0" fontId="6" fillId="0" borderId="33" xfId="22" applyFont="1" applyFill="1" applyBorder="1" applyAlignment="1" applyProtection="1">
      <alignment horizontal="center" wrapText="1"/>
    </xf>
    <xf numFmtId="0" fontId="2" fillId="0" borderId="7" xfId="22" applyBorder="1" applyAlignment="1" applyProtection="1">
      <alignment wrapText="1"/>
    </xf>
    <xf numFmtId="0" fontId="6" fillId="0" borderId="30" xfId="22" applyFont="1" applyBorder="1" applyAlignment="1" applyProtection="1">
      <alignment horizontal="center"/>
    </xf>
    <xf numFmtId="0" fontId="6" fillId="0" borderId="13" xfId="22" applyFont="1" applyBorder="1" applyAlignment="1" applyProtection="1">
      <alignment horizontal="center"/>
    </xf>
    <xf numFmtId="0" fontId="6" fillId="0" borderId="31" xfId="22" applyFont="1" applyBorder="1" applyAlignment="1" applyProtection="1">
      <alignment horizontal="center"/>
    </xf>
    <xf numFmtId="0" fontId="31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24" fillId="0" borderId="0" xfId="0" applyFont="1"/>
    <xf numFmtId="0" fontId="28" fillId="48" borderId="1" xfId="0" applyFont="1" applyFill="1" applyBorder="1" applyAlignment="1">
      <alignment horizontal="center" wrapText="1"/>
    </xf>
    <xf numFmtId="0" fontId="24" fillId="0" borderId="1" xfId="0" applyFont="1" applyBorder="1"/>
    <xf numFmtId="0" fontId="24" fillId="0" borderId="1" xfId="0" applyFont="1" applyFill="1" applyBorder="1"/>
    <xf numFmtId="171" fontId="24" fillId="0" borderId="1" xfId="1" applyNumberFormat="1" applyFont="1" applyFill="1" applyBorder="1"/>
    <xf numFmtId="44" fontId="24" fillId="0" borderId="1" xfId="36" applyFont="1" applyFill="1" applyBorder="1"/>
    <xf numFmtId="10" fontId="24" fillId="0" borderId="1" xfId="2" applyNumberFormat="1" applyFont="1" applyFill="1" applyBorder="1"/>
  </cellXfs>
  <cellStyles count="155">
    <cellStyle name="$" xfId="3"/>
    <cellStyle name="$.00" xfId="4"/>
    <cellStyle name="$_9. Rev2Cost_GDPIPI" xfId="23"/>
    <cellStyle name="$_9. Rev2Cost_GDPIPI 2" xfId="32"/>
    <cellStyle name="$_9. Rev2Cost_GDPIPI 3" xfId="105"/>
    <cellStyle name="$_9. Rev2Cost_GDPIPI 4" xfId="99"/>
    <cellStyle name="$_9. Rev2Cost_GDPIPI 5" xfId="93"/>
    <cellStyle name="$_9. Rev2Cost_GDPIPI 6" xfId="87"/>
    <cellStyle name="$_lists" xfId="17"/>
    <cellStyle name="$_lists 2" xfId="30"/>
    <cellStyle name="$_lists 3" xfId="103"/>
    <cellStyle name="$_lists 4" xfId="97"/>
    <cellStyle name="$_lists 5" xfId="91"/>
    <cellStyle name="$_lists 6" xfId="85"/>
    <cellStyle name="$_lists_4. Current Monthly Fixed Charge" xfId="20"/>
    <cellStyle name="$_Sheet4" xfId="26"/>
    <cellStyle name="$_Sheet4 2" xfId="34"/>
    <cellStyle name="$_Sheet4 3" xfId="107"/>
    <cellStyle name="$_Sheet4 4" xfId="101"/>
    <cellStyle name="$_Sheet4 5" xfId="95"/>
    <cellStyle name="$_Sheet4 6" xfId="89"/>
    <cellStyle name="$M" xfId="5"/>
    <cellStyle name="$M.00" xfId="6"/>
    <cellStyle name="$M_9. Rev2Cost_GDPIPI" xfId="24"/>
    <cellStyle name="20% - Accent1 2" xfId="39"/>
    <cellStyle name="20% - Accent2 2" xfId="40"/>
    <cellStyle name="20% - Accent3 2" xfId="41"/>
    <cellStyle name="20% - Accent4 2" xfId="42"/>
    <cellStyle name="20% - Accent5 2" xfId="43"/>
    <cellStyle name="20% - Accent6 2" xfId="44"/>
    <cellStyle name="40% - Accent1 2" xfId="45"/>
    <cellStyle name="40% - Accent2 2" xfId="46"/>
    <cellStyle name="40% - Accent3 2" xfId="47"/>
    <cellStyle name="40% - Accent4 2" xfId="48"/>
    <cellStyle name="40% - Accent5 2" xfId="49"/>
    <cellStyle name="40% - Accent6 2" xfId="50"/>
    <cellStyle name="60% - Accent1 2" xfId="51"/>
    <cellStyle name="60% - Accent2 2" xfId="52"/>
    <cellStyle name="60% - Accent3 2" xfId="53"/>
    <cellStyle name="60% - Accent4 2" xfId="54"/>
    <cellStyle name="60% - Accent5 2" xfId="55"/>
    <cellStyle name="60% - Accent6 2" xfId="56"/>
    <cellStyle name="Accent1 2" xfId="57"/>
    <cellStyle name="Accent2 2" xfId="58"/>
    <cellStyle name="Accent3 2" xfId="59"/>
    <cellStyle name="Accent4 2" xfId="60"/>
    <cellStyle name="Accent5 2" xfId="61"/>
    <cellStyle name="Accent6 2" xfId="62"/>
    <cellStyle name="Bad 2" xfId="63"/>
    <cellStyle name="Calculation 2" xfId="64"/>
    <cellStyle name="Check Cell 2" xfId="65"/>
    <cellStyle name="Comma" xfId="1" builtinId="3"/>
    <cellStyle name="Comma 10" xfId="109"/>
    <cellStyle name="Comma 2" xfId="19"/>
    <cellStyle name="Comma 2 2" xfId="110"/>
    <cellStyle name="Comma 2 2 2" xfId="111"/>
    <cellStyle name="Comma 2 3" xfId="112"/>
    <cellStyle name="Comma 2 3 2" xfId="113"/>
    <cellStyle name="Comma 2 3 3" xfId="114"/>
    <cellStyle name="Comma 2 4" xfId="115"/>
    <cellStyle name="Comma 3" xfId="66"/>
    <cellStyle name="Comma 3 2" xfId="116"/>
    <cellStyle name="Comma 4" xfId="117"/>
    <cellStyle name="Comma 5" xfId="118"/>
    <cellStyle name="Comma 6" xfId="119"/>
    <cellStyle name="Comma0" xfId="7"/>
    <cellStyle name="Currency" xfId="36" builtinId="4"/>
    <cellStyle name="Currency 2" xfId="28"/>
    <cellStyle name="Currency 2 2" xfId="37"/>
    <cellStyle name="Currency 2 3" xfId="120"/>
    <cellStyle name="Currency 3" xfId="121"/>
    <cellStyle name="Currency 4" xfId="122"/>
    <cellStyle name="Currency0" xfId="8"/>
    <cellStyle name="Date" xfId="9"/>
    <cellStyle name="Explanatory Text 2" xfId="67"/>
    <cellStyle name="Fixed" xfId="10"/>
    <cellStyle name="Good 2" xfId="68"/>
    <cellStyle name="Grey" xfId="11"/>
    <cellStyle name="Heading 1 2" xfId="69"/>
    <cellStyle name="Heading 2 2" xfId="70"/>
    <cellStyle name="Heading 3 2" xfId="71"/>
    <cellStyle name="Heading 4 2" xfId="72"/>
    <cellStyle name="Input [yellow]" xfId="12"/>
    <cellStyle name="Input 2" xfId="73"/>
    <cellStyle name="Linked Cell 2" xfId="74"/>
    <cellStyle name="M" xfId="13"/>
    <cellStyle name="M.00" xfId="14"/>
    <cellStyle name="M_9. Rev2Cost_GDPIPI" xfId="25"/>
    <cellStyle name="M_9. Rev2Cost_GDPIPI 2" xfId="33"/>
    <cellStyle name="M_9. Rev2Cost_GDPIPI 3" xfId="106"/>
    <cellStyle name="M_9. Rev2Cost_GDPIPI 4" xfId="100"/>
    <cellStyle name="M_9. Rev2Cost_GDPIPI 5" xfId="94"/>
    <cellStyle name="M_9. Rev2Cost_GDPIPI 6" xfId="88"/>
    <cellStyle name="M_lists" xfId="18"/>
    <cellStyle name="M_lists 2" xfId="31"/>
    <cellStyle name="M_lists 3" xfId="104"/>
    <cellStyle name="M_lists 4" xfId="98"/>
    <cellStyle name="M_lists 5" xfId="92"/>
    <cellStyle name="M_lists 6" xfId="86"/>
    <cellStyle name="M_lists_4. Current Monthly Fixed Charge" xfId="21"/>
    <cellStyle name="M_Sheet4" xfId="27"/>
    <cellStyle name="M_Sheet4 2" xfId="35"/>
    <cellStyle name="M_Sheet4 3" xfId="108"/>
    <cellStyle name="M_Sheet4 4" xfId="102"/>
    <cellStyle name="M_Sheet4 5" xfId="96"/>
    <cellStyle name="M_Sheet4 6" xfId="90"/>
    <cellStyle name="Neutral 2" xfId="75"/>
    <cellStyle name="Normal" xfId="0" builtinId="0"/>
    <cellStyle name="Normal - Style1" xfId="15"/>
    <cellStyle name="Normal 10" xfId="123"/>
    <cellStyle name="Normal 11" xfId="124"/>
    <cellStyle name="Normal 12" xfId="125"/>
    <cellStyle name="Normal 13" xfId="126"/>
    <cellStyle name="Normal 14" xfId="127"/>
    <cellStyle name="Normal 2" xfId="22"/>
    <cellStyle name="Normal 2 2" xfId="128"/>
    <cellStyle name="Normal 2 3" xfId="129"/>
    <cellStyle name="Normal 3" xfId="76"/>
    <cellStyle name="Normal 3 2" xfId="130"/>
    <cellStyle name="Normal 4" xfId="77"/>
    <cellStyle name="Normal 4 2" xfId="131"/>
    <cellStyle name="Normal 4 3" xfId="132"/>
    <cellStyle name="Normal 5" xfId="78"/>
    <cellStyle name="Normal 5 2" xfId="133"/>
    <cellStyle name="Normal 6" xfId="134"/>
    <cellStyle name="Normal 7" xfId="135"/>
    <cellStyle name="Normal 8" xfId="136"/>
    <cellStyle name="Normal 9" xfId="137"/>
    <cellStyle name="Normal_14. Bill Impacts" xfId="29"/>
    <cellStyle name="Note 2" xfId="79"/>
    <cellStyle name="Output 2" xfId="80"/>
    <cellStyle name="Percent" xfId="2" builtinId="5"/>
    <cellStyle name="Percent [2]" xfId="16"/>
    <cellStyle name="Percent 10" xfId="138"/>
    <cellStyle name="Percent 11" xfId="139"/>
    <cellStyle name="Percent 2" xfId="38"/>
    <cellStyle name="Percent 2 2" xfId="140"/>
    <cellStyle name="Percent 2 3" xfId="141"/>
    <cellStyle name="Percent 2 3 2" xfId="142"/>
    <cellStyle name="Percent 2 3 3" xfId="143"/>
    <cellStyle name="Percent 3" xfId="81"/>
    <cellStyle name="Percent 3 2" xfId="144"/>
    <cellStyle name="Percent 3 3" xfId="145"/>
    <cellStyle name="Percent 3 3 2" xfId="146"/>
    <cellStyle name="Percent 3 3 3" xfId="147"/>
    <cellStyle name="Percent 3 4" xfId="148"/>
    <cellStyle name="Percent 4" xfId="149"/>
    <cellStyle name="Percent 5" xfId="150"/>
    <cellStyle name="Percent 6" xfId="151"/>
    <cellStyle name="Percent 7" xfId="152"/>
    <cellStyle name="Percent 8" xfId="153"/>
    <cellStyle name="Percent 9" xfId="154"/>
    <cellStyle name="Title 2" xfId="82"/>
    <cellStyle name="Total 2" xfId="83"/>
    <cellStyle name="Warning Text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sT\sTM7iVNCFDGVwSvyRjKK4E+++TI\TemporaryItems\LRAM%20SSM%20calculator%20HOB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dx\dx+h3RIcEtmERPMhp54B+U+++TI\TemporaryItems\HOB%20load%20forecasting%20tabl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Inputs"/>
      <sheetName val="Discount Rates"/>
      <sheetName val="Rate Information"/>
      <sheetName val="Program level"/>
      <sheetName val="Measure Inputs"/>
      <sheetName val="Sheet3"/>
      <sheetName val="Energy savings by rate class"/>
      <sheetName val="LRAM Summary"/>
      <sheetName val="SSM Summary"/>
      <sheetName val="Rate class summary"/>
      <sheetName val="Graphs"/>
      <sheetName val="Measure level"/>
      <sheetName val="measure calcs"/>
      <sheetName val="Carrying charges"/>
      <sheetName val="Report tables"/>
      <sheetName val="Sheet2"/>
      <sheetName val="Peak demand calc, measure 216"/>
      <sheetName val="Energy calc, measure 164"/>
      <sheetName val="Simple carrying charges"/>
      <sheetName val="Rate rider calculation"/>
    </sheetNames>
    <sheetDataSet>
      <sheetData sheetId="0" refreshError="1">
        <row r="2">
          <cell r="D2">
            <v>0.05</v>
          </cell>
        </row>
        <row r="4">
          <cell r="D4">
            <v>2009</v>
          </cell>
        </row>
        <row r="6">
          <cell r="D6">
            <v>2010</v>
          </cell>
        </row>
        <row r="8">
          <cell r="D8">
            <v>2012</v>
          </cell>
        </row>
        <row r="10">
          <cell r="D10">
            <v>2009</v>
          </cell>
        </row>
        <row r="11">
          <cell r="D11" t="str">
            <v>and</v>
          </cell>
        </row>
        <row r="12">
          <cell r="D12">
            <v>2011</v>
          </cell>
        </row>
        <row r="14">
          <cell r="D14" t="str">
            <v>Quarterly</v>
          </cell>
        </row>
      </sheetData>
      <sheetData sheetId="1" refreshError="1">
        <row r="4">
          <cell r="F4">
            <v>6.1250000000000002E-3</v>
          </cell>
          <cell r="G4">
            <v>2.5000000000000001E-3</v>
          </cell>
          <cell r="H4">
            <v>1.3749999999999999E-3</v>
          </cell>
          <cell r="I4">
            <v>1.3749999999999999E-3</v>
          </cell>
          <cell r="M4">
            <v>2009</v>
          </cell>
          <cell r="N4">
            <v>6.1250000000000002E-3</v>
          </cell>
          <cell r="O4">
            <v>2.5000000000000001E-3</v>
          </cell>
          <cell r="P4">
            <v>1.3749999999999999E-3</v>
          </cell>
          <cell r="Q4">
            <v>1.3749999999999999E-3</v>
          </cell>
          <cell r="R4">
            <v>1.0340499999999999</v>
          </cell>
          <cell r="S4">
            <v>1.027925</v>
          </cell>
          <cell r="T4">
            <v>1.025425</v>
          </cell>
          <cell r="U4">
            <v>1.0240499999999999</v>
          </cell>
          <cell r="V4">
            <v>4.1114499999999996</v>
          </cell>
        </row>
        <row r="5">
          <cell r="F5">
            <v>1.3749999999999999E-3</v>
          </cell>
          <cell r="G5">
            <v>1.3749999999999999E-3</v>
          </cell>
          <cell r="H5">
            <v>2.225E-3</v>
          </cell>
          <cell r="I5">
            <v>3.0000000000000001E-3</v>
          </cell>
          <cell r="M5">
            <v>2010</v>
          </cell>
          <cell r="N5">
            <v>1.3749999999999999E-3</v>
          </cell>
          <cell r="O5">
            <v>1.3749999999999999E-3</v>
          </cell>
          <cell r="P5">
            <v>2.225E-3</v>
          </cell>
          <cell r="Q5">
            <v>3.0000000000000001E-3</v>
          </cell>
          <cell r="R5">
            <v>1.022675</v>
          </cell>
          <cell r="S5">
            <v>1.0213000000000001</v>
          </cell>
          <cell r="T5">
            <v>1.019925</v>
          </cell>
          <cell r="U5">
            <v>1.0177</v>
          </cell>
          <cell r="V5">
            <v>4.0815999999999999</v>
          </cell>
        </row>
        <row r="6">
          <cell r="F6">
            <v>3.6749999999999999E-3</v>
          </cell>
          <cell r="G6">
            <v>3.6749999999999999E-3</v>
          </cell>
          <cell r="H6">
            <v>3.6749999999999999E-3</v>
          </cell>
          <cell r="I6">
            <v>3.6749999999999999E-3</v>
          </cell>
          <cell r="M6">
            <v>2011</v>
          </cell>
          <cell r="N6">
            <v>3.6749999999999999E-3</v>
          </cell>
          <cell r="O6">
            <v>3.6749999999999999E-3</v>
          </cell>
          <cell r="P6">
            <v>3.6749999999999999E-3</v>
          </cell>
          <cell r="Q6">
            <v>3.6749999999999999E-3</v>
          </cell>
          <cell r="R6">
            <v>1.0146999999999999</v>
          </cell>
          <cell r="S6">
            <v>1.0110250000000001</v>
          </cell>
          <cell r="T6">
            <v>1.00735</v>
          </cell>
          <cell r="U6">
            <v>1.0036750000000001</v>
          </cell>
          <cell r="V6">
            <v>4.0367500000000005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M7">
            <v>2012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4</v>
          </cell>
        </row>
        <row r="8">
          <cell r="M8">
            <v>2013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4</v>
          </cell>
        </row>
        <row r="9">
          <cell r="M9">
            <v>2014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4</v>
          </cell>
        </row>
        <row r="10">
          <cell r="C10">
            <v>0</v>
          </cell>
          <cell r="M10">
            <v>2015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4</v>
          </cell>
        </row>
        <row r="11">
          <cell r="C11">
            <v>0</v>
          </cell>
          <cell r="M11">
            <v>2016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4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2017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4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2018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4</v>
          </cell>
        </row>
        <row r="14">
          <cell r="C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2019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4</v>
          </cell>
        </row>
        <row r="15"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2020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4</v>
          </cell>
        </row>
        <row r="16"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2021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4</v>
          </cell>
        </row>
        <row r="17">
          <cell r="C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2022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4</v>
          </cell>
        </row>
        <row r="18">
          <cell r="C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2023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4</v>
          </cell>
        </row>
        <row r="19"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2024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4</v>
          </cell>
        </row>
        <row r="20"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2025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4</v>
          </cell>
        </row>
        <row r="21"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2026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4</v>
          </cell>
        </row>
        <row r="22"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2027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4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2028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4</v>
          </cell>
        </row>
        <row r="24">
          <cell r="C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2029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4</v>
          </cell>
        </row>
        <row r="25">
          <cell r="C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2030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4</v>
          </cell>
        </row>
        <row r="26">
          <cell r="C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2031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4</v>
          </cell>
        </row>
        <row r="27">
          <cell r="C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2032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</row>
        <row r="28">
          <cell r="C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2033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</row>
        <row r="29">
          <cell r="C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2034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</row>
        <row r="30">
          <cell r="C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2035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</row>
        <row r="31">
          <cell r="C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2036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</row>
        <row r="32">
          <cell r="C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2037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</row>
        <row r="33">
          <cell r="C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2038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</row>
        <row r="34">
          <cell r="C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2039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4</v>
          </cell>
        </row>
        <row r="35">
          <cell r="C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2040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4</v>
          </cell>
        </row>
        <row r="36">
          <cell r="C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2041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4</v>
          </cell>
        </row>
        <row r="37">
          <cell r="C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2042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4</v>
          </cell>
        </row>
        <row r="38">
          <cell r="C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2043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4</v>
          </cell>
        </row>
        <row r="39">
          <cell r="C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2044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4</v>
          </cell>
        </row>
        <row r="40">
          <cell r="C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2045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4</v>
          </cell>
        </row>
        <row r="41">
          <cell r="C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2046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4</v>
          </cell>
        </row>
        <row r="42"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2047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</row>
        <row r="43">
          <cell r="C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2048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4</v>
          </cell>
        </row>
      </sheetData>
      <sheetData sheetId="2" refreshError="1">
        <row r="9">
          <cell r="B9" t="str">
            <v>Residential</v>
          </cell>
        </row>
        <row r="10">
          <cell r="B10" t="str">
            <v>GS &lt; 50 kW</v>
          </cell>
        </row>
        <row r="11">
          <cell r="B11" t="str">
            <v>GS 50 to 699 kW</v>
          </cell>
        </row>
        <row r="12">
          <cell r="B12" t="str">
            <v>GS 700 to 4,999 kW</v>
          </cell>
        </row>
        <row r="13">
          <cell r="B13" t="str">
            <v>Large Use</v>
          </cell>
        </row>
        <row r="14">
          <cell r="B14" t="str">
            <v>Unmetered Scattered Load</v>
          </cell>
        </row>
        <row r="15">
          <cell r="B15" t="str">
            <v>Standby Power</v>
          </cell>
        </row>
        <row r="16">
          <cell r="B16" t="str">
            <v>Sentinel Lighting</v>
          </cell>
        </row>
        <row r="17">
          <cell r="B17" t="str">
            <v>Street Lighting</v>
          </cell>
        </row>
        <row r="18">
          <cell r="B18" t="str">
            <v>Embedded Distributor</v>
          </cell>
        </row>
        <row r="19">
          <cell r="B19" t="str">
            <v>*Split Class*</v>
          </cell>
        </row>
      </sheetData>
      <sheetData sheetId="3" refreshError="1">
        <row r="4">
          <cell r="B4" t="str">
            <v xml:space="preserve"> </v>
          </cell>
        </row>
        <row r="5">
          <cell r="B5" t="str">
            <v>2009 Great Refrigerator Roundup</v>
          </cell>
          <cell r="C5">
            <v>2009</v>
          </cell>
          <cell r="D5" t="str">
            <v>Great Refrigerator Roundup</v>
          </cell>
          <cell r="E5" t="str">
            <v>OPA</v>
          </cell>
          <cell r="J5" t="str">
            <v>Residential</v>
          </cell>
        </row>
        <row r="6">
          <cell r="B6" t="str">
            <v>2009 Cool Savings Rebate</v>
          </cell>
          <cell r="C6">
            <v>2009</v>
          </cell>
          <cell r="D6" t="str">
            <v>Cool Savings Rebate</v>
          </cell>
          <cell r="E6" t="str">
            <v>OPA</v>
          </cell>
          <cell r="J6" t="str">
            <v>Residential</v>
          </cell>
        </row>
        <row r="7">
          <cell r="B7" t="str">
            <v>2009 Every Kilowatt Counts Power Savings Event</v>
          </cell>
          <cell r="C7">
            <v>2009</v>
          </cell>
          <cell r="D7" t="str">
            <v>Every Kilowatt Counts Power Savings Event</v>
          </cell>
          <cell r="E7" t="str">
            <v>OPA</v>
          </cell>
          <cell r="J7" t="str">
            <v>Residential</v>
          </cell>
        </row>
        <row r="8">
          <cell r="B8" t="str">
            <v>2009 peaksaver®</v>
          </cell>
          <cell r="C8">
            <v>2009</v>
          </cell>
          <cell r="D8" t="str">
            <v>peaksaver®</v>
          </cell>
          <cell r="E8" t="str">
            <v>OPA</v>
          </cell>
          <cell r="J8" t="str">
            <v>Residential</v>
          </cell>
        </row>
        <row r="9">
          <cell r="B9" t="str">
            <v>2009 Electricity Retrofit Incentive</v>
          </cell>
          <cell r="C9">
            <v>2009</v>
          </cell>
          <cell r="D9" t="str">
            <v>Electricity Retrofit Incentive</v>
          </cell>
          <cell r="E9" t="str">
            <v>OPA</v>
          </cell>
          <cell r="J9" t="str">
            <v>*Split Class*</v>
          </cell>
          <cell r="M9">
            <v>0.79</v>
          </cell>
          <cell r="N9">
            <v>0.21</v>
          </cell>
        </row>
        <row r="10">
          <cell r="B10" t="str">
            <v>2009 High Performance New Construction</v>
          </cell>
          <cell r="C10">
            <v>2009</v>
          </cell>
          <cell r="D10" t="str">
            <v>High Performance New Construction</v>
          </cell>
          <cell r="E10" t="str">
            <v>OPA</v>
          </cell>
          <cell r="J10" t="str">
            <v>GS &lt; 50 kW</v>
          </cell>
        </row>
        <row r="11">
          <cell r="B11" t="str">
            <v>2009 Power Savings Blitz</v>
          </cell>
          <cell r="C11">
            <v>2009</v>
          </cell>
          <cell r="D11" t="str">
            <v>Power Savings Blitz</v>
          </cell>
          <cell r="E11" t="str">
            <v>OPA</v>
          </cell>
          <cell r="J11" t="str">
            <v>GS &lt; 50 kW</v>
          </cell>
        </row>
        <row r="12">
          <cell r="B12" t="str">
            <v>2010 Great Refrigerator Roundup</v>
          </cell>
          <cell r="C12">
            <v>2010</v>
          </cell>
          <cell r="D12" t="str">
            <v>Great Refrigerator Roundup</v>
          </cell>
          <cell r="E12" t="str">
            <v>OPA</v>
          </cell>
          <cell r="J12" t="str">
            <v>Residential</v>
          </cell>
        </row>
        <row r="13">
          <cell r="B13" t="str">
            <v>2010 Cool Savings Rebate</v>
          </cell>
          <cell r="C13">
            <v>2010</v>
          </cell>
          <cell r="D13" t="str">
            <v>Cool Savings Rebate</v>
          </cell>
          <cell r="E13" t="str">
            <v>OPA</v>
          </cell>
          <cell r="J13" t="str">
            <v>Residential</v>
          </cell>
        </row>
        <row r="14">
          <cell r="B14" t="str">
            <v>2010 Every Kilowatt Counts Power Savings Event</v>
          </cell>
          <cell r="C14">
            <v>2010</v>
          </cell>
          <cell r="D14" t="str">
            <v>Every Kilowatt Counts Power Savings Event</v>
          </cell>
          <cell r="E14" t="str">
            <v>OPA</v>
          </cell>
          <cell r="J14" t="str">
            <v>Residential</v>
          </cell>
        </row>
        <row r="15">
          <cell r="B15" t="str">
            <v>2010 peaksaver®</v>
          </cell>
          <cell r="C15">
            <v>2010</v>
          </cell>
          <cell r="D15" t="str">
            <v>peaksaver®</v>
          </cell>
          <cell r="E15" t="str">
            <v>OPA</v>
          </cell>
          <cell r="J15" t="str">
            <v>Residential</v>
          </cell>
        </row>
        <row r="16">
          <cell r="B16" t="str">
            <v>2010 Electricity Retrofit Incentive</v>
          </cell>
          <cell r="C16">
            <v>2010</v>
          </cell>
          <cell r="D16" t="str">
            <v>Electricity Retrofit Incentive</v>
          </cell>
          <cell r="E16" t="str">
            <v>OPA</v>
          </cell>
          <cell r="J16" t="str">
            <v>*Split Class*</v>
          </cell>
          <cell r="M16">
            <v>0.79</v>
          </cell>
          <cell r="N16">
            <v>0.21</v>
          </cell>
        </row>
        <row r="17">
          <cell r="B17" t="str">
            <v>2010 High Performance New Construction</v>
          </cell>
          <cell r="C17">
            <v>2010</v>
          </cell>
          <cell r="D17" t="str">
            <v>High Performance New Construction</v>
          </cell>
          <cell r="E17" t="str">
            <v>OPA</v>
          </cell>
          <cell r="J17" t="str">
            <v>GS &lt; 50 kW</v>
          </cell>
        </row>
        <row r="18">
          <cell r="B18" t="str">
            <v>2010 Power Savings Blitz</v>
          </cell>
          <cell r="C18">
            <v>2010</v>
          </cell>
          <cell r="D18" t="str">
            <v>Power Savings Blitz</v>
          </cell>
          <cell r="E18" t="str">
            <v>OPA</v>
          </cell>
          <cell r="J18" t="str">
            <v>GS &lt; 50 kW</v>
          </cell>
        </row>
        <row r="19">
          <cell r="B19" t="str">
            <v xml:space="preserve"> </v>
          </cell>
        </row>
        <row r="20">
          <cell r="B20" t="str">
            <v xml:space="preserve"> </v>
          </cell>
        </row>
        <row r="21">
          <cell r="B21" t="str">
            <v xml:space="preserve"> </v>
          </cell>
        </row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  <row r="29">
          <cell r="B29" t="str">
            <v xml:space="preserve"> </v>
          </cell>
        </row>
        <row r="30">
          <cell r="B30" t="str">
            <v xml:space="preserve"> </v>
          </cell>
        </row>
        <row r="31">
          <cell r="B31" t="str">
            <v xml:space="preserve"> </v>
          </cell>
        </row>
        <row r="32">
          <cell r="B32" t="str">
            <v xml:space="preserve"> </v>
          </cell>
        </row>
        <row r="33">
          <cell r="B33" t="str">
            <v xml:space="preserve"> </v>
          </cell>
        </row>
        <row r="34">
          <cell r="B34" t="str">
            <v xml:space="preserve"> </v>
          </cell>
        </row>
        <row r="35">
          <cell r="B35" t="str">
            <v xml:space="preserve"> </v>
          </cell>
        </row>
        <row r="36">
          <cell r="B36" t="str">
            <v xml:space="preserve"> </v>
          </cell>
        </row>
        <row r="37">
          <cell r="B37" t="str">
            <v xml:space="preserve"> </v>
          </cell>
        </row>
        <row r="38">
          <cell r="B38" t="str">
            <v xml:space="preserve"> </v>
          </cell>
        </row>
        <row r="39">
          <cell r="B39" t="str">
            <v xml:space="preserve"> </v>
          </cell>
        </row>
        <row r="40">
          <cell r="B40" t="str">
            <v xml:space="preserve"> </v>
          </cell>
        </row>
        <row r="41">
          <cell r="B41" t="str">
            <v xml:space="preserve"> </v>
          </cell>
        </row>
        <row r="42">
          <cell r="B42" t="str">
            <v xml:space="preserve"> </v>
          </cell>
        </row>
        <row r="43">
          <cell r="B43" t="str">
            <v xml:space="preserve"> </v>
          </cell>
        </row>
        <row r="44">
          <cell r="B44" t="str">
            <v xml:space="preserve"> </v>
          </cell>
        </row>
        <row r="45">
          <cell r="B45" t="str">
            <v xml:space="preserve"> </v>
          </cell>
        </row>
        <row r="46">
          <cell r="B46" t="str">
            <v xml:space="preserve"> 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49">
          <cell r="B49" t="str">
            <v xml:space="preserve"> </v>
          </cell>
        </row>
        <row r="50">
          <cell r="B50" t="str">
            <v xml:space="preserve"> 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4">
          <cell r="B54" t="str">
            <v xml:space="preserve"> </v>
          </cell>
        </row>
        <row r="55">
          <cell r="B55" t="str">
            <v xml:space="preserve"> </v>
          </cell>
        </row>
        <row r="56">
          <cell r="B56" t="str">
            <v xml:space="preserve"> </v>
          </cell>
        </row>
        <row r="57">
          <cell r="B57" t="str">
            <v xml:space="preserve"> </v>
          </cell>
        </row>
        <row r="58">
          <cell r="B58" t="str">
            <v xml:space="preserve"> </v>
          </cell>
        </row>
        <row r="59">
          <cell r="B59" t="str">
            <v xml:space="preserve"> </v>
          </cell>
        </row>
        <row r="60">
          <cell r="B60" t="str">
            <v xml:space="preserve"> </v>
          </cell>
        </row>
        <row r="61">
          <cell r="B61" t="str">
            <v xml:space="preserve"> </v>
          </cell>
        </row>
        <row r="62">
          <cell r="B62" t="str">
            <v xml:space="preserve"> </v>
          </cell>
        </row>
        <row r="63">
          <cell r="B63" t="str">
            <v xml:space="preserve"> </v>
          </cell>
        </row>
        <row r="64">
          <cell r="B64" t="str">
            <v xml:space="preserve"> </v>
          </cell>
        </row>
        <row r="65">
          <cell r="B65" t="str">
            <v xml:space="preserve"> </v>
          </cell>
        </row>
        <row r="66">
          <cell r="B66" t="str">
            <v xml:space="preserve"> </v>
          </cell>
        </row>
        <row r="67">
          <cell r="B67" t="str">
            <v xml:space="preserve"> </v>
          </cell>
        </row>
        <row r="68">
          <cell r="B68" t="str">
            <v xml:space="preserve"> </v>
          </cell>
        </row>
        <row r="69">
          <cell r="B69" t="str">
            <v xml:space="preserve"> </v>
          </cell>
        </row>
        <row r="70">
          <cell r="B70" t="str">
            <v xml:space="preserve"> </v>
          </cell>
        </row>
        <row r="71">
          <cell r="B71" t="str">
            <v xml:space="preserve"> </v>
          </cell>
        </row>
        <row r="72">
          <cell r="B72" t="str">
            <v xml:space="preserve"> </v>
          </cell>
        </row>
        <row r="73">
          <cell r="B73" t="str">
            <v xml:space="preserve"> </v>
          </cell>
        </row>
        <row r="74">
          <cell r="B74" t="str">
            <v xml:space="preserve"> </v>
          </cell>
        </row>
        <row r="75">
          <cell r="B75" t="str">
            <v xml:space="preserve"> </v>
          </cell>
        </row>
        <row r="76">
          <cell r="B76" t="str">
            <v xml:space="preserve"> </v>
          </cell>
        </row>
        <row r="77">
          <cell r="B77" t="str">
            <v xml:space="preserve"> </v>
          </cell>
        </row>
        <row r="78">
          <cell r="B78" t="str">
            <v xml:space="preserve"> </v>
          </cell>
        </row>
        <row r="79">
          <cell r="B79" t="str">
            <v xml:space="preserve"> </v>
          </cell>
        </row>
        <row r="80">
          <cell r="B80" t="str">
            <v xml:space="preserve"> </v>
          </cell>
        </row>
        <row r="81">
          <cell r="B81" t="str">
            <v xml:space="preserve"> </v>
          </cell>
        </row>
        <row r="82">
          <cell r="B82" t="str">
            <v xml:space="preserve"> </v>
          </cell>
        </row>
        <row r="83">
          <cell r="B83" t="str">
            <v xml:space="preserve"> </v>
          </cell>
        </row>
        <row r="84">
          <cell r="B84" t="str">
            <v xml:space="preserve"> </v>
          </cell>
        </row>
        <row r="85">
          <cell r="B85" t="str">
            <v xml:space="preserve"> </v>
          </cell>
        </row>
        <row r="86">
          <cell r="B86" t="str">
            <v xml:space="preserve"> </v>
          </cell>
        </row>
        <row r="87">
          <cell r="B87" t="str">
            <v xml:space="preserve"> </v>
          </cell>
        </row>
        <row r="88">
          <cell r="B88" t="str">
            <v xml:space="preserve"> </v>
          </cell>
        </row>
        <row r="89">
          <cell r="B89" t="str">
            <v xml:space="preserve"> </v>
          </cell>
        </row>
        <row r="90">
          <cell r="B90" t="str">
            <v xml:space="preserve"> </v>
          </cell>
        </row>
        <row r="91">
          <cell r="B91" t="str">
            <v xml:space="preserve"> </v>
          </cell>
        </row>
        <row r="92">
          <cell r="B92" t="str">
            <v xml:space="preserve"> </v>
          </cell>
        </row>
        <row r="93">
          <cell r="B93" t="str">
            <v xml:space="preserve"> </v>
          </cell>
        </row>
        <row r="94">
          <cell r="B94" t="str">
            <v xml:space="preserve"> </v>
          </cell>
        </row>
        <row r="95">
          <cell r="B95" t="str">
            <v xml:space="preserve"> </v>
          </cell>
        </row>
        <row r="96">
          <cell r="B96" t="str">
            <v xml:space="preserve"> </v>
          </cell>
        </row>
        <row r="97">
          <cell r="B97" t="str">
            <v xml:space="preserve"> </v>
          </cell>
        </row>
        <row r="98">
          <cell r="B98" t="str">
            <v xml:space="preserve"> </v>
          </cell>
        </row>
        <row r="99">
          <cell r="B99" t="str">
            <v xml:space="preserve"> </v>
          </cell>
        </row>
        <row r="100">
          <cell r="B100" t="str">
            <v xml:space="preserve"> </v>
          </cell>
        </row>
        <row r="101">
          <cell r="B101" t="str">
            <v xml:space="preserve"> </v>
          </cell>
        </row>
        <row r="102">
          <cell r="B102" t="str">
            <v xml:space="preserve"> </v>
          </cell>
        </row>
        <row r="103">
          <cell r="B103" t="str">
            <v xml:space="preserve"> </v>
          </cell>
        </row>
        <row r="104">
          <cell r="B104" t="str">
            <v xml:space="preserve"> </v>
          </cell>
        </row>
        <row r="105">
          <cell r="B105" t="str">
            <v xml:space="preserve"> </v>
          </cell>
        </row>
        <row r="106">
          <cell r="B106" t="str">
            <v xml:space="preserve"> </v>
          </cell>
        </row>
        <row r="107">
          <cell r="B107" t="str">
            <v xml:space="preserve"> </v>
          </cell>
        </row>
        <row r="108">
          <cell r="B108" t="str">
            <v xml:space="preserve"> </v>
          </cell>
        </row>
        <row r="109">
          <cell r="B109" t="str">
            <v xml:space="preserve"> </v>
          </cell>
        </row>
      </sheetData>
      <sheetData sheetId="4" refreshError="1">
        <row r="115">
          <cell r="B115" t="str">
            <v>2009 Great Refrigerator Roundup</v>
          </cell>
          <cell r="E115">
            <v>7.3007301989311976E-2</v>
          </cell>
          <cell r="F115">
            <v>5</v>
          </cell>
          <cell r="G115" t="str">
            <v>LRAM</v>
          </cell>
          <cell r="I115">
            <v>0.45794948203535468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P115" t="str">
            <v>Flat</v>
          </cell>
          <cell r="T115">
            <v>0</v>
          </cell>
          <cell r="U115">
            <v>0</v>
          </cell>
        </row>
        <row r="116">
          <cell r="B116" t="str">
            <v>2009 Great Refrigerator Roundup</v>
          </cell>
          <cell r="E116">
            <v>2.7039741477522958E-2</v>
          </cell>
          <cell r="F116">
            <v>5</v>
          </cell>
          <cell r="G116" t="str">
            <v>LRAM</v>
          </cell>
          <cell r="I116">
            <v>0.45794948203535468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P116" t="str">
            <v>Flat</v>
          </cell>
          <cell r="T116">
            <v>0</v>
          </cell>
          <cell r="U116">
            <v>0</v>
          </cell>
        </row>
        <row r="117">
          <cell r="B117" t="str">
            <v>2009 Great Refrigerator Roundup</v>
          </cell>
          <cell r="E117">
            <v>0.14195864275699555</v>
          </cell>
          <cell r="F117">
            <v>5</v>
          </cell>
          <cell r="G117" t="str">
            <v>LRAM</v>
          </cell>
          <cell r="I117">
            <v>0.45794948203535468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P117" t="str">
            <v>Flat</v>
          </cell>
          <cell r="T117">
            <v>0</v>
          </cell>
          <cell r="U117">
            <v>0</v>
          </cell>
        </row>
        <row r="118">
          <cell r="B118" t="str">
            <v>2009 Great Refrigerator Roundup</v>
          </cell>
          <cell r="E118">
            <v>0.28539218050367415</v>
          </cell>
          <cell r="F118">
            <v>5</v>
          </cell>
          <cell r="G118" t="str">
            <v>LRAM</v>
          </cell>
          <cell r="I118">
            <v>0.45794948203535468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P118" t="str">
            <v>Flat</v>
          </cell>
          <cell r="T118">
            <v>673.83758834766411</v>
          </cell>
          <cell r="U118">
            <v>9.3797477354176734E-2</v>
          </cell>
        </row>
        <row r="119">
          <cell r="B119" t="str">
            <v>2009 Great Refrigerator Roundup</v>
          </cell>
          <cell r="E119">
            <v>0.10570080759395339</v>
          </cell>
          <cell r="F119">
            <v>5</v>
          </cell>
          <cell r="G119" t="str">
            <v>LRAM</v>
          </cell>
          <cell r="I119">
            <v>0.45794948203535468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P119" t="str">
            <v>Flat</v>
          </cell>
          <cell r="T119">
            <v>454.43351059895542</v>
          </cell>
          <cell r="U119">
            <v>6.3448774933649685E-2</v>
          </cell>
        </row>
        <row r="120">
          <cell r="B120" t="str">
            <v>2009 Great Refrigerator Roundup</v>
          </cell>
          <cell r="E120">
            <v>0.55492923986825526</v>
          </cell>
          <cell r="F120">
            <v>5</v>
          </cell>
          <cell r="G120" t="str">
            <v>LRAM</v>
          </cell>
          <cell r="I120">
            <v>0.45794948203535468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P120" t="str">
            <v>Flat</v>
          </cell>
          <cell r="T120">
            <v>498.31432614869772</v>
          </cell>
          <cell r="U120">
            <v>6.9508877954766207E-2</v>
          </cell>
        </row>
        <row r="121">
          <cell r="B121" t="str">
            <v>2009 Great Refrigerator Roundup</v>
          </cell>
          <cell r="E121">
            <v>2.0641155380614573</v>
          </cell>
          <cell r="F121">
            <v>5</v>
          </cell>
          <cell r="G121" t="str">
            <v>LRAM</v>
          </cell>
          <cell r="I121">
            <v>0.45794948203535468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P121" t="str">
            <v>Flat</v>
          </cell>
          <cell r="T121">
            <v>1769.3765995999947</v>
          </cell>
          <cell r="U121">
            <v>0.24629534535013603</v>
          </cell>
        </row>
        <row r="122">
          <cell r="B122" t="str">
            <v>2009 Great Refrigerator Roundup</v>
          </cell>
          <cell r="E122">
            <v>0.76448723631905802</v>
          </cell>
          <cell r="F122">
            <v>5</v>
          </cell>
          <cell r="G122" t="str">
            <v>LRAM</v>
          </cell>
          <cell r="I122">
            <v>0.45794948203535468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P122" t="str">
            <v>Flat</v>
          </cell>
          <cell r="T122">
            <v>1193.2608593408029</v>
          </cell>
          <cell r="U122">
            <v>0.16660509829404743</v>
          </cell>
        </row>
        <row r="123">
          <cell r="B123" t="str">
            <v>2009 Great Refrigerator Roundup</v>
          </cell>
          <cell r="E123">
            <v>4.0135579906750554</v>
          </cell>
          <cell r="F123">
            <v>5</v>
          </cell>
          <cell r="G123" t="str">
            <v>LRAM</v>
          </cell>
          <cell r="I123">
            <v>0.45794948203535468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P123" t="str">
            <v>Flat</v>
          </cell>
          <cell r="T123">
            <v>1308.4840073926428</v>
          </cell>
          <cell r="U123">
            <v>0.18251784145671668</v>
          </cell>
        </row>
        <row r="124">
          <cell r="B124" t="str">
            <v>2009 Great Refrigerator Roundup</v>
          </cell>
          <cell r="E124">
            <v>4.1689844697528216</v>
          </cell>
          <cell r="F124">
            <v>4</v>
          </cell>
          <cell r="G124" t="str">
            <v>LRAM</v>
          </cell>
          <cell r="I124">
            <v>0.48214741416395068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P124" t="str">
            <v>Flat</v>
          </cell>
          <cell r="T124">
            <v>0</v>
          </cell>
          <cell r="U124">
            <v>0</v>
          </cell>
        </row>
        <row r="125">
          <cell r="B125" t="str">
            <v>2009 Great Refrigerator Roundup</v>
          </cell>
          <cell r="E125">
            <v>1.1531233639741851</v>
          </cell>
          <cell r="F125">
            <v>4</v>
          </cell>
          <cell r="G125" t="str">
            <v>LRAM</v>
          </cell>
          <cell r="I125">
            <v>0.48214741416395068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P125" t="str">
            <v>Flat</v>
          </cell>
          <cell r="T125">
            <v>0</v>
          </cell>
          <cell r="U125">
            <v>0</v>
          </cell>
        </row>
        <row r="126">
          <cell r="B126" t="str">
            <v>2009 Great Refrigerator Roundup</v>
          </cell>
          <cell r="E126">
            <v>5.2629733022411509</v>
          </cell>
          <cell r="F126">
            <v>4</v>
          </cell>
          <cell r="G126" t="str">
            <v>LRAM</v>
          </cell>
          <cell r="I126">
            <v>0.48214741416395068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P126" t="str">
            <v>Flat</v>
          </cell>
          <cell r="T126">
            <v>0</v>
          </cell>
          <cell r="U126">
            <v>0</v>
          </cell>
        </row>
        <row r="127">
          <cell r="B127" t="str">
            <v>2009 Great Refrigerator Roundup</v>
          </cell>
          <cell r="E127">
            <v>8.0774074101460904</v>
          </cell>
          <cell r="F127">
            <v>4</v>
          </cell>
          <cell r="G127" t="str">
            <v>LRAM</v>
          </cell>
          <cell r="I127">
            <v>0.48214741416395068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P127" t="str">
            <v>Flat</v>
          </cell>
          <cell r="T127">
            <v>282.28222542366899</v>
          </cell>
          <cell r="U127">
            <v>3.9305558993319112E-2</v>
          </cell>
        </row>
        <row r="128">
          <cell r="B128" t="str">
            <v>2009 Great Refrigerator Roundup</v>
          </cell>
          <cell r="E128">
            <v>2.234176517699983</v>
          </cell>
          <cell r="F128">
            <v>4</v>
          </cell>
          <cell r="G128" t="str">
            <v>LRAM</v>
          </cell>
          <cell r="I128">
            <v>0.48214741416395068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P128" t="str">
            <v>Flat</v>
          </cell>
          <cell r="T128">
            <v>246.98840911474215</v>
          </cell>
          <cell r="U128">
            <v>3.435579111924441E-2</v>
          </cell>
        </row>
        <row r="129">
          <cell r="B129" t="str">
            <v>2009 Great Refrigerator Roundup</v>
          </cell>
          <cell r="E129">
            <v>10.197010773092229</v>
          </cell>
          <cell r="F129">
            <v>4</v>
          </cell>
          <cell r="G129" t="str">
            <v>LRAM</v>
          </cell>
          <cell r="I129">
            <v>0.48214741416395068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P129" t="str">
            <v>Flat</v>
          </cell>
          <cell r="T129">
            <v>260.62122156026908</v>
          </cell>
          <cell r="U129">
            <v>3.6257590441522783E-2</v>
          </cell>
        </row>
        <row r="130">
          <cell r="B130" t="str">
            <v>2009 Great Refrigerator Roundup</v>
          </cell>
          <cell r="E130">
            <v>80.774074101460926</v>
          </cell>
          <cell r="F130">
            <v>4</v>
          </cell>
          <cell r="G130" t="str">
            <v>LRAM</v>
          </cell>
          <cell r="I130">
            <v>0.48214741416395068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P130" t="str">
            <v>Flat</v>
          </cell>
          <cell r="T130">
            <v>1096.2416521307534</v>
          </cell>
          <cell r="U130">
            <v>0.15264294754687033</v>
          </cell>
        </row>
        <row r="131">
          <cell r="B131" t="str">
            <v>2009 Great Refrigerator Roundup</v>
          </cell>
          <cell r="E131">
            <v>22.341765176999836</v>
          </cell>
          <cell r="F131">
            <v>4</v>
          </cell>
          <cell r="G131" t="str">
            <v>LRAM</v>
          </cell>
          <cell r="I131">
            <v>0.48214741416395068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P131" t="str">
            <v>Flat</v>
          </cell>
          <cell r="T131">
            <v>959.17828782424135</v>
          </cell>
          <cell r="U131">
            <v>0.13342054803590062</v>
          </cell>
        </row>
        <row r="132">
          <cell r="B132" t="str">
            <v>2009 Great Refrigerator Roundup</v>
          </cell>
          <cell r="E132">
            <v>101.97010773092229</v>
          </cell>
          <cell r="F132">
            <v>4</v>
          </cell>
          <cell r="G132" t="str">
            <v>LRAM</v>
          </cell>
          <cell r="I132">
            <v>0.48214741416395068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P132" t="str">
            <v>Flat</v>
          </cell>
          <cell r="T132">
            <v>1012.1212487777439</v>
          </cell>
          <cell r="U132">
            <v>0.14080617647193314</v>
          </cell>
        </row>
        <row r="133">
          <cell r="B133" t="str">
            <v>2009 Great Refrigerator Roundup</v>
          </cell>
          <cell r="E133">
            <v>1.3015909971859987</v>
          </cell>
          <cell r="F133">
            <v>5</v>
          </cell>
          <cell r="G133" t="str">
            <v>LRAM</v>
          </cell>
          <cell r="I133">
            <v>0.45794948203535468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P133" t="str">
            <v>Flat</v>
          </cell>
          <cell r="T133">
            <v>0</v>
          </cell>
          <cell r="U133">
            <v>0</v>
          </cell>
        </row>
        <row r="134">
          <cell r="B134" t="str">
            <v>2009 Great Refrigerator Roundup</v>
          </cell>
          <cell r="E134">
            <v>0.4820707396985181</v>
          </cell>
          <cell r="F134">
            <v>5</v>
          </cell>
          <cell r="G134" t="str">
            <v>LRAM</v>
          </cell>
          <cell r="I134">
            <v>0.45794948203535468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P134" t="str">
            <v>Flat</v>
          </cell>
          <cell r="T134">
            <v>0</v>
          </cell>
          <cell r="U134">
            <v>0</v>
          </cell>
        </row>
        <row r="135">
          <cell r="B135" t="str">
            <v>2009 Great Refrigerator Roundup</v>
          </cell>
          <cell r="E135">
            <v>2.5308713834172205</v>
          </cell>
          <cell r="F135">
            <v>5</v>
          </cell>
          <cell r="G135" t="str">
            <v>LRAM</v>
          </cell>
          <cell r="I135">
            <v>0.45794948203535468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P135" t="str">
            <v>Flat</v>
          </cell>
          <cell r="T135">
            <v>0</v>
          </cell>
          <cell r="U135">
            <v>0</v>
          </cell>
        </row>
        <row r="136">
          <cell r="B136" t="str">
            <v>2009 Great Refrigerator Roundup</v>
          </cell>
          <cell r="E136">
            <v>5.0880375344543598</v>
          </cell>
          <cell r="F136">
            <v>5</v>
          </cell>
          <cell r="G136" t="str">
            <v>LRAM</v>
          </cell>
          <cell r="I136">
            <v>0.45794948203535468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P136" t="str">
            <v>Flat</v>
          </cell>
          <cell r="T136">
            <v>506.7332820167984</v>
          </cell>
          <cell r="U136">
            <v>7.0536735211119153E-2</v>
          </cell>
        </row>
        <row r="137">
          <cell r="B137" t="str">
            <v>2009 Great Refrigerator Roundup</v>
          </cell>
          <cell r="E137">
            <v>1.8844583460942075</v>
          </cell>
          <cell r="F137">
            <v>5</v>
          </cell>
          <cell r="G137" t="str">
            <v>LRAM</v>
          </cell>
          <cell r="I137">
            <v>0.45794948203535468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P137" t="str">
            <v>Flat</v>
          </cell>
          <cell r="T137">
            <v>259.74554212390109</v>
          </cell>
          <cell r="U137">
            <v>3.6266111670586181E-2</v>
          </cell>
        </row>
        <row r="138">
          <cell r="B138" t="str">
            <v>2009 Great Refrigerator Roundup</v>
          </cell>
          <cell r="E138">
            <v>9.8934063169945894</v>
          </cell>
          <cell r="F138">
            <v>5</v>
          </cell>
          <cell r="G138" t="str">
            <v>LRAM</v>
          </cell>
          <cell r="I138">
            <v>0.45794948203535468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P138" t="str">
            <v>Flat</v>
          </cell>
          <cell r="T138">
            <v>309.14309010248093</v>
          </cell>
          <cell r="U138">
            <v>4.3121757077641258E-2</v>
          </cell>
        </row>
        <row r="139">
          <cell r="B139" t="str">
            <v>2009 Great Refrigerator Roundup</v>
          </cell>
          <cell r="E139">
            <v>36.799527284076888</v>
          </cell>
          <cell r="F139">
            <v>5</v>
          </cell>
          <cell r="G139" t="str">
            <v>LRAM</v>
          </cell>
          <cell r="I139">
            <v>0.45794948203535468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P139" t="str">
            <v>Flat</v>
          </cell>
          <cell r="T139">
            <v>1330.5906748799969</v>
          </cell>
          <cell r="U139">
            <v>0.18521681018236993</v>
          </cell>
        </row>
        <row r="140">
          <cell r="B140" t="str">
            <v>2009 Great Refrigerator Roundup</v>
          </cell>
          <cell r="E140">
            <v>13.629454549658101</v>
          </cell>
          <cell r="F140">
            <v>5</v>
          </cell>
          <cell r="G140" t="str">
            <v>LRAM</v>
          </cell>
          <cell r="I140">
            <v>0.45794948203535468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P140" t="str">
            <v>Flat</v>
          </cell>
          <cell r="T140">
            <v>682.04518719623979</v>
          </cell>
          <cell r="U140">
            <v>9.522830197965744E-2</v>
          </cell>
        </row>
        <row r="141">
          <cell r="B141" t="str">
            <v>2009 Great Refrigerator Roundup</v>
          </cell>
          <cell r="E141">
            <v>71.554636385705052</v>
          </cell>
          <cell r="F141">
            <v>5</v>
          </cell>
          <cell r="G141" t="str">
            <v>LRAM</v>
          </cell>
          <cell r="I141">
            <v>0.45794948203535468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P141" t="str">
            <v>Flat</v>
          </cell>
          <cell r="T141">
            <v>811.75428473299212</v>
          </cell>
          <cell r="U141">
            <v>0.11322999670277802</v>
          </cell>
        </row>
        <row r="142">
          <cell r="B142" t="str">
            <v>2009 Great Refrigerator Roundup</v>
          </cell>
          <cell r="E142">
            <v>0.88462196301306062</v>
          </cell>
          <cell r="F142">
            <v>5</v>
          </cell>
          <cell r="G142" t="str">
            <v>LRAM</v>
          </cell>
          <cell r="I142">
            <v>0.45794948203535468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P142" t="str">
            <v>Flat</v>
          </cell>
          <cell r="T142">
            <v>0</v>
          </cell>
          <cell r="U142">
            <v>0</v>
          </cell>
        </row>
        <row r="143">
          <cell r="B143" t="str">
            <v>2009 Great Refrigerator Roundup</v>
          </cell>
          <cell r="E143">
            <v>0.32763776407891132</v>
          </cell>
          <cell r="F143">
            <v>5</v>
          </cell>
          <cell r="G143" t="str">
            <v>LRAM</v>
          </cell>
          <cell r="I143">
            <v>0.45794948203535468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P143" t="str">
            <v>Flat</v>
          </cell>
          <cell r="T143">
            <v>0</v>
          </cell>
          <cell r="U143">
            <v>0</v>
          </cell>
        </row>
        <row r="144">
          <cell r="B144" t="str">
            <v>2009 Great Refrigerator Roundup</v>
          </cell>
          <cell r="E144">
            <v>1.7200982614142843</v>
          </cell>
          <cell r="F144">
            <v>5</v>
          </cell>
          <cell r="G144" t="str">
            <v>LRAM</v>
          </cell>
          <cell r="I144">
            <v>0.45794948203535468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P144" t="str">
            <v>Flat</v>
          </cell>
          <cell r="T144">
            <v>0</v>
          </cell>
          <cell r="U144">
            <v>0</v>
          </cell>
        </row>
        <row r="145">
          <cell r="B145" t="str">
            <v>2009 Great Refrigerator Roundup</v>
          </cell>
          <cell r="E145">
            <v>3.4580676735965103</v>
          </cell>
          <cell r="F145">
            <v>5</v>
          </cell>
          <cell r="G145" t="str">
            <v>LRAM</v>
          </cell>
          <cell r="I145">
            <v>0.45794948203535468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P145" t="str">
            <v>Flat</v>
          </cell>
          <cell r="T145">
            <v>417.95071406883307</v>
          </cell>
          <cell r="U145">
            <v>5.8178295951348512E-2</v>
          </cell>
        </row>
        <row r="146">
          <cell r="B146" t="str">
            <v>2009 Great Refrigerator Roundup</v>
          </cell>
          <cell r="E146">
            <v>1.2807658050357444</v>
          </cell>
          <cell r="F146">
            <v>5</v>
          </cell>
          <cell r="G146" t="str">
            <v>LRAM</v>
          </cell>
          <cell r="I146">
            <v>0.45794948203535468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P146" t="str">
            <v>Flat</v>
          </cell>
          <cell r="T146">
            <v>237.24124488130266</v>
          </cell>
          <cell r="U146">
            <v>3.312402364784417E-2</v>
          </cell>
        </row>
        <row r="147">
          <cell r="B147" t="str">
            <v>2009 Great Refrigerator Roundup</v>
          </cell>
          <cell r="E147">
            <v>6.7240204764376577</v>
          </cell>
          <cell r="F147">
            <v>5</v>
          </cell>
          <cell r="G147" t="str">
            <v>LRAM</v>
          </cell>
          <cell r="I147">
            <v>0.45794948203535468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P147" t="str">
            <v>Flat</v>
          </cell>
          <cell r="T147">
            <v>273.38313871880871</v>
          </cell>
          <cell r="U147">
            <v>3.8133672316750147E-2</v>
          </cell>
        </row>
        <row r="148">
          <cell r="B148" t="str">
            <v>2009 Great Refrigerator Roundup</v>
          </cell>
          <cell r="E148">
            <v>25.010675499732894</v>
          </cell>
          <cell r="F148">
            <v>5</v>
          </cell>
          <cell r="G148" t="str">
            <v>LRAM</v>
          </cell>
          <cell r="I148">
            <v>0.45794948203535468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P148" t="str">
            <v>Flat</v>
          </cell>
          <cell r="T148">
            <v>1097.4635818000002</v>
          </cell>
          <cell r="U148">
            <v>0.15276576617421941</v>
          </cell>
        </row>
        <row r="149">
          <cell r="B149" t="str">
            <v>2009 Great Refrigerator Roundup</v>
          </cell>
          <cell r="E149">
            <v>9.2632131480492159</v>
          </cell>
          <cell r="F149">
            <v>5</v>
          </cell>
          <cell r="G149" t="str">
            <v>LRAM</v>
          </cell>
          <cell r="I149">
            <v>0.45794948203535468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P149" t="str">
            <v>Flat</v>
          </cell>
          <cell r="T149">
            <v>622.95294060735978</v>
          </cell>
          <cell r="U149">
            <v>8.6977742620159809E-2</v>
          </cell>
        </row>
        <row r="150">
          <cell r="B150" t="str">
            <v>2009 Great Refrigerator Roundup</v>
          </cell>
          <cell r="E150">
            <v>48.631869027258411</v>
          </cell>
          <cell r="F150">
            <v>5</v>
          </cell>
          <cell r="G150" t="str">
            <v>LRAM</v>
          </cell>
          <cell r="I150">
            <v>0.45794948203535468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P150" t="str">
            <v>Flat</v>
          </cell>
          <cell r="T150">
            <v>717.85506884588779</v>
          </cell>
          <cell r="U150">
            <v>0.10013218113807486</v>
          </cell>
        </row>
        <row r="151">
          <cell r="B151" t="str">
            <v>2009 Great Refrigerator Roundup</v>
          </cell>
          <cell r="E151">
            <v>4.5458024029999232E-2</v>
          </cell>
          <cell r="F151">
            <v>5</v>
          </cell>
          <cell r="G151" t="str">
            <v>LRAM</v>
          </cell>
          <cell r="I151">
            <v>0.45794948203535468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P151" t="str">
            <v>Flat</v>
          </cell>
          <cell r="T151">
            <v>0</v>
          </cell>
          <cell r="U151">
            <v>0</v>
          </cell>
        </row>
        <row r="152">
          <cell r="B152" t="str">
            <v>2009 Great Refrigerator Roundup</v>
          </cell>
          <cell r="E152">
            <v>1.6836305196296017E-2</v>
          </cell>
          <cell r="F152">
            <v>5</v>
          </cell>
          <cell r="G152" t="str">
            <v>LRAM</v>
          </cell>
          <cell r="I152">
            <v>0.45794948203535468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P152" t="str">
            <v>Flat</v>
          </cell>
          <cell r="T152">
            <v>0</v>
          </cell>
          <cell r="U152">
            <v>0</v>
          </cell>
        </row>
        <row r="153">
          <cell r="B153" t="str">
            <v>2009 Great Refrigerator Roundup</v>
          </cell>
          <cell r="E153">
            <v>8.8390602280554079E-2</v>
          </cell>
          <cell r="F153">
            <v>5</v>
          </cell>
          <cell r="G153" t="str">
            <v>LRAM</v>
          </cell>
          <cell r="I153">
            <v>0.45794948203535468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P153" t="str">
            <v>Flat</v>
          </cell>
          <cell r="T153">
            <v>0</v>
          </cell>
          <cell r="U153">
            <v>0</v>
          </cell>
        </row>
        <row r="154">
          <cell r="B154" t="str">
            <v>2009 Great Refrigerator Roundup</v>
          </cell>
          <cell r="E154">
            <v>0.17769954848090613</v>
          </cell>
          <cell r="F154">
            <v>5</v>
          </cell>
          <cell r="G154" t="str">
            <v>LRAM</v>
          </cell>
          <cell r="I154">
            <v>0.45794948203535468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P154" t="str">
            <v>Flat</v>
          </cell>
          <cell r="T154">
            <v>466.45836911126855</v>
          </cell>
          <cell r="U154">
            <v>6.4930510066479721E-2</v>
          </cell>
        </row>
        <row r="155">
          <cell r="B155" t="str">
            <v>2009 Great Refrigerator Roundup</v>
          </cell>
          <cell r="E155">
            <v>6.5814647585520789E-2</v>
          </cell>
          <cell r="F155">
            <v>5</v>
          </cell>
          <cell r="G155" t="str">
            <v>LRAM</v>
          </cell>
          <cell r="I155">
            <v>0.45794948203535468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P155" t="str">
            <v>Flat</v>
          </cell>
          <cell r="T155">
            <v>252.19130320671178</v>
          </cell>
          <cell r="U155">
            <v>3.5211376063126194E-2</v>
          </cell>
        </row>
        <row r="156">
          <cell r="B156" t="str">
            <v>2009 Great Refrigerator Roundup</v>
          </cell>
          <cell r="E156">
            <v>0.3455268998239841</v>
          </cell>
          <cell r="F156">
            <v>5</v>
          </cell>
          <cell r="G156" t="str">
            <v>LRAM</v>
          </cell>
          <cell r="I156">
            <v>0.45794948203535468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P156" t="str">
            <v>Flat</v>
          </cell>
          <cell r="T156">
            <v>295.04471638762323</v>
          </cell>
          <cell r="U156">
            <v>4.1155202863796911E-2</v>
          </cell>
        </row>
        <row r="157">
          <cell r="B157" t="str">
            <v>2009 Great Refrigerator Roundup</v>
          </cell>
          <cell r="E157">
            <v>1.2852223157572513</v>
          </cell>
          <cell r="F157">
            <v>5</v>
          </cell>
          <cell r="G157" t="str">
            <v>LRAM</v>
          </cell>
          <cell r="I157">
            <v>0.45794948203535468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P157" t="str">
            <v>Flat</v>
          </cell>
          <cell r="T157">
            <v>1224.8359801608813</v>
          </cell>
          <cell r="U157">
            <v>0.17049586888353552</v>
          </cell>
        </row>
        <row r="158">
          <cell r="B158" t="str">
            <v>2009 Great Refrigerator Roundup</v>
          </cell>
          <cell r="E158">
            <v>0.47600826509527816</v>
          </cell>
          <cell r="F158">
            <v>5</v>
          </cell>
          <cell r="G158" t="str">
            <v>LRAM</v>
          </cell>
          <cell r="I158">
            <v>0.45794948203535468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P158" t="str">
            <v>Flat</v>
          </cell>
          <cell r="T158">
            <v>662.2091112648892</v>
          </cell>
          <cell r="U158">
            <v>9.2458755526808462E-2</v>
          </cell>
        </row>
        <row r="159">
          <cell r="B159" t="str">
            <v>2009 Great Refrigerator Roundup</v>
          </cell>
          <cell r="E159">
            <v>2.4990433917502108</v>
          </cell>
          <cell r="F159">
            <v>5</v>
          </cell>
          <cell r="G159" t="str">
            <v>LRAM</v>
          </cell>
          <cell r="I159">
            <v>0.45794948203535468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P159" t="str">
            <v>Flat</v>
          </cell>
          <cell r="T159">
            <v>774.73448504408782</v>
          </cell>
          <cell r="U159">
            <v>0.10806617819815389</v>
          </cell>
        </row>
        <row r="160">
          <cell r="B160" t="str">
            <v>2009 Great Refrigerator Roundup</v>
          </cell>
          <cell r="E160">
            <v>0</v>
          </cell>
          <cell r="F160">
            <v>4</v>
          </cell>
          <cell r="G160" t="str">
            <v>LRAM</v>
          </cell>
          <cell r="I160">
            <v>0.48214741416395068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P160" t="str">
            <v>Flat</v>
          </cell>
          <cell r="T160">
            <v>0</v>
          </cell>
          <cell r="U160">
            <v>0</v>
          </cell>
        </row>
        <row r="161">
          <cell r="B161" t="str">
            <v>2009 Great Refrigerator Roundup</v>
          </cell>
          <cell r="E161">
            <v>0</v>
          </cell>
          <cell r="F161">
            <v>4</v>
          </cell>
          <cell r="G161" t="str">
            <v>LRAM</v>
          </cell>
          <cell r="I161">
            <v>0.48214741416395068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P161" t="str">
            <v>Flat</v>
          </cell>
          <cell r="T161">
            <v>0</v>
          </cell>
          <cell r="U161">
            <v>0</v>
          </cell>
        </row>
        <row r="162">
          <cell r="B162" t="str">
            <v>2009 Great Refrigerator Roundup</v>
          </cell>
          <cell r="E162">
            <v>0</v>
          </cell>
          <cell r="F162">
            <v>4</v>
          </cell>
          <cell r="G162" t="str">
            <v>LRAM</v>
          </cell>
          <cell r="I162">
            <v>0.48214741416395068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P162" t="str">
            <v>Flat</v>
          </cell>
          <cell r="T162">
            <v>0</v>
          </cell>
          <cell r="U162">
            <v>0</v>
          </cell>
        </row>
        <row r="163">
          <cell r="B163" t="str">
            <v>2009 Great Refrigerator Roundup</v>
          </cell>
          <cell r="E163">
            <v>0</v>
          </cell>
          <cell r="F163">
            <v>4</v>
          </cell>
          <cell r="G163" t="str">
            <v>LRAM</v>
          </cell>
          <cell r="I163">
            <v>0.48214741416395068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P163" t="str">
            <v>Flat</v>
          </cell>
          <cell r="T163">
            <v>295.70506048221125</v>
          </cell>
          <cell r="U163">
            <v>4.1174582218069716E-2</v>
          </cell>
        </row>
        <row r="164">
          <cell r="B164" t="str">
            <v>2009 Great Refrigerator Roundup</v>
          </cell>
          <cell r="E164">
            <v>0</v>
          </cell>
          <cell r="F164">
            <v>4</v>
          </cell>
          <cell r="G164" t="str">
            <v>LRAM</v>
          </cell>
          <cell r="I164">
            <v>0.48214741416395068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P164" t="str">
            <v>Flat</v>
          </cell>
          <cell r="T164">
            <v>190.53632196728668</v>
          </cell>
          <cell r="U164">
            <v>2.6503373585827449E-2</v>
          </cell>
        </row>
        <row r="165">
          <cell r="B165" t="str">
            <v>2009 Great Refrigerator Roundup</v>
          </cell>
          <cell r="E165">
            <v>0</v>
          </cell>
          <cell r="F165">
            <v>4</v>
          </cell>
          <cell r="G165" t="str">
            <v>LRAM</v>
          </cell>
          <cell r="I165">
            <v>0.48214741416395068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P165" t="str">
            <v>Flat</v>
          </cell>
          <cell r="T165">
            <v>201.05319581877913</v>
          </cell>
          <cell r="U165">
            <v>2.797049444905168E-2</v>
          </cell>
        </row>
        <row r="166">
          <cell r="B166" t="str">
            <v>2009 Great Refrigerator Roundup</v>
          </cell>
          <cell r="E166">
            <v>0</v>
          </cell>
          <cell r="F166">
            <v>4</v>
          </cell>
          <cell r="G166" t="str">
            <v>LRAM</v>
          </cell>
          <cell r="I166">
            <v>0.48214741416395068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P166" t="str">
            <v>Flat</v>
          </cell>
          <cell r="T166">
            <v>1148.3691669212087</v>
          </cell>
          <cell r="U166">
            <v>0.15990129016726104</v>
          </cell>
        </row>
        <row r="167">
          <cell r="B167" t="str">
            <v>2009 Great Refrigerator Roundup</v>
          </cell>
          <cell r="E167">
            <v>0</v>
          </cell>
          <cell r="F167">
            <v>4</v>
          </cell>
          <cell r="G167" t="str">
            <v>LRAM</v>
          </cell>
          <cell r="I167">
            <v>0.48214741416395068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P167" t="str">
            <v>Flat</v>
          </cell>
          <cell r="T167">
            <v>739.94688142635607</v>
          </cell>
          <cell r="U167">
            <v>0.10292572266340756</v>
          </cell>
        </row>
        <row r="168">
          <cell r="B168" t="str">
            <v>2009 Great Refrigerator Roundup</v>
          </cell>
          <cell r="E168">
            <v>0</v>
          </cell>
          <cell r="F168">
            <v>4</v>
          </cell>
          <cell r="G168" t="str">
            <v>LRAM</v>
          </cell>
          <cell r="I168">
            <v>0.48214741416395068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P168" t="str">
            <v>Flat</v>
          </cell>
          <cell r="T168">
            <v>780.78910997584126</v>
          </cell>
          <cell r="U168">
            <v>0.10862327941379293</v>
          </cell>
        </row>
        <row r="169">
          <cell r="B169" t="str">
            <v>2009 Great Refrigerator Roundup</v>
          </cell>
          <cell r="E169">
            <v>7.2829970017457955</v>
          </cell>
          <cell r="F169">
            <v>5</v>
          </cell>
          <cell r="G169" t="str">
            <v>LRAM</v>
          </cell>
          <cell r="I169">
            <v>0.45794948203535468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P169" t="str">
            <v>Flat</v>
          </cell>
          <cell r="T169">
            <v>0</v>
          </cell>
          <cell r="U169">
            <v>0</v>
          </cell>
        </row>
        <row r="170">
          <cell r="B170" t="str">
            <v>2009 Great Refrigerator Roundup</v>
          </cell>
          <cell r="E170">
            <v>2.6974062969428871</v>
          </cell>
          <cell r="F170">
            <v>5</v>
          </cell>
          <cell r="G170" t="str">
            <v>LRAM</v>
          </cell>
          <cell r="I170">
            <v>0.45794948203535468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P170" t="str">
            <v>Flat</v>
          </cell>
          <cell r="T170">
            <v>0</v>
          </cell>
          <cell r="U170">
            <v>0</v>
          </cell>
        </row>
        <row r="171">
          <cell r="B171" t="str">
            <v>2009 Great Refrigerator Roundup</v>
          </cell>
          <cell r="E171">
            <v>14.161383058950159</v>
          </cell>
          <cell r="F171">
            <v>5</v>
          </cell>
          <cell r="G171" t="str">
            <v>LRAM</v>
          </cell>
          <cell r="I171">
            <v>0.45794948203535468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P171" t="str">
            <v>Flat</v>
          </cell>
          <cell r="T171">
            <v>0</v>
          </cell>
          <cell r="U171">
            <v>0</v>
          </cell>
        </row>
        <row r="172">
          <cell r="B172" t="str">
            <v>2009 Great Refrigerator Roundup</v>
          </cell>
          <cell r="E172">
            <v>28.469897370460846</v>
          </cell>
          <cell r="F172">
            <v>5</v>
          </cell>
          <cell r="G172" t="str">
            <v>LRAM</v>
          </cell>
          <cell r="I172">
            <v>0.45794948203535468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P172" t="str">
            <v>Flat</v>
          </cell>
          <cell r="T172">
            <v>469.81475181822458</v>
          </cell>
          <cell r="U172">
            <v>6.5397714978155302E-2</v>
          </cell>
        </row>
        <row r="173">
          <cell r="B173" t="str">
            <v>2009 Great Refrigerator Roundup</v>
          </cell>
          <cell r="E173">
            <v>10.544406433504017</v>
          </cell>
          <cell r="F173">
            <v>5</v>
          </cell>
          <cell r="G173" t="str">
            <v>LRAM</v>
          </cell>
          <cell r="I173">
            <v>0.45794948203535468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P173" t="str">
            <v>Flat</v>
          </cell>
          <cell r="T173">
            <v>251.8726980876915</v>
          </cell>
          <cell r="U173">
            <v>3.5166891877831889E-2</v>
          </cell>
        </row>
        <row r="174">
          <cell r="B174" t="str">
            <v>2009 Great Refrigerator Roundup</v>
          </cell>
          <cell r="E174">
            <v>55.358133775896079</v>
          </cell>
          <cell r="F174">
            <v>5</v>
          </cell>
          <cell r="G174" t="str">
            <v>LRAM</v>
          </cell>
          <cell r="I174">
            <v>0.45794948203535468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P174" t="str">
            <v>Flat</v>
          </cell>
          <cell r="T174">
            <v>295.46110883379805</v>
          </cell>
          <cell r="U174">
            <v>4.1213284621040659E-2</v>
          </cell>
        </row>
        <row r="175">
          <cell r="B175" t="str">
            <v>2009 Great Refrigerator Roundup</v>
          </cell>
          <cell r="E175">
            <v>205.91018795844931</v>
          </cell>
          <cell r="F175">
            <v>5</v>
          </cell>
          <cell r="G175" t="str">
            <v>LRAM</v>
          </cell>
          <cell r="I175">
            <v>0.45794948203535468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P175" t="str">
            <v>Flat</v>
          </cell>
          <cell r="T175">
            <v>1233.6492389099999</v>
          </cell>
          <cell r="U175">
            <v>0.17172266515051735</v>
          </cell>
        </row>
        <row r="176">
          <cell r="B176" t="str">
            <v>2009 Great Refrigerator Roundup</v>
          </cell>
          <cell r="E176">
            <v>76.263032577203433</v>
          </cell>
          <cell r="F176">
            <v>5</v>
          </cell>
          <cell r="G176" t="str">
            <v>LRAM</v>
          </cell>
          <cell r="I176">
            <v>0.45794948203535468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P176" t="str">
            <v>Flat</v>
          </cell>
          <cell r="T176">
            <v>661.37251139000011</v>
          </cell>
          <cell r="U176">
            <v>9.2341948038070679E-2</v>
          </cell>
        </row>
        <row r="177">
          <cell r="B177" t="str">
            <v>2009 Great Refrigerator Roundup</v>
          </cell>
          <cell r="E177">
            <v>400.38092103031812</v>
          </cell>
          <cell r="F177">
            <v>5</v>
          </cell>
          <cell r="G177" t="str">
            <v>LRAM</v>
          </cell>
          <cell r="I177">
            <v>0.45794948203535468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P177" t="str">
            <v>Flat</v>
          </cell>
          <cell r="T177">
            <v>775.82785689399986</v>
          </cell>
          <cell r="U177">
            <v>0.10821869047100401</v>
          </cell>
        </row>
        <row r="178">
          <cell r="B178" t="str">
            <v>2009 Great Refrigerator Roundup</v>
          </cell>
          <cell r="E178">
            <v>1.0425979072333704</v>
          </cell>
          <cell r="F178">
            <v>4</v>
          </cell>
          <cell r="G178" t="str">
            <v>LRAM</v>
          </cell>
          <cell r="I178">
            <v>0.48214741416395068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P178" t="str">
            <v>Flat</v>
          </cell>
          <cell r="T178">
            <v>0</v>
          </cell>
          <cell r="U178">
            <v>0</v>
          </cell>
        </row>
        <row r="179">
          <cell r="B179" t="str">
            <v>2009 Great Refrigerator Roundup</v>
          </cell>
          <cell r="E179">
            <v>0.28837814455391103</v>
          </cell>
          <cell r="F179">
            <v>4</v>
          </cell>
          <cell r="G179" t="str">
            <v>LRAM</v>
          </cell>
          <cell r="I179">
            <v>0.48214741416395068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P179" t="str">
            <v>Flat</v>
          </cell>
          <cell r="T179">
            <v>0</v>
          </cell>
          <cell r="U179">
            <v>0</v>
          </cell>
        </row>
        <row r="180">
          <cell r="B180" t="str">
            <v>2009 Great Refrigerator Roundup</v>
          </cell>
          <cell r="E180">
            <v>1.3161874289896449</v>
          </cell>
          <cell r="F180">
            <v>4</v>
          </cell>
          <cell r="G180" t="str">
            <v>LRAM</v>
          </cell>
          <cell r="I180">
            <v>0.48214741416395068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P180" t="str">
            <v>Flat</v>
          </cell>
          <cell r="T180">
            <v>0</v>
          </cell>
          <cell r="U180">
            <v>0</v>
          </cell>
        </row>
        <row r="181">
          <cell r="B181" t="str">
            <v>2009 Great Refrigerator Roundup</v>
          </cell>
          <cell r="E181">
            <v>2.0200334452646547</v>
          </cell>
          <cell r="F181">
            <v>4</v>
          </cell>
          <cell r="G181" t="str">
            <v>LRAM</v>
          </cell>
          <cell r="I181">
            <v>0.48214741416395068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P181" t="str">
            <v>Flat</v>
          </cell>
          <cell r="T181">
            <v>364.57655552040677</v>
          </cell>
          <cell r="U181">
            <v>5.0764391165901895E-2</v>
          </cell>
        </row>
        <row r="182">
          <cell r="B182" t="str">
            <v>2009 Great Refrigerator Roundup</v>
          </cell>
          <cell r="E182">
            <v>0.55873265507320247</v>
          </cell>
          <cell r="F182">
            <v>4</v>
          </cell>
          <cell r="G182" t="str">
            <v>LRAM</v>
          </cell>
          <cell r="I182">
            <v>0.48214741416395068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P182" t="str">
            <v>Flat</v>
          </cell>
          <cell r="T182">
            <v>179.53398995648178</v>
          </cell>
          <cell r="U182">
            <v>2.497296241494458E-2</v>
          </cell>
        </row>
        <row r="183">
          <cell r="B183" t="str">
            <v>2009 Great Refrigerator Roundup</v>
          </cell>
          <cell r="E183">
            <v>2.5501131436674371</v>
          </cell>
          <cell r="F183">
            <v>4</v>
          </cell>
          <cell r="G183" t="str">
            <v>LRAM</v>
          </cell>
          <cell r="I183">
            <v>0.48214741416395068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P183" t="str">
            <v>Flat</v>
          </cell>
          <cell r="T183">
            <v>189.44357729884482</v>
          </cell>
          <cell r="U183">
            <v>2.6355365830752445E-2</v>
          </cell>
        </row>
        <row r="184">
          <cell r="B184" t="str">
            <v>2009 Great Refrigerator Roundup</v>
          </cell>
          <cell r="E184">
            <v>20.200334452646548</v>
          </cell>
          <cell r="F184">
            <v>4</v>
          </cell>
          <cell r="G184" t="str">
            <v>LRAM</v>
          </cell>
          <cell r="I184">
            <v>0.48214741416395068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P184" t="str">
            <v>Flat</v>
          </cell>
          <cell r="T184">
            <v>1415.8312835743952</v>
          </cell>
          <cell r="U184">
            <v>0.19714326666369666</v>
          </cell>
        </row>
        <row r="185">
          <cell r="B185" t="str">
            <v>2009 Great Refrigerator Roundup</v>
          </cell>
          <cell r="E185">
            <v>5.5873265507320244</v>
          </cell>
          <cell r="F185">
            <v>4</v>
          </cell>
          <cell r="G185" t="str">
            <v>LRAM</v>
          </cell>
          <cell r="I185">
            <v>0.48214741416395068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P185" t="str">
            <v>Flat</v>
          </cell>
          <cell r="T185">
            <v>697.21937847177389</v>
          </cell>
          <cell r="U185">
            <v>9.6982378310464384E-2</v>
          </cell>
        </row>
        <row r="186">
          <cell r="B186" t="str">
            <v>2009 Great Refrigerator Roundup</v>
          </cell>
          <cell r="E186">
            <v>25.501131436674367</v>
          </cell>
          <cell r="F186">
            <v>4</v>
          </cell>
          <cell r="G186" t="str">
            <v>LRAM</v>
          </cell>
          <cell r="I186">
            <v>0.48214741416395068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P186" t="str">
            <v>Flat</v>
          </cell>
          <cell r="T186">
            <v>735.70321281104782</v>
          </cell>
          <cell r="U186">
            <v>0.10235093526505804</v>
          </cell>
        </row>
        <row r="187">
          <cell r="B187" t="str">
            <v>2009 Great Refrigerator Roundup</v>
          </cell>
          <cell r="E187">
            <v>0</v>
          </cell>
          <cell r="F187">
            <v>4</v>
          </cell>
          <cell r="G187" t="str">
            <v>LRAM</v>
          </cell>
          <cell r="I187">
            <v>0.64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P187" t="str">
            <v>Flat</v>
          </cell>
          <cell r="T187">
            <v>0</v>
          </cell>
          <cell r="U187">
            <v>0</v>
          </cell>
        </row>
        <row r="188">
          <cell r="B188" t="str">
            <v>2009 Great Refrigerator Roundup</v>
          </cell>
          <cell r="E188">
            <v>0</v>
          </cell>
          <cell r="F188">
            <v>4</v>
          </cell>
          <cell r="G188" t="str">
            <v>LRAM</v>
          </cell>
          <cell r="I188">
            <v>0.64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P188" t="str">
            <v>Flat</v>
          </cell>
          <cell r="T188">
            <v>0</v>
          </cell>
          <cell r="U188">
            <v>0</v>
          </cell>
        </row>
        <row r="189">
          <cell r="B189" t="str">
            <v>2009 Great Refrigerator Roundup</v>
          </cell>
          <cell r="E189">
            <v>0</v>
          </cell>
          <cell r="F189">
            <v>4</v>
          </cell>
          <cell r="G189" t="str">
            <v>LRAM</v>
          </cell>
          <cell r="I189">
            <v>0.64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P189" t="str">
            <v>Flat</v>
          </cell>
          <cell r="T189">
            <v>0</v>
          </cell>
          <cell r="U189">
            <v>0</v>
          </cell>
        </row>
        <row r="190">
          <cell r="B190" t="str">
            <v>2009 Great Refrigerator Roundup</v>
          </cell>
          <cell r="E190">
            <v>0</v>
          </cell>
          <cell r="F190">
            <v>4</v>
          </cell>
          <cell r="G190" t="str">
            <v>LRAM</v>
          </cell>
          <cell r="I190">
            <v>0.64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P190" t="str">
            <v>Flat</v>
          </cell>
          <cell r="T190">
            <v>0</v>
          </cell>
          <cell r="U190">
            <v>0</v>
          </cell>
        </row>
        <row r="191">
          <cell r="B191" t="str">
            <v>2009 Great Refrigerator Roundup</v>
          </cell>
          <cell r="E191">
            <v>0</v>
          </cell>
          <cell r="F191">
            <v>4</v>
          </cell>
          <cell r="G191" t="str">
            <v>LRAM</v>
          </cell>
          <cell r="I191">
            <v>0.64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P191" t="str">
            <v>Flat</v>
          </cell>
          <cell r="T191">
            <v>0</v>
          </cell>
          <cell r="U191">
            <v>0</v>
          </cell>
        </row>
        <row r="192">
          <cell r="B192" t="str">
            <v>2009 Great Refrigerator Roundup</v>
          </cell>
          <cell r="E192">
            <v>0</v>
          </cell>
          <cell r="F192">
            <v>4</v>
          </cell>
          <cell r="G192" t="str">
            <v>LRAM</v>
          </cell>
          <cell r="I192">
            <v>0.64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P192" t="str">
            <v>Flat</v>
          </cell>
          <cell r="T192">
            <v>0</v>
          </cell>
          <cell r="U192">
            <v>0</v>
          </cell>
        </row>
        <row r="193">
          <cell r="B193" t="str">
            <v>2009 Great Refrigerator Roundup</v>
          </cell>
          <cell r="E193">
            <v>1.5579810901001112</v>
          </cell>
          <cell r="F193">
            <v>4</v>
          </cell>
          <cell r="G193" t="str">
            <v>LRAM</v>
          </cell>
          <cell r="I193">
            <v>0.64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P193" t="str">
            <v>Flat</v>
          </cell>
          <cell r="T193">
            <v>960.46611111111065</v>
          </cell>
          <cell r="U193">
            <v>0.97221986114516878</v>
          </cell>
        </row>
        <row r="194">
          <cell r="B194" t="str">
            <v>2009 Great Refrigerator Roundup</v>
          </cell>
          <cell r="E194">
            <v>0.86554505005561744</v>
          </cell>
          <cell r="F194">
            <v>4</v>
          </cell>
          <cell r="G194" t="str">
            <v>LRAM</v>
          </cell>
          <cell r="I194">
            <v>0.64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P194" t="str">
            <v>Flat</v>
          </cell>
          <cell r="T194">
            <v>540.41043679007942</v>
          </cell>
          <cell r="U194">
            <v>0.54702373539202398</v>
          </cell>
        </row>
        <row r="195">
          <cell r="B195" t="str">
            <v>2009 Great Refrigerator Roundup</v>
          </cell>
          <cell r="E195">
            <v>2.5966351501668523</v>
          </cell>
          <cell r="F195">
            <v>4</v>
          </cell>
          <cell r="G195" t="str">
            <v>LRAM</v>
          </cell>
          <cell r="I195">
            <v>0.64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P195" t="str">
            <v>Flat</v>
          </cell>
          <cell r="T195">
            <v>462.68824115551377</v>
          </cell>
          <cell r="U195">
            <v>0.46835041066605299</v>
          </cell>
        </row>
        <row r="196">
          <cell r="B196" t="str">
            <v>2009 Great Refrigerator Roundup</v>
          </cell>
          <cell r="E196">
            <v>0</v>
          </cell>
          <cell r="F196">
            <v>3</v>
          </cell>
          <cell r="G196" t="str">
            <v>LRAM</v>
          </cell>
          <cell r="I196">
            <v>0.64435634328358216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P196" t="str">
            <v>Flat</v>
          </cell>
          <cell r="T196">
            <v>0</v>
          </cell>
          <cell r="U196">
            <v>0</v>
          </cell>
        </row>
        <row r="197">
          <cell r="B197" t="str">
            <v>2009 Great Refrigerator Roundup</v>
          </cell>
          <cell r="E197">
            <v>0</v>
          </cell>
          <cell r="F197">
            <v>3</v>
          </cell>
          <cell r="G197" t="str">
            <v>LRAM</v>
          </cell>
          <cell r="I197">
            <v>0.64435634328358216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P197" t="str">
            <v>Flat</v>
          </cell>
          <cell r="T197">
            <v>0</v>
          </cell>
          <cell r="U197">
            <v>0</v>
          </cell>
        </row>
        <row r="198">
          <cell r="B198" t="str">
            <v>2009 Great Refrigerator Roundup</v>
          </cell>
          <cell r="E198">
            <v>0</v>
          </cell>
          <cell r="F198">
            <v>3</v>
          </cell>
          <cell r="G198" t="str">
            <v>LRAM</v>
          </cell>
          <cell r="I198">
            <v>0.64435634328358216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P198" t="str">
            <v>Flat</v>
          </cell>
          <cell r="T198">
            <v>0</v>
          </cell>
          <cell r="U198">
            <v>0</v>
          </cell>
        </row>
        <row r="199">
          <cell r="B199" t="str">
            <v>2009 Great Refrigerator Roundup</v>
          </cell>
          <cell r="E199">
            <v>0</v>
          </cell>
          <cell r="F199">
            <v>3</v>
          </cell>
          <cell r="G199" t="str">
            <v>LRAM</v>
          </cell>
          <cell r="I199">
            <v>0.64435634328358216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P199" t="str">
            <v>Flat</v>
          </cell>
          <cell r="T199">
            <v>0</v>
          </cell>
          <cell r="U199">
            <v>0</v>
          </cell>
        </row>
        <row r="200">
          <cell r="B200" t="str">
            <v>2009 Great Refrigerator Roundup</v>
          </cell>
          <cell r="E200">
            <v>0</v>
          </cell>
          <cell r="F200">
            <v>3</v>
          </cell>
          <cell r="G200" t="str">
            <v>LRAM</v>
          </cell>
          <cell r="I200">
            <v>0.64435634328358216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P200" t="str">
            <v>Flat</v>
          </cell>
          <cell r="T200">
            <v>0</v>
          </cell>
          <cell r="U200">
            <v>0</v>
          </cell>
        </row>
        <row r="201">
          <cell r="B201" t="str">
            <v>2009 Great Refrigerator Roundup</v>
          </cell>
          <cell r="E201">
            <v>0</v>
          </cell>
          <cell r="F201">
            <v>3</v>
          </cell>
          <cell r="G201" t="str">
            <v>LRAM</v>
          </cell>
          <cell r="I201">
            <v>0.64435634328358216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P201" t="str">
            <v>Flat</v>
          </cell>
          <cell r="T201">
            <v>0</v>
          </cell>
          <cell r="U201">
            <v>0</v>
          </cell>
        </row>
        <row r="202">
          <cell r="B202" t="str">
            <v>2009 Great Refrigerator Roundup</v>
          </cell>
          <cell r="E202">
            <v>4.4036722092834317</v>
          </cell>
          <cell r="F202">
            <v>3</v>
          </cell>
          <cell r="G202" t="str">
            <v>LRAM</v>
          </cell>
          <cell r="I202">
            <v>0.64435634328358216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P202" t="str">
            <v>Flat</v>
          </cell>
          <cell r="T202">
            <v>370.63015545029231</v>
          </cell>
          <cell r="U202">
            <v>0.37516575972810162</v>
          </cell>
        </row>
        <row r="203">
          <cell r="B203" t="str">
            <v>2009 Great Refrigerator Roundup</v>
          </cell>
          <cell r="E203">
            <v>0.574392027297839</v>
          </cell>
          <cell r="F203">
            <v>3</v>
          </cell>
          <cell r="G203" t="str">
            <v>LRAM</v>
          </cell>
          <cell r="I203">
            <v>0.64435634328358216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P203" t="str">
            <v>Flat</v>
          </cell>
          <cell r="T203">
            <v>117.61834525004178</v>
          </cell>
          <cell r="U203">
            <v>0.11905770538310168</v>
          </cell>
        </row>
        <row r="204">
          <cell r="B204" t="str">
            <v>2009 Great Refrigerator Roundup</v>
          </cell>
          <cell r="E204">
            <v>2.1061041000920762</v>
          </cell>
          <cell r="F204">
            <v>3</v>
          </cell>
          <cell r="G204" t="str">
            <v>LRAM</v>
          </cell>
          <cell r="I204">
            <v>0.64435634328358216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P204" t="str">
            <v>Flat</v>
          </cell>
          <cell r="T204">
            <v>140.61304235705501</v>
          </cell>
          <cell r="U204">
            <v>0.14233380119724059</v>
          </cell>
        </row>
        <row r="205">
          <cell r="B205" t="str">
            <v>2009 Cool Savings Rebate</v>
          </cell>
          <cell r="E205">
            <v>277.22957373161961</v>
          </cell>
          <cell r="F205">
            <v>18</v>
          </cell>
          <cell r="G205" t="str">
            <v>LRAM</v>
          </cell>
          <cell r="I205">
            <v>0.4223313188630119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P205" t="str">
            <v>Flat</v>
          </cell>
          <cell r="T205">
            <v>112.68835851455451</v>
          </cell>
          <cell r="U205">
            <v>0.12320617610846915</v>
          </cell>
        </row>
        <row r="206">
          <cell r="B206" t="str">
            <v>2009 Cool Savings Rebate</v>
          </cell>
          <cell r="E206">
            <v>43.260311556686133</v>
          </cell>
          <cell r="F206">
            <v>18</v>
          </cell>
          <cell r="G206" t="str">
            <v>LRAM</v>
          </cell>
          <cell r="I206">
            <v>0.4223313188630119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P206" t="str">
            <v>Flat</v>
          </cell>
          <cell r="T206">
            <v>316.89332333789866</v>
          </cell>
          <cell r="U206">
            <v>0.34647070129896779</v>
          </cell>
        </row>
        <row r="207">
          <cell r="B207" t="str">
            <v>2009 Cool Savings Rebate</v>
          </cell>
          <cell r="E207">
            <v>728.43774778149429</v>
          </cell>
          <cell r="F207">
            <v>18</v>
          </cell>
          <cell r="G207" t="str">
            <v>LRAM</v>
          </cell>
          <cell r="I207">
            <v>0.4223313188630119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P207" t="str">
            <v>Flat</v>
          </cell>
          <cell r="T207">
            <v>176.78882383344424</v>
          </cell>
          <cell r="U207">
            <v>0.19328948660139747</v>
          </cell>
        </row>
        <row r="208">
          <cell r="B208" t="str">
            <v>2009 Cool Savings Rebate</v>
          </cell>
          <cell r="E208">
            <v>113.67548709773992</v>
          </cell>
          <cell r="F208">
            <v>18</v>
          </cell>
          <cell r="G208" t="str">
            <v>LRAM</v>
          </cell>
          <cell r="I208">
            <v>0.4223313188630119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P208" t="str">
            <v>Flat</v>
          </cell>
          <cell r="T208">
            <v>366.25068163344372</v>
          </cell>
          <cell r="U208">
            <v>0.4004348503785225</v>
          </cell>
        </row>
        <row r="209">
          <cell r="B209" t="str">
            <v>2009 Cool Savings Rebate</v>
          </cell>
          <cell r="E209">
            <v>61.865370039699535</v>
          </cell>
          <cell r="F209">
            <v>19</v>
          </cell>
          <cell r="G209" t="str">
            <v>LRAM</v>
          </cell>
          <cell r="I209">
            <v>0.60292298763662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P209" t="str">
            <v>Flat</v>
          </cell>
          <cell r="T209">
            <v>2773.4858797602142</v>
          </cell>
          <cell r="U209">
            <v>1.6581726327027699</v>
          </cell>
        </row>
        <row r="210">
          <cell r="B210" t="str">
            <v>2009 Cool Savings Rebate</v>
          </cell>
          <cell r="E210">
            <v>254.19338681601064</v>
          </cell>
          <cell r="F210">
            <v>19</v>
          </cell>
          <cell r="G210" t="str">
            <v>LRAM</v>
          </cell>
          <cell r="I210">
            <v>0.60292298763662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P210" t="str">
            <v>Flat</v>
          </cell>
          <cell r="T210">
            <v>324.17367425768737</v>
          </cell>
          <cell r="U210">
            <v>0.18289543349541901</v>
          </cell>
        </row>
        <row r="211">
          <cell r="B211" t="str">
            <v>2009 Cool Savings Rebate</v>
          </cell>
          <cell r="E211">
            <v>20.167315302197736</v>
          </cell>
          <cell r="F211">
            <v>19</v>
          </cell>
          <cell r="G211" t="str">
            <v>LRAM</v>
          </cell>
          <cell r="I211">
            <v>0.60292298763662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P211" t="str">
            <v>Flat</v>
          </cell>
          <cell r="T211">
            <v>91.048778881017128</v>
          </cell>
          <cell r="U211">
            <v>5.4434960164484889E-2</v>
          </cell>
        </row>
        <row r="212">
          <cell r="B212" t="str">
            <v>2009 Cool Savings Rebate</v>
          </cell>
          <cell r="E212">
            <v>109.18754932626493</v>
          </cell>
          <cell r="F212">
            <v>19</v>
          </cell>
          <cell r="G212" t="str">
            <v>LRAM</v>
          </cell>
          <cell r="I212">
            <v>0.60292298763662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P212" t="str">
            <v>Flat</v>
          </cell>
          <cell r="T212">
            <v>2822.5121453115307</v>
          </cell>
          <cell r="U212">
            <v>1.6874837650990315</v>
          </cell>
        </row>
        <row r="213">
          <cell r="B213" t="str">
            <v>2009 Cool Savings Rebate</v>
          </cell>
          <cell r="E213">
            <v>448.65175380030036</v>
          </cell>
          <cell r="F213">
            <v>19</v>
          </cell>
          <cell r="G213" t="str">
            <v>LRAM</v>
          </cell>
          <cell r="I213">
            <v>0.60292298763662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P213" t="str">
            <v>Flat</v>
          </cell>
          <cell r="T213">
            <v>373.19993980900426</v>
          </cell>
          <cell r="U213">
            <v>0.21055554535120768</v>
          </cell>
        </row>
        <row r="214">
          <cell r="B214" t="str">
            <v>2009 Cool Savings Rebate</v>
          </cell>
          <cell r="E214">
            <v>35.619455477402767</v>
          </cell>
          <cell r="F214">
            <v>19</v>
          </cell>
          <cell r="G214" t="str">
            <v>LRAM</v>
          </cell>
          <cell r="I214">
            <v>0.60292298763662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P214" t="str">
            <v>Flat</v>
          </cell>
          <cell r="T214">
            <v>140.07504443233404</v>
          </cell>
          <cell r="U214">
            <v>8.3746092560745972E-2</v>
          </cell>
        </row>
        <row r="215">
          <cell r="B215" t="str">
            <v>2009 Cool Savings Rebate</v>
          </cell>
          <cell r="E215">
            <v>17.894941747020528</v>
          </cell>
          <cell r="F215">
            <v>19</v>
          </cell>
          <cell r="G215" t="str">
            <v>LRAM</v>
          </cell>
          <cell r="I215">
            <v>0.60292298763662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P215" t="str">
            <v>Flat</v>
          </cell>
          <cell r="T215">
            <v>1534.8222725657172</v>
          </cell>
          <cell r="U215">
            <v>0.83682215043699437</v>
          </cell>
        </row>
        <row r="216">
          <cell r="B216" t="str">
            <v>2009 Cool Savings Rebate</v>
          </cell>
          <cell r="E216">
            <v>73.51128450998273</v>
          </cell>
          <cell r="F216">
            <v>19</v>
          </cell>
          <cell r="G216" t="str">
            <v>LRAM</v>
          </cell>
          <cell r="I216">
            <v>0.60292298763662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P216" t="str">
            <v>Flat</v>
          </cell>
          <cell r="T216">
            <v>324.17367425768737</v>
          </cell>
          <cell r="U216">
            <v>0.17674731208708358</v>
          </cell>
        </row>
        <row r="217">
          <cell r="B217" t="str">
            <v>2009 Cool Savings Rebate</v>
          </cell>
          <cell r="E217">
            <v>5.8229572351416001</v>
          </cell>
          <cell r="F217">
            <v>19</v>
          </cell>
          <cell r="G217" t="str">
            <v>LRAM</v>
          </cell>
          <cell r="I217">
            <v>0.60292298763662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P217" t="str">
            <v>Flat</v>
          </cell>
          <cell r="T217">
            <v>192.10291807862956</v>
          </cell>
          <cell r="U217">
            <v>0.10473914790345694</v>
          </cell>
        </row>
        <row r="218">
          <cell r="B218" t="str">
            <v>2009 Cool Savings Rebate</v>
          </cell>
          <cell r="E218">
            <v>72.630739757351563</v>
          </cell>
          <cell r="F218">
            <v>19</v>
          </cell>
          <cell r="G218" t="str">
            <v>LRAM</v>
          </cell>
          <cell r="I218">
            <v>0.60292298763662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P218" t="str">
            <v>Flat</v>
          </cell>
          <cell r="T218">
            <v>2866.5357307045501</v>
          </cell>
          <cell r="U218">
            <v>1.7138039656181232</v>
          </cell>
        </row>
        <row r="219">
          <cell r="B219" t="str">
            <v>2009 Cool Savings Rebate</v>
          </cell>
          <cell r="E219">
            <v>298.39105246420735</v>
          </cell>
          <cell r="F219">
            <v>19</v>
          </cell>
          <cell r="G219" t="str">
            <v>LRAM</v>
          </cell>
          <cell r="I219">
            <v>0.60292298763662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P219" t="str">
            <v>Flat</v>
          </cell>
          <cell r="T219">
            <v>207.11095855352247</v>
          </cell>
          <cell r="U219">
            <v>0.11684986028873992</v>
          </cell>
        </row>
        <row r="220">
          <cell r="B220" t="str">
            <v>2009 Cool Savings Rebate</v>
          </cell>
          <cell r="E220">
            <v>23.689494312722413</v>
          </cell>
          <cell r="F220">
            <v>19</v>
          </cell>
          <cell r="G220" t="str">
            <v>LRAM</v>
          </cell>
          <cell r="I220">
            <v>0.60292298763662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P220" t="str">
            <v>Flat</v>
          </cell>
          <cell r="T220">
            <v>-49.026265551316918</v>
          </cell>
          <cell r="U220">
            <v>-2.9311132396261087E-2</v>
          </cell>
        </row>
        <row r="221">
          <cell r="B221" t="str">
            <v>2009 Cool Savings Rebate</v>
          </cell>
          <cell r="E221">
            <v>128.19027318143435</v>
          </cell>
          <cell r="F221">
            <v>19</v>
          </cell>
          <cell r="G221" t="str">
            <v>LRAM</v>
          </cell>
          <cell r="I221">
            <v>0.60292298763662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P221" t="str">
            <v>Flat</v>
          </cell>
          <cell r="T221">
            <v>2926.5678926041219</v>
          </cell>
          <cell r="U221">
            <v>1.7496951481441569</v>
          </cell>
        </row>
        <row r="222">
          <cell r="B222" t="str">
            <v>2009 Cool Savings Rebate</v>
          </cell>
          <cell r="E222">
            <v>526.67938075119775</v>
          </cell>
          <cell r="F222">
            <v>19</v>
          </cell>
          <cell r="G222" t="str">
            <v>LRAM</v>
          </cell>
          <cell r="I222">
            <v>0.60292298763662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P222" t="str">
            <v>Flat</v>
          </cell>
          <cell r="T222">
            <v>267.14312045309418</v>
          </cell>
          <cell r="U222">
            <v>0.15071938501011384</v>
          </cell>
        </row>
        <row r="223">
          <cell r="B223" t="str">
            <v>2009 Cool Savings Rebate</v>
          </cell>
          <cell r="E223">
            <v>41.811673415260657</v>
          </cell>
          <cell r="F223">
            <v>19</v>
          </cell>
          <cell r="G223" t="str">
            <v>LRAM</v>
          </cell>
          <cell r="I223">
            <v>0.60292298763662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P223" t="str">
            <v>Flat</v>
          </cell>
          <cell r="T223">
            <v>11.005896348254817</v>
          </cell>
          <cell r="U223">
            <v>6.5800501297728986E-3</v>
          </cell>
        </row>
        <row r="224">
          <cell r="B224" t="str">
            <v>2009 Cool Savings Rebate</v>
          </cell>
          <cell r="E224">
            <v>21.01945538538919</v>
          </cell>
          <cell r="F224">
            <v>19</v>
          </cell>
          <cell r="G224" t="str">
            <v>LRAM</v>
          </cell>
          <cell r="I224">
            <v>0.60292298763662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P224" t="str">
            <v>Flat</v>
          </cell>
          <cell r="T224">
            <v>1569.8410336738009</v>
          </cell>
          <cell r="U224">
            <v>0.85591522427356215</v>
          </cell>
        </row>
        <row r="225">
          <cell r="B225" t="str">
            <v>2009 Cool Savings Rebate</v>
          </cell>
          <cell r="E225">
            <v>86.293385757854537</v>
          </cell>
          <cell r="F225">
            <v>19</v>
          </cell>
          <cell r="G225" t="str">
            <v>LRAM</v>
          </cell>
          <cell r="I225">
            <v>0.60292298763662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P225" t="str">
            <v>Flat</v>
          </cell>
          <cell r="T225">
            <v>207.11095855352247</v>
          </cell>
          <cell r="U225">
            <v>0.1129218938334145</v>
          </cell>
        </row>
        <row r="226">
          <cell r="B226" t="str">
            <v>2009 Cool Savings Rebate</v>
          </cell>
          <cell r="E226">
            <v>6.8455253349713443</v>
          </cell>
          <cell r="F226">
            <v>19</v>
          </cell>
          <cell r="G226" t="str">
            <v>LRAM</v>
          </cell>
          <cell r="I226">
            <v>0.60292298763662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P226" t="str">
            <v>Flat</v>
          </cell>
          <cell r="T226">
            <v>76.040738406124191</v>
          </cell>
          <cell r="U226">
            <v>4.1459246045118373E-2</v>
          </cell>
        </row>
        <row r="227">
          <cell r="B227" t="str">
            <v>2009 Cool Savings Rebate</v>
          </cell>
          <cell r="E227">
            <v>578.8303538425148</v>
          </cell>
          <cell r="F227">
            <v>15</v>
          </cell>
          <cell r="G227" t="str">
            <v>LRAM</v>
          </cell>
          <cell r="I227">
            <v>0.60804950022620297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P227" t="str">
            <v>Flat</v>
          </cell>
          <cell r="T227">
            <v>30.100247381117374</v>
          </cell>
          <cell r="U227">
            <v>2.6063861870618692E-2</v>
          </cell>
        </row>
        <row r="228">
          <cell r="B228" t="str">
            <v>2009 Cool Savings Rebate</v>
          </cell>
          <cell r="E228">
            <v>775.78833173749945</v>
          </cell>
          <cell r="F228">
            <v>15</v>
          </cell>
          <cell r="G228" t="str">
            <v>LRAM</v>
          </cell>
          <cell r="I228">
            <v>0.60804950022620297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P228" t="str">
            <v>Flat</v>
          </cell>
          <cell r="T228">
            <v>25.653096550447465</v>
          </cell>
          <cell r="U228">
            <v>2.221306544689558E-2</v>
          </cell>
        </row>
        <row r="229">
          <cell r="B229" t="str">
            <v>2009 Cool Savings Rebate</v>
          </cell>
          <cell r="E229">
            <v>165.40039014746117</v>
          </cell>
          <cell r="F229">
            <v>15</v>
          </cell>
          <cell r="G229" t="str">
            <v>LRAM</v>
          </cell>
          <cell r="I229">
            <v>0.60804950022620297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P229" t="str">
            <v>Flat</v>
          </cell>
          <cell r="T229">
            <v>9.3500143217533527</v>
          </cell>
          <cell r="U229">
            <v>0</v>
          </cell>
        </row>
        <row r="230">
          <cell r="B230" t="str">
            <v>2009 Cool Savings Rebate</v>
          </cell>
          <cell r="E230">
            <v>80.217147804934285</v>
          </cell>
          <cell r="F230">
            <v>5</v>
          </cell>
          <cell r="G230" t="str">
            <v>LRAM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P230" t="str">
            <v>Flat</v>
          </cell>
          <cell r="T230">
            <v>40.021441266381153</v>
          </cell>
          <cell r="U230">
            <v>1.2403426676614198E-3</v>
          </cell>
        </row>
        <row r="231">
          <cell r="B231" t="str">
            <v>2009 Cool Savings Rebate</v>
          </cell>
          <cell r="E231">
            <v>29.023490898948996</v>
          </cell>
          <cell r="F231">
            <v>3</v>
          </cell>
          <cell r="G231" t="str">
            <v>LRAM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P231" t="str">
            <v>Flat</v>
          </cell>
          <cell r="T231">
            <v>100.05360316595289</v>
          </cell>
          <cell r="U231">
            <v>8.6636606654967876E-2</v>
          </cell>
        </row>
        <row r="232">
          <cell r="B232" t="str">
            <v>2009 Cool Savings Rebate</v>
          </cell>
          <cell r="E232">
            <v>39.266557469451584</v>
          </cell>
          <cell r="F232">
            <v>10</v>
          </cell>
          <cell r="G232" t="str">
            <v>LRAM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P232" t="str">
            <v>Flat</v>
          </cell>
          <cell r="T232">
            <v>141.07558046399356</v>
          </cell>
          <cell r="U232">
            <v>1.0920466096710206E-2</v>
          </cell>
        </row>
        <row r="233">
          <cell r="B233" t="str">
            <v>2009 Cool Savings Rebate</v>
          </cell>
          <cell r="E233">
            <v>55.016491790375291</v>
          </cell>
          <cell r="F233">
            <v>4</v>
          </cell>
          <cell r="G233" t="str">
            <v>LRAM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P233" t="str">
            <v>Flat</v>
          </cell>
          <cell r="T233">
            <v>75.903164701771004</v>
          </cell>
          <cell r="U233">
            <v>7.5436040340459837E-3</v>
          </cell>
        </row>
        <row r="234">
          <cell r="B234" t="str">
            <v>2009 Cool Savings Rebate</v>
          </cell>
          <cell r="E234">
            <v>81.187928889839085</v>
          </cell>
          <cell r="F234">
            <v>10</v>
          </cell>
          <cell r="G234" t="str">
            <v>LRAM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P234" t="str">
            <v>Flat</v>
          </cell>
          <cell r="T234">
            <v>75.04020237446467</v>
          </cell>
          <cell r="U234">
            <v>2.8543884182512136E-2</v>
          </cell>
        </row>
        <row r="235">
          <cell r="B235" t="str">
            <v>2009 Cool Savings Rebate</v>
          </cell>
          <cell r="E235">
            <v>63.386649720912885</v>
          </cell>
          <cell r="F235">
            <v>10</v>
          </cell>
          <cell r="G235" t="str">
            <v>LRAM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P235" t="str">
            <v>Flat</v>
          </cell>
          <cell r="T235">
            <v>100.05360316595289</v>
          </cell>
          <cell r="U235">
            <v>8.5259432059666421E-2</v>
          </cell>
        </row>
        <row r="236">
          <cell r="B236" t="str">
            <v>2009 Cool Savings Rebate</v>
          </cell>
          <cell r="E236">
            <v>30.675703132628115</v>
          </cell>
          <cell r="F236">
            <v>15</v>
          </cell>
          <cell r="G236" t="str">
            <v>LRAM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P236" t="str">
            <v>Flat</v>
          </cell>
          <cell r="T236">
            <v>50.026801582976447</v>
          </cell>
          <cell r="U236">
            <v>4.3336723157492065E-3</v>
          </cell>
        </row>
        <row r="237">
          <cell r="B237" t="str">
            <v>2009 Cool Savings Rebate</v>
          </cell>
          <cell r="E237">
            <v>34.041094313124887</v>
          </cell>
          <cell r="F237">
            <v>5</v>
          </cell>
          <cell r="G237" t="str">
            <v>LRAM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P237" t="str">
            <v>Flat</v>
          </cell>
          <cell r="T237">
            <v>50.026801582976447</v>
          </cell>
          <cell r="U237">
            <v>4.3336723157492065E-3</v>
          </cell>
        </row>
        <row r="238">
          <cell r="B238" t="str">
            <v>2009 Every Kilowatt Counts Power Savings Event</v>
          </cell>
          <cell r="E238">
            <v>3054.0560490524936</v>
          </cell>
          <cell r="F238">
            <v>8</v>
          </cell>
          <cell r="G238" t="str">
            <v>LRAM</v>
          </cell>
          <cell r="I238">
            <v>0.3127084748320883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P238" t="str">
            <v>Flat</v>
          </cell>
          <cell r="T238">
            <v>23.166853466879481</v>
          </cell>
          <cell r="U238">
            <v>7.194895168575081E-4</v>
          </cell>
        </row>
        <row r="239">
          <cell r="B239" t="str">
            <v>2009 Every Kilowatt Counts Power Savings Event</v>
          </cell>
          <cell r="E239">
            <v>7242.3994523894207</v>
          </cell>
          <cell r="F239">
            <v>6</v>
          </cell>
          <cell r="G239" t="str">
            <v>LRAM</v>
          </cell>
          <cell r="I239">
            <v>0.22955326460481085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P239" t="str">
            <v>Flat</v>
          </cell>
          <cell r="T239">
            <v>25.839230389485543</v>
          </cell>
          <cell r="U239">
            <v>8.024851288276813E-4</v>
          </cell>
        </row>
        <row r="240">
          <cell r="B240" t="str">
            <v>2009 Every Kilowatt Counts Power Savings Event</v>
          </cell>
          <cell r="E240">
            <v>589.45370021296822</v>
          </cell>
          <cell r="F240">
            <v>16</v>
          </cell>
          <cell r="G240" t="str">
            <v>LRAM</v>
          </cell>
          <cell r="I240">
            <v>0.46904761904761905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P240" t="str">
            <v>Flat</v>
          </cell>
          <cell r="T240">
            <v>115.75431575867361</v>
          </cell>
          <cell r="U240">
            <v>3.594964540111008E-3</v>
          </cell>
        </row>
        <row r="241">
          <cell r="B241" t="str">
            <v>2009 Every Kilowatt Counts Power Savings Event</v>
          </cell>
          <cell r="E241">
            <v>253.62529342721632</v>
          </cell>
          <cell r="F241">
            <v>10</v>
          </cell>
          <cell r="G241" t="str">
            <v>LRAM</v>
          </cell>
          <cell r="I241">
            <v>0.23559718969555055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P241" t="str">
            <v>Flat</v>
          </cell>
          <cell r="T241">
            <v>71.491042505564138</v>
          </cell>
          <cell r="U241">
            <v>2.2202866567747302E-3</v>
          </cell>
        </row>
        <row r="242">
          <cell r="B242" t="str">
            <v>2009 Every Kilowatt Counts Power Savings Event</v>
          </cell>
          <cell r="E242">
            <v>95.922568697917967</v>
          </cell>
          <cell r="F242">
            <v>10</v>
          </cell>
          <cell r="G242" t="str">
            <v>LRAM</v>
          </cell>
          <cell r="I242">
            <v>0.24347826086956514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P242" t="str">
            <v>Flat</v>
          </cell>
          <cell r="T242">
            <v>454.07495940870893</v>
          </cell>
          <cell r="U242">
            <v>6.0093212941871539E-2</v>
          </cell>
        </row>
        <row r="243">
          <cell r="B243" t="str">
            <v>2009 Every Kilowatt Counts Power Savings Event</v>
          </cell>
          <cell r="E243">
            <v>244.96186924810323</v>
          </cell>
          <cell r="F243">
            <v>10</v>
          </cell>
          <cell r="G243" t="str">
            <v>LRAM</v>
          </cell>
          <cell r="I243">
            <v>0.4464285714285714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P243" t="str">
            <v>Flat</v>
          </cell>
          <cell r="T243">
            <v>77.2707503646931</v>
          </cell>
          <cell r="U243">
            <v>8.6368906572179219E-3</v>
          </cell>
        </row>
        <row r="244">
          <cell r="B244" t="str">
            <v>2009 Every Kilowatt Counts Power Savings Event</v>
          </cell>
          <cell r="E244">
            <v>201.90039037749509</v>
          </cell>
          <cell r="F244">
            <v>6</v>
          </cell>
          <cell r="G244" t="str">
            <v>LRAM</v>
          </cell>
          <cell r="I244">
            <v>0.217741935483871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P244" t="str">
            <v>Flat</v>
          </cell>
          <cell r="T244">
            <v>8.0723858569458766</v>
          </cell>
          <cell r="U244">
            <v>6.2437738205232041E-4</v>
          </cell>
        </row>
        <row r="245">
          <cell r="B245" t="str">
            <v>2009 Every Kilowatt Counts Power Savings Event</v>
          </cell>
          <cell r="E245">
            <v>26.671984603892501</v>
          </cell>
          <cell r="F245">
            <v>10</v>
          </cell>
          <cell r="G245" t="str">
            <v>LRAM</v>
          </cell>
          <cell r="I245">
            <v>0.19661016949152543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P245" t="str">
            <v>Flat</v>
          </cell>
          <cell r="T245">
            <v>52.471564524980465</v>
          </cell>
          <cell r="U245">
            <v>4.058534697286135E-3</v>
          </cell>
        </row>
        <row r="246">
          <cell r="B246" t="str">
            <v>2009 Every Kilowatt Counts Power Savings Event</v>
          </cell>
          <cell r="E246">
            <v>69.761868143940347</v>
          </cell>
          <cell r="F246">
            <v>0</v>
          </cell>
          <cell r="G246" t="str">
            <v>LRAM</v>
          </cell>
          <cell r="I246">
            <v>0.51054787506400401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P246" t="str">
            <v>Flat</v>
          </cell>
          <cell r="T246">
            <v>0</v>
          </cell>
          <cell r="U246">
            <v>0</v>
          </cell>
        </row>
        <row r="247">
          <cell r="B247" t="str">
            <v>2009 Every Kilowatt Counts Power Savings Event</v>
          </cell>
          <cell r="E247">
            <v>251.10635562803665</v>
          </cell>
          <cell r="F247">
            <v>12</v>
          </cell>
          <cell r="G247" t="str">
            <v>LRAM</v>
          </cell>
          <cell r="I247">
            <v>0.32967032967032961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P247" t="str">
            <v>Flat</v>
          </cell>
          <cell r="T247">
            <v>96.4</v>
          </cell>
          <cell r="U247">
            <v>9.7602315799553821E-2</v>
          </cell>
        </row>
        <row r="248">
          <cell r="B248" t="str">
            <v>2009 Every Kilowatt Counts Power Savings Event</v>
          </cell>
          <cell r="E248">
            <v>238.08602607695332</v>
          </cell>
          <cell r="F248">
            <v>12</v>
          </cell>
          <cell r="G248" t="str">
            <v>LRAM</v>
          </cell>
          <cell r="I248">
            <v>0.31904761904761902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P248" t="str">
            <v>Flat</v>
          </cell>
          <cell r="T248">
            <v>284</v>
          </cell>
          <cell r="U248">
            <v>2.4619844643760012E-2</v>
          </cell>
        </row>
        <row r="249">
          <cell r="B249" t="str">
            <v>2009 Every Kilowatt Counts Power Savings Event</v>
          </cell>
          <cell r="E249">
            <v>584.05478272002597</v>
          </cell>
          <cell r="F249">
            <v>15</v>
          </cell>
          <cell r="G249" t="str">
            <v>LRAM</v>
          </cell>
          <cell r="I249">
            <v>0.54705882352941182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P249" t="str">
            <v>Flat</v>
          </cell>
          <cell r="T249">
            <v>137.7977813201334</v>
          </cell>
          <cell r="U249">
            <v>5.0184537735124074E-2</v>
          </cell>
        </row>
        <row r="250">
          <cell r="B250" t="str">
            <v>2009 Every Kilowatt Counts Power Savings Event</v>
          </cell>
          <cell r="E250">
            <v>1525.2386045554817</v>
          </cell>
          <cell r="F250">
            <v>5</v>
          </cell>
          <cell r="G250" t="str">
            <v>LRAM</v>
          </cell>
          <cell r="I250">
            <v>0.39597315436241609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P250" t="str">
            <v>Flat</v>
          </cell>
          <cell r="T250">
            <v>4.8</v>
          </cell>
          <cell r="U250">
            <v>0</v>
          </cell>
        </row>
        <row r="251">
          <cell r="B251" t="str">
            <v>2009 Every Kilowatt Counts Power Savings Event</v>
          </cell>
          <cell r="E251">
            <v>758.89920812028845</v>
          </cell>
          <cell r="F251">
            <v>10</v>
          </cell>
          <cell r="G251" t="str">
            <v>LRAM</v>
          </cell>
          <cell r="I251">
            <v>0.46641791044776126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P251" t="str">
            <v>Flat</v>
          </cell>
          <cell r="T251">
            <v>72.2</v>
          </cell>
          <cell r="U251">
            <v>1.4390016151683703E-3</v>
          </cell>
        </row>
        <row r="252">
          <cell r="B252" t="str">
            <v>2009 Every Kilowatt Counts Power Savings Event</v>
          </cell>
          <cell r="E252">
            <v>788.65996137990771</v>
          </cell>
          <cell r="F252">
            <v>0</v>
          </cell>
          <cell r="G252" t="str">
            <v>LRAM</v>
          </cell>
          <cell r="I252">
            <v>0.71460674157303372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P252" t="str">
            <v>Flat</v>
          </cell>
          <cell r="T252">
            <v>0</v>
          </cell>
          <cell r="U252">
            <v>0</v>
          </cell>
        </row>
        <row r="253">
          <cell r="B253" t="str">
            <v>2009 Every Kilowatt Counts Power Savings Event</v>
          </cell>
          <cell r="E253">
            <v>318.06805046217971</v>
          </cell>
          <cell r="F253">
            <v>1</v>
          </cell>
          <cell r="G253" t="str">
            <v>LRAM</v>
          </cell>
          <cell r="I253">
            <v>0.85018730400881437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P253" t="str">
            <v>Flat</v>
          </cell>
          <cell r="T253">
            <v>21.291666666666668</v>
          </cell>
          <cell r="U253">
            <v>1.8457659350002019E-3</v>
          </cell>
        </row>
        <row r="254">
          <cell r="B254" t="str">
            <v>2009 Every Kilowatt Counts Power Savings Event</v>
          </cell>
          <cell r="E254">
            <v>279.00706180892956</v>
          </cell>
          <cell r="F254">
            <v>8</v>
          </cell>
          <cell r="G254" t="str">
            <v>LRAM</v>
          </cell>
          <cell r="I254">
            <v>0.86886038647343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P254" t="str">
            <v>Flat</v>
          </cell>
          <cell r="T254">
            <v>101.4238236168852</v>
          </cell>
          <cell r="U254">
            <v>3.1499045805370302E-3</v>
          </cell>
        </row>
        <row r="255">
          <cell r="B255" t="str">
            <v>2009 Every Kilowatt Counts Power Savings Event</v>
          </cell>
          <cell r="E255">
            <v>277.14701473020341</v>
          </cell>
          <cell r="F255">
            <v>1</v>
          </cell>
          <cell r="G255" t="str">
            <v>LRAM</v>
          </cell>
          <cell r="I255">
            <v>0.85784850695457648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P255" t="str">
            <v>Flat</v>
          </cell>
          <cell r="T255">
            <v>30.03</v>
          </cell>
          <cell r="U255">
            <v>2.3227399080406582E-3</v>
          </cell>
        </row>
        <row r="256">
          <cell r="B256" t="str">
            <v>2009 Every Kilowatt Counts Power Savings Event</v>
          </cell>
          <cell r="E256">
            <v>258.54654394294135</v>
          </cell>
          <cell r="F256">
            <v>1</v>
          </cell>
          <cell r="G256" t="str">
            <v>LRAM</v>
          </cell>
          <cell r="I256">
            <v>0.88250750703784797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P256" t="str">
            <v>Flat</v>
          </cell>
          <cell r="T256">
            <v>262.8</v>
          </cell>
          <cell r="U256">
            <v>8.1617404495813051E-3</v>
          </cell>
        </row>
        <row r="257">
          <cell r="B257" t="str">
            <v>2009 Every Kilowatt Counts Power Savings Event</v>
          </cell>
          <cell r="E257">
            <v>225.06569652586987</v>
          </cell>
          <cell r="F257">
            <v>1</v>
          </cell>
          <cell r="G257" t="str">
            <v>LRAM</v>
          </cell>
          <cell r="I257">
            <v>0.88884764642472147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P257" t="str">
            <v>Flat</v>
          </cell>
          <cell r="T257">
            <v>74.136690647482013</v>
          </cell>
          <cell r="U257">
            <v>8.2865830574730161E-3</v>
          </cell>
        </row>
        <row r="258">
          <cell r="B258" t="str">
            <v>2009 Every Kilowatt Counts Power Savings Event</v>
          </cell>
          <cell r="E258">
            <v>202.7451315811555</v>
          </cell>
          <cell r="F258">
            <v>14</v>
          </cell>
          <cell r="G258" t="str">
            <v>LRAM</v>
          </cell>
          <cell r="I258">
            <v>0.85898364579178299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P258" t="str">
            <v>Flat</v>
          </cell>
          <cell r="T258">
            <v>64.86</v>
          </cell>
          <cell r="U258">
            <v>6.6410050643130065E-3</v>
          </cell>
        </row>
        <row r="259">
          <cell r="B259" t="str">
            <v>2009 Every Kilowatt Counts Power Savings Event</v>
          </cell>
          <cell r="E259">
            <v>193.44489618752451</v>
          </cell>
          <cell r="F259">
            <v>1</v>
          </cell>
          <cell r="G259" t="str">
            <v>LRAM</v>
          </cell>
          <cell r="I259">
            <v>0.79678051839464881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P259" t="str">
            <v>Flat</v>
          </cell>
          <cell r="T259">
            <v>70.189499999999995</v>
          </cell>
          <cell r="U259">
            <v>6.0846992451520938E-3</v>
          </cell>
        </row>
        <row r="260">
          <cell r="B260" t="str">
            <v>2009 Every Kilowatt Counts Power Savings Event</v>
          </cell>
          <cell r="E260">
            <v>120.90306011720283</v>
          </cell>
          <cell r="F260">
            <v>14</v>
          </cell>
          <cell r="G260" t="str">
            <v>LRAM</v>
          </cell>
          <cell r="I260">
            <v>0.88317079152731326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P260" t="str">
            <v>Flat</v>
          </cell>
          <cell r="T260">
            <v>122.33639999999998</v>
          </cell>
          <cell r="U260">
            <v>1.3674075962907484E-2</v>
          </cell>
        </row>
        <row r="261">
          <cell r="B261" t="str">
            <v>2009 Every Kilowatt Counts Power Savings Event</v>
          </cell>
          <cell r="E261">
            <v>120.90306011720283</v>
          </cell>
          <cell r="F261">
            <v>20</v>
          </cell>
          <cell r="G261" t="str">
            <v>LRAM</v>
          </cell>
          <cell r="I261">
            <v>0.88317079152731326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P261" t="str">
            <v>Flat</v>
          </cell>
          <cell r="T261">
            <v>394.00235483706933</v>
          </cell>
          <cell r="U261">
            <v>0.10383637665490547</v>
          </cell>
        </row>
        <row r="262">
          <cell r="B262" t="str">
            <v>2009 Every Kilowatt Counts Power Savings Event</v>
          </cell>
          <cell r="E262">
            <v>119.04301303847663</v>
          </cell>
          <cell r="F262">
            <v>15</v>
          </cell>
          <cell r="G262" t="str">
            <v>LRAM</v>
          </cell>
          <cell r="I262">
            <v>0.87491225090579716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P262" t="str">
            <v>Flat</v>
          </cell>
          <cell r="T262">
            <v>308.35911679592334</v>
          </cell>
          <cell r="U262">
            <v>2.1768515967153276E-2</v>
          </cell>
        </row>
        <row r="263">
          <cell r="B263" t="str">
            <v>2009 Every Kilowatt Counts Power Savings Event</v>
          </cell>
          <cell r="E263">
            <v>2325.2721321599552</v>
          </cell>
          <cell r="F263">
            <v>8</v>
          </cell>
          <cell r="G263" t="str">
            <v>LRAM</v>
          </cell>
          <cell r="I263">
            <v>0.65234375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P263" t="str">
            <v>Flat</v>
          </cell>
          <cell r="T263">
            <v>22.410482432448433</v>
          </cell>
          <cell r="U263">
            <v>6.9599901432094969E-4</v>
          </cell>
        </row>
        <row r="264">
          <cell r="B264" t="str">
            <v>2009 Every Kilowatt Counts Power Savings Event</v>
          </cell>
          <cell r="E264">
            <v>1154.2717778347978</v>
          </cell>
          <cell r="F264">
            <v>6</v>
          </cell>
          <cell r="G264" t="str">
            <v>LRAM</v>
          </cell>
          <cell r="I264">
            <v>0.60185185185185186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P264" t="str">
            <v>Flat</v>
          </cell>
          <cell r="T264">
            <v>26.180259458588004</v>
          </cell>
          <cell r="U264">
            <v>8.130764178222651E-4</v>
          </cell>
        </row>
        <row r="265">
          <cell r="B265" t="str">
            <v>2009 Every Kilowatt Counts Power Savings Event</v>
          </cell>
          <cell r="E265">
            <v>1087.3574718733603</v>
          </cell>
          <cell r="F265">
            <v>16</v>
          </cell>
          <cell r="G265" t="str">
            <v>LRAM</v>
          </cell>
          <cell r="I265">
            <v>0.59375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P265" t="str">
            <v>Flat</v>
          </cell>
          <cell r="T265">
            <v>67.680222152039022</v>
          </cell>
          <cell r="U265">
            <v>2.101934576769199E-3</v>
          </cell>
        </row>
        <row r="266">
          <cell r="B266" t="str">
            <v>2009 Every Kilowatt Counts Power Savings Event</v>
          </cell>
          <cell r="E266">
            <v>317.84295331682841</v>
          </cell>
          <cell r="F266">
            <v>10</v>
          </cell>
          <cell r="G266" t="str">
            <v>LRAM</v>
          </cell>
          <cell r="I266">
            <v>0.86479591836734693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P266" t="str">
            <v>Flat</v>
          </cell>
          <cell r="T266">
            <v>71.491042505564138</v>
          </cell>
          <cell r="U266">
            <v>2.2202866567747302E-3</v>
          </cell>
        </row>
        <row r="267">
          <cell r="B267" t="str">
            <v>2009 Every Kilowatt Counts Power Savings Event</v>
          </cell>
          <cell r="E267">
            <v>200.74291788431267</v>
          </cell>
          <cell r="F267">
            <v>10</v>
          </cell>
          <cell r="G267" t="str">
            <v>LRAM</v>
          </cell>
          <cell r="I267">
            <v>0.86479591836734693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P267" t="str">
            <v>Flat</v>
          </cell>
          <cell r="T267">
            <v>454.07495940870893</v>
          </cell>
          <cell r="U267">
            <v>6.0093212941871539E-2</v>
          </cell>
        </row>
        <row r="268">
          <cell r="B268" t="str">
            <v>2009 Every Kilowatt Counts Power Savings Event</v>
          </cell>
          <cell r="E268">
            <v>736.05736557581326</v>
          </cell>
          <cell r="F268">
            <v>10</v>
          </cell>
          <cell r="G268" t="str">
            <v>LRAM</v>
          </cell>
          <cell r="I268">
            <v>0.86479591836734693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P268" t="str">
            <v>Flat</v>
          </cell>
          <cell r="T268">
            <v>77.2707503646931</v>
          </cell>
          <cell r="U268">
            <v>8.6368906572179219E-3</v>
          </cell>
        </row>
        <row r="269">
          <cell r="B269" t="str">
            <v>2009 Every Kilowatt Counts Power Savings Event</v>
          </cell>
          <cell r="E269">
            <v>1706.3148020166582</v>
          </cell>
          <cell r="F269">
            <v>6</v>
          </cell>
          <cell r="G269" t="str">
            <v>LRAM</v>
          </cell>
          <cell r="I269">
            <v>0.86479591836734693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P269" t="str">
            <v>Flat</v>
          </cell>
          <cell r="T269">
            <v>8.0723858569458766</v>
          </cell>
          <cell r="U269">
            <v>6.2437738205232041E-4</v>
          </cell>
        </row>
        <row r="270">
          <cell r="B270" t="str">
            <v>2009 Every Kilowatt Counts Power Savings Event</v>
          </cell>
          <cell r="E270">
            <v>250.92864735539092</v>
          </cell>
          <cell r="F270">
            <v>10</v>
          </cell>
          <cell r="G270" t="str">
            <v>LRAM</v>
          </cell>
          <cell r="I270">
            <v>0.86479591836734693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P270" t="str">
            <v>Flat</v>
          </cell>
          <cell r="T270">
            <v>52.471564524980465</v>
          </cell>
          <cell r="U270">
            <v>4.058534697286135E-3</v>
          </cell>
        </row>
        <row r="271">
          <cell r="B271" t="str">
            <v>2009 Every Kilowatt Counts Power Savings Event</v>
          </cell>
          <cell r="E271">
            <v>719.32878908545376</v>
          </cell>
          <cell r="F271">
            <v>0</v>
          </cell>
          <cell r="G271" t="str">
            <v>LRAM</v>
          </cell>
          <cell r="I271">
            <v>0.86479591836734693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P271" t="str">
            <v>Flat</v>
          </cell>
          <cell r="T271">
            <v>0</v>
          </cell>
          <cell r="U271">
            <v>0</v>
          </cell>
        </row>
        <row r="272">
          <cell r="B272" t="str">
            <v>2009 Every Kilowatt Counts Power Savings Event</v>
          </cell>
          <cell r="E272">
            <v>418.21441225898474</v>
          </cell>
          <cell r="F272">
            <v>12</v>
          </cell>
          <cell r="G272" t="str">
            <v>LRAM</v>
          </cell>
          <cell r="I272">
            <v>0.56722065939967103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P272" t="str">
            <v>Flat</v>
          </cell>
          <cell r="T272">
            <v>96.4</v>
          </cell>
          <cell r="U272">
            <v>9.7602315799553821E-2</v>
          </cell>
        </row>
        <row r="273">
          <cell r="B273" t="str">
            <v>2009 Every Kilowatt Counts Power Savings Event</v>
          </cell>
          <cell r="E273">
            <v>501.85729471078173</v>
          </cell>
          <cell r="F273">
            <v>12</v>
          </cell>
          <cell r="G273" t="str">
            <v>LRAM</v>
          </cell>
          <cell r="I273">
            <v>0.56036240755409206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P273" t="str">
            <v>Flat</v>
          </cell>
          <cell r="T273">
            <v>284</v>
          </cell>
          <cell r="U273">
            <v>2.4619844643760012E-2</v>
          </cell>
        </row>
        <row r="274">
          <cell r="B274" t="str">
            <v>2009 Every Kilowatt Counts Power Savings Event</v>
          </cell>
          <cell r="E274">
            <v>786.24309504689131</v>
          </cell>
          <cell r="F274">
            <v>15</v>
          </cell>
          <cell r="G274" t="str">
            <v>LRAM</v>
          </cell>
          <cell r="I274">
            <v>0.70757137516041424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P274" t="str">
            <v>Flat</v>
          </cell>
          <cell r="T274">
            <v>137.7977813201334</v>
          </cell>
          <cell r="U274">
            <v>5.0184537735124074E-2</v>
          </cell>
        </row>
        <row r="275">
          <cell r="B275" t="str">
            <v>2009 Every Kilowatt Counts Power Savings Event</v>
          </cell>
          <cell r="E275">
            <v>5102.2158295596137</v>
          </cell>
          <cell r="F275">
            <v>5</v>
          </cell>
          <cell r="G275" t="str">
            <v>LRAM</v>
          </cell>
          <cell r="I275">
            <v>0.61002719776469427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P275" t="str">
            <v>Flat</v>
          </cell>
          <cell r="T275">
            <v>4.8</v>
          </cell>
          <cell r="U275">
            <v>0</v>
          </cell>
        </row>
        <row r="276">
          <cell r="B276" t="str">
            <v>2009 Every Kilowatt Counts Power Savings Event</v>
          </cell>
          <cell r="E276">
            <v>1756.5005314877358</v>
          </cell>
          <cell r="F276">
            <v>10</v>
          </cell>
          <cell r="G276" t="str">
            <v>LRAM</v>
          </cell>
          <cell r="I276">
            <v>0.65550785666551992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P276" t="str">
            <v>Flat</v>
          </cell>
          <cell r="T276">
            <v>72.2</v>
          </cell>
          <cell r="U276">
            <v>1.4390016151683703E-3</v>
          </cell>
        </row>
        <row r="277">
          <cell r="B277" t="str">
            <v>2009 Every Kilowatt Counts Power Savings Event</v>
          </cell>
          <cell r="E277">
            <v>2944.2294623032531</v>
          </cell>
          <cell r="F277">
            <v>0</v>
          </cell>
          <cell r="G277" t="str">
            <v>LRAM</v>
          </cell>
          <cell r="I277">
            <v>0.81574393666170564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P277" t="str">
            <v>Flat</v>
          </cell>
          <cell r="T277">
            <v>0</v>
          </cell>
          <cell r="U277">
            <v>0</v>
          </cell>
        </row>
        <row r="278">
          <cell r="B278" t="str">
            <v>2009 Every Kilowatt Counts Power Savings Event</v>
          </cell>
          <cell r="E278">
            <v>13820.945223290506</v>
          </cell>
          <cell r="F278">
            <v>8</v>
          </cell>
          <cell r="G278" t="str">
            <v>LRAM</v>
          </cell>
          <cell r="I278">
            <v>0.30607012035583447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P278" t="str">
            <v>Flat</v>
          </cell>
          <cell r="T278">
            <v>25.497013098913555</v>
          </cell>
          <cell r="U278">
            <v>7.9185693741593271E-4</v>
          </cell>
        </row>
        <row r="279">
          <cell r="B279" t="str">
            <v>2009 Every Kilowatt Counts Power Savings Event</v>
          </cell>
          <cell r="E279">
            <v>5589.0263718716496</v>
          </cell>
          <cell r="F279">
            <v>6</v>
          </cell>
          <cell r="G279" t="str">
            <v>LRAM</v>
          </cell>
          <cell r="I279">
            <v>0.28520710059171606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P279" t="str">
            <v>Flat</v>
          </cell>
          <cell r="T279">
            <v>20.808034901844039</v>
          </cell>
          <cell r="U279">
            <v>6.4623204008630152E-4</v>
          </cell>
        </row>
        <row r="280">
          <cell r="B280" t="str">
            <v>2009 Every Kilowatt Counts Power Savings Event</v>
          </cell>
          <cell r="E280">
            <v>667.02685245283021</v>
          </cell>
          <cell r="F280">
            <v>15.584730639730644</v>
          </cell>
          <cell r="G280" t="str">
            <v>LRAM</v>
          </cell>
          <cell r="I280">
            <v>0.30000000000000004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P280" t="str">
            <v>Flat</v>
          </cell>
          <cell r="T280">
            <v>119.07369651758303</v>
          </cell>
          <cell r="U280">
            <v>3.6980540538383783E-3</v>
          </cell>
        </row>
        <row r="281">
          <cell r="B281" t="str">
            <v>2009 Every Kilowatt Counts Power Savings Event</v>
          </cell>
          <cell r="E281">
            <v>617.97198833044217</v>
          </cell>
          <cell r="F281">
            <v>15</v>
          </cell>
          <cell r="G281" t="str">
            <v>LRAM</v>
          </cell>
          <cell r="I281">
            <v>0.42500000000000004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P281" t="str">
            <v>Flat</v>
          </cell>
          <cell r="T281">
            <v>15.286030393630348</v>
          </cell>
          <cell r="U281">
            <v>9.8317476236854879E-4</v>
          </cell>
        </row>
        <row r="282">
          <cell r="B282" t="str">
            <v>2009 Every Kilowatt Counts Power Savings Event</v>
          </cell>
          <cell r="E282">
            <v>404.5961114993022</v>
          </cell>
          <cell r="F282">
            <v>15</v>
          </cell>
          <cell r="G282" t="str">
            <v>LRAM</v>
          </cell>
          <cell r="I282">
            <v>0.46537216828478956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P282" t="str">
            <v>Flat</v>
          </cell>
          <cell r="T282">
            <v>17.137040868991807</v>
          </cell>
          <cell r="U282">
            <v>1.1022290058439203E-3</v>
          </cell>
        </row>
        <row r="283">
          <cell r="B283" t="str">
            <v>2009 Every Kilowatt Counts Power Savings Event</v>
          </cell>
          <cell r="E283">
            <v>268.3673168664285</v>
          </cell>
          <cell r="F283">
            <v>15</v>
          </cell>
          <cell r="G283" t="str">
            <v>LRAM</v>
          </cell>
          <cell r="I283">
            <v>0.32564102564102559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P283" t="str">
            <v>Flat</v>
          </cell>
          <cell r="T283">
            <v>32.147354682944524</v>
          </cell>
          <cell r="U283">
            <v>0</v>
          </cell>
        </row>
        <row r="284">
          <cell r="B284" t="str">
            <v>2009 Every Kilowatt Counts Power Savings Event</v>
          </cell>
          <cell r="E284">
            <v>231.04358122264281</v>
          </cell>
          <cell r="F284">
            <v>6</v>
          </cell>
          <cell r="G284" t="str">
            <v>LRAM</v>
          </cell>
          <cell r="I284">
            <v>0.55066666666666664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P284" t="str">
            <v>Flat</v>
          </cell>
          <cell r="T284">
            <v>6.5818525143198521</v>
          </cell>
          <cell r="U284">
            <v>5.0908862816678225E-4</v>
          </cell>
        </row>
        <row r="285">
          <cell r="B285" t="str">
            <v>2009 Every Kilowatt Counts Power Savings Event</v>
          </cell>
          <cell r="E285">
            <v>51.327237677565229</v>
          </cell>
          <cell r="F285">
            <v>10</v>
          </cell>
          <cell r="G285" t="str">
            <v>LRAM</v>
          </cell>
          <cell r="I285">
            <v>0.37045454545454548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P285" t="str">
            <v>Flat</v>
          </cell>
          <cell r="T285">
            <v>55.774900903757718</v>
          </cell>
          <cell r="U285">
            <v>4.3140389009713983E-3</v>
          </cell>
        </row>
        <row r="286">
          <cell r="B286" t="str">
            <v>2009 Every Kilowatt Counts Power Savings Event</v>
          </cell>
          <cell r="E286">
            <v>468.56342707754067</v>
          </cell>
          <cell r="F286">
            <v>17.023809523809522</v>
          </cell>
          <cell r="G286" t="str">
            <v>LRAM</v>
          </cell>
          <cell r="I286">
            <v>0.28181818181818175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P286" t="str">
            <v>Flat</v>
          </cell>
          <cell r="T286">
            <v>21.443916065944951</v>
          </cell>
          <cell r="U286">
            <v>7.3241464870784311E-4</v>
          </cell>
        </row>
        <row r="287">
          <cell r="B287" t="str">
            <v>2009 Every Kilowatt Counts Power Savings Event</v>
          </cell>
          <cell r="E287">
            <v>1645.5003811874894</v>
          </cell>
          <cell r="F287">
            <v>5</v>
          </cell>
          <cell r="G287" t="str">
            <v>LRAM</v>
          </cell>
          <cell r="I287">
            <v>0.41224489795918373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P287" t="str">
            <v>Flat</v>
          </cell>
          <cell r="T287">
            <v>13.7</v>
          </cell>
          <cell r="U287">
            <v>0</v>
          </cell>
        </row>
        <row r="288">
          <cell r="B288" t="str">
            <v>2009 Every Kilowatt Counts Power Savings Event</v>
          </cell>
          <cell r="E288">
            <v>693.38695307900491</v>
          </cell>
          <cell r="F288">
            <v>10</v>
          </cell>
          <cell r="G288" t="str">
            <v>LRAM</v>
          </cell>
          <cell r="I288">
            <v>0.50366972477064231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P288" t="str">
            <v>Flat</v>
          </cell>
          <cell r="T288">
            <v>23.7</v>
          </cell>
          <cell r="U288">
            <v>7.3604736931155593E-4</v>
          </cell>
        </row>
        <row r="289">
          <cell r="B289" t="str">
            <v>2009 Every Kilowatt Counts Power Savings Event</v>
          </cell>
          <cell r="E289">
            <v>1345.3776701532934</v>
          </cell>
          <cell r="F289">
            <v>3.990896358543417</v>
          </cell>
          <cell r="G289" t="str">
            <v>LRAM</v>
          </cell>
          <cell r="I289">
            <v>0.47718120805369135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P289" t="str">
            <v>Flat</v>
          </cell>
          <cell r="T289">
            <v>5.5422317391655112</v>
          </cell>
          <cell r="U289">
            <v>3.8953299683742716E-4</v>
          </cell>
        </row>
        <row r="290">
          <cell r="B290" t="str">
            <v>2009 Every Kilowatt Counts Power Savings Event</v>
          </cell>
          <cell r="E290">
            <v>489.85545938914788</v>
          </cell>
          <cell r="F290">
            <v>1</v>
          </cell>
          <cell r="G290" t="str">
            <v>LRAM</v>
          </cell>
          <cell r="I290">
            <v>0.82737873134328366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P290" t="str">
            <v>Flat</v>
          </cell>
          <cell r="T290">
            <v>30.03</v>
          </cell>
          <cell r="U290">
            <v>2.3227399080406582E-3</v>
          </cell>
        </row>
        <row r="291">
          <cell r="B291" t="str">
            <v>2009 Every Kilowatt Counts Power Savings Event</v>
          </cell>
          <cell r="E291">
            <v>451.90890971815753</v>
          </cell>
          <cell r="F291">
            <v>1</v>
          </cell>
          <cell r="G291" t="str">
            <v>LRAM</v>
          </cell>
          <cell r="I291">
            <v>0.80629521761421907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P291" t="str">
            <v>Flat</v>
          </cell>
          <cell r="T291">
            <v>21.291666666666668</v>
          </cell>
          <cell r="U291">
            <v>1.8457659350002019E-3</v>
          </cell>
        </row>
        <row r="292">
          <cell r="B292" t="str">
            <v>2009 Every Kilowatt Counts Power Savings Event</v>
          </cell>
          <cell r="E292">
            <v>420.86173271461996</v>
          </cell>
          <cell r="F292">
            <v>1</v>
          </cell>
          <cell r="G292" t="str">
            <v>LRAM</v>
          </cell>
          <cell r="I292">
            <v>0.83492501631188321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P292" t="str">
            <v>Flat</v>
          </cell>
          <cell r="T292">
            <v>262.8</v>
          </cell>
          <cell r="U292">
            <v>8.1617404495813051E-3</v>
          </cell>
        </row>
        <row r="293">
          <cell r="B293" t="str">
            <v>2009 Every Kilowatt Counts Power Savings Event</v>
          </cell>
          <cell r="E293">
            <v>296.67302470046985</v>
          </cell>
          <cell r="F293">
            <v>1</v>
          </cell>
          <cell r="G293" t="str">
            <v>LRAM</v>
          </cell>
          <cell r="I293">
            <v>0.86819228711095686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P293" t="str">
            <v>Flat</v>
          </cell>
          <cell r="T293">
            <v>74.14</v>
          </cell>
          <cell r="U293">
            <v>8.2869529583178923E-3</v>
          </cell>
        </row>
        <row r="294">
          <cell r="B294" t="str">
            <v>2009 Every Kilowatt Counts Power Savings Event</v>
          </cell>
          <cell r="E294">
            <v>296.67302470046985</v>
          </cell>
          <cell r="F294">
            <v>1</v>
          </cell>
          <cell r="G294" t="str">
            <v>LRAM</v>
          </cell>
          <cell r="I294">
            <v>0.81265908827953259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P294" t="str">
            <v>Flat</v>
          </cell>
          <cell r="T294">
            <v>269.81538461538457</v>
          </cell>
          <cell r="U294">
            <v>0</v>
          </cell>
        </row>
        <row r="295">
          <cell r="B295" t="str">
            <v>2009 Every Kilowatt Counts Power Savings Event</v>
          </cell>
          <cell r="E295">
            <v>279.42459303183784</v>
          </cell>
          <cell r="F295">
            <v>1</v>
          </cell>
          <cell r="G295" t="str">
            <v>LRAM</v>
          </cell>
          <cell r="I295">
            <v>0.81814384865794487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P295" t="str">
            <v>Flat</v>
          </cell>
          <cell r="T295">
            <v>70.189499999999995</v>
          </cell>
          <cell r="U295">
            <v>6.0846992451520938E-3</v>
          </cell>
        </row>
        <row r="296">
          <cell r="B296" t="str">
            <v>2009 Every Kilowatt Counts Power Savings Event</v>
          </cell>
          <cell r="E296">
            <v>279.42459303183784</v>
          </cell>
          <cell r="F296">
            <v>14</v>
          </cell>
          <cell r="G296" t="str">
            <v>LRAM</v>
          </cell>
          <cell r="I296">
            <v>0.75349966986057371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P296" t="str">
            <v>Flat</v>
          </cell>
          <cell r="T296">
            <v>64.86</v>
          </cell>
          <cell r="U296">
            <v>6.6410050643130065E-3</v>
          </cell>
        </row>
        <row r="297">
          <cell r="B297" t="str">
            <v>2009 Every Kilowatt Counts Power Savings Event</v>
          </cell>
          <cell r="E297">
            <v>224.22961169221554</v>
          </cell>
          <cell r="F297">
            <v>20</v>
          </cell>
          <cell r="G297" t="str">
            <v>LRAM</v>
          </cell>
          <cell r="I297">
            <v>0.77957591848450059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P297" t="str">
            <v>Flat</v>
          </cell>
          <cell r="T297">
            <v>394.00235483706933</v>
          </cell>
          <cell r="U297">
            <v>0</v>
          </cell>
        </row>
        <row r="298">
          <cell r="B298" t="str">
            <v>2009 Every Kilowatt Counts Power Savings Event</v>
          </cell>
          <cell r="E298">
            <v>200.08180735613078</v>
          </cell>
          <cell r="F298">
            <v>15</v>
          </cell>
          <cell r="G298" t="str">
            <v>LRAM</v>
          </cell>
          <cell r="I298">
            <v>0.80456097744038435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P298" t="str">
            <v>Flat</v>
          </cell>
          <cell r="T298">
            <v>351.97510989010993</v>
          </cell>
          <cell r="U298">
            <v>0.19189978089032741</v>
          </cell>
        </row>
        <row r="299">
          <cell r="B299" t="str">
            <v>2009 Every Kilowatt Counts Power Savings Event</v>
          </cell>
          <cell r="E299">
            <v>182.83337568749886</v>
          </cell>
          <cell r="F299">
            <v>15</v>
          </cell>
          <cell r="G299" t="str">
            <v>LRAM</v>
          </cell>
          <cell r="I299">
            <v>0.80566536421665258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P299" t="str">
            <v>Flat</v>
          </cell>
          <cell r="T299">
            <v>141.79362967216218</v>
          </cell>
          <cell r="U299">
            <v>4.9027243256747517E-2</v>
          </cell>
        </row>
        <row r="300">
          <cell r="B300" t="str">
            <v>2009 Every Kilowatt Counts Power Savings Event</v>
          </cell>
          <cell r="E300">
            <v>12588.230972780178</v>
          </cell>
          <cell r="F300">
            <v>8</v>
          </cell>
          <cell r="G300" t="str">
            <v>LRAM</v>
          </cell>
          <cell r="I300">
            <v>0.86287292817679551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P300" t="str">
            <v>Flat</v>
          </cell>
          <cell r="T300">
            <v>23.681161021412002</v>
          </cell>
          <cell r="U300">
            <v>7.3546228996007037E-4</v>
          </cell>
        </row>
        <row r="301">
          <cell r="B301" t="str">
            <v>2009 Every Kilowatt Counts Power Savings Event</v>
          </cell>
          <cell r="E301">
            <v>3998.6965015914902</v>
          </cell>
          <cell r="F301">
            <v>6</v>
          </cell>
          <cell r="G301" t="str">
            <v>LRAM</v>
          </cell>
          <cell r="I301">
            <v>0.84935064935064941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P301" t="str">
            <v>Flat</v>
          </cell>
          <cell r="T301">
            <v>29.967500704485008</v>
          </cell>
          <cell r="U301">
            <v>9.3069620499486869E-4</v>
          </cell>
        </row>
        <row r="302">
          <cell r="B302" t="str">
            <v>2009 Every Kilowatt Counts Power Savings Event</v>
          </cell>
          <cell r="E302">
            <v>1114.6192338930982</v>
          </cell>
          <cell r="F302">
            <v>15.584730639730644</v>
          </cell>
          <cell r="G302" t="str">
            <v>LRAM</v>
          </cell>
          <cell r="I302">
            <v>0.75851063829787235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P302" t="str">
            <v>Flat</v>
          </cell>
          <cell r="T302">
            <v>36.463940274322184</v>
          </cell>
          <cell r="U302">
            <v>1.1324551609134404E-3</v>
          </cell>
        </row>
        <row r="303">
          <cell r="B303" t="str">
            <v>2009 Every Kilowatt Counts Power Savings Event</v>
          </cell>
          <cell r="E303">
            <v>4340.0486419712515</v>
          </cell>
          <cell r="F303">
            <v>15</v>
          </cell>
          <cell r="G303" t="str">
            <v>LRAM</v>
          </cell>
          <cell r="I303">
            <v>0.92679127725856703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P303" t="str">
            <v>Flat</v>
          </cell>
          <cell r="T303">
            <v>14.511132214532235</v>
          </cell>
          <cell r="U303">
            <v>9.3333446286135468E-4</v>
          </cell>
        </row>
        <row r="304">
          <cell r="B304" t="str">
            <v>2009 Every Kilowatt Counts Power Savings Event</v>
          </cell>
          <cell r="E304">
            <v>3309.0258506201358</v>
          </cell>
          <cell r="F304">
            <v>15</v>
          </cell>
          <cell r="G304" t="str">
            <v>LRAM</v>
          </cell>
          <cell r="I304">
            <v>0.93612040133779273</v>
          </cell>
          <cell r="J304">
            <v>0</v>
          </cell>
          <cell r="K304">
            <v>1</v>
          </cell>
          <cell r="L304">
            <v>0</v>
          </cell>
          <cell r="M304">
            <v>0</v>
          </cell>
          <cell r="P304" t="str">
            <v>Flat</v>
          </cell>
          <cell r="T304">
            <v>17.306271157789201</v>
          </cell>
          <cell r="U304">
            <v>1.1131136465707418E-3</v>
          </cell>
        </row>
        <row r="305">
          <cell r="B305" t="str">
            <v>2009 Every Kilowatt Counts Power Savings Event</v>
          </cell>
          <cell r="E305">
            <v>654.83879991219521</v>
          </cell>
          <cell r="F305">
            <v>15</v>
          </cell>
          <cell r="G305" t="str">
            <v>LRAM</v>
          </cell>
          <cell r="I305">
            <v>0.8255319148936171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P305" t="str">
            <v>Flat</v>
          </cell>
          <cell r="T305">
            <v>83.243692230008705</v>
          </cell>
          <cell r="U305">
            <v>0</v>
          </cell>
        </row>
        <row r="306">
          <cell r="B306" t="str">
            <v>2009 Every Kilowatt Counts Power Savings Event</v>
          </cell>
          <cell r="E306">
            <v>3072.1692634178517</v>
          </cell>
          <cell r="F306">
            <v>6</v>
          </cell>
          <cell r="G306" t="str">
            <v>LRAM</v>
          </cell>
          <cell r="I306">
            <v>0.89418604651162792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P306" t="str">
            <v>Flat</v>
          </cell>
          <cell r="T306">
            <v>6.1634133359766246</v>
          </cell>
          <cell r="U306">
            <v>4.7672348069340367E-4</v>
          </cell>
        </row>
        <row r="307">
          <cell r="B307" t="str">
            <v>2009 Every Kilowatt Counts Power Savings Event</v>
          </cell>
          <cell r="E307">
            <v>383.15036165075253</v>
          </cell>
          <cell r="F307">
            <v>10</v>
          </cell>
          <cell r="G307" t="str">
            <v>LRAM</v>
          </cell>
          <cell r="I307">
            <v>0.77872340425531916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P307" t="str">
            <v>Flat</v>
          </cell>
          <cell r="T307">
            <v>39.699355514075279</v>
          </cell>
          <cell r="U307">
            <v>3.0706386072606273E-3</v>
          </cell>
        </row>
        <row r="308">
          <cell r="B308" t="str">
            <v>2009 Every Kilowatt Counts Power Savings Event</v>
          </cell>
          <cell r="E308">
            <v>3281.1603697728078</v>
          </cell>
          <cell r="F308">
            <v>17.023809523809522</v>
          </cell>
          <cell r="G308" t="str">
            <v>LRAM</v>
          </cell>
          <cell r="I308">
            <v>0.89926739926739929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P308" t="str">
            <v>Flat</v>
          </cell>
          <cell r="T308">
            <v>42.447527381316419</v>
          </cell>
          <cell r="U308">
            <v>1.1735241580116678E-3</v>
          </cell>
        </row>
        <row r="309">
          <cell r="B309" t="str">
            <v>2009 Every Kilowatt Counts Power Savings Event</v>
          </cell>
          <cell r="E309">
            <v>5371.0714333223677</v>
          </cell>
          <cell r="F309">
            <v>5</v>
          </cell>
          <cell r="G309" t="str">
            <v>LRAM</v>
          </cell>
          <cell r="I309">
            <v>0.65032051282051284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P309" t="str">
            <v>Flat</v>
          </cell>
          <cell r="T309">
            <v>13.7</v>
          </cell>
          <cell r="U309">
            <v>0</v>
          </cell>
        </row>
        <row r="310">
          <cell r="B310" t="str">
            <v>2009 Every Kilowatt Counts Power Savings Event</v>
          </cell>
          <cell r="E310">
            <v>1692.8279614751432</v>
          </cell>
          <cell r="F310">
            <v>10</v>
          </cell>
          <cell r="G310" t="str">
            <v>LRAM</v>
          </cell>
          <cell r="I310">
            <v>0.72919708029197083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P310" t="str">
            <v>Flat</v>
          </cell>
          <cell r="T310">
            <v>23.7</v>
          </cell>
          <cell r="U310">
            <v>7.3604736931155593E-4</v>
          </cell>
        </row>
        <row r="311">
          <cell r="B311" t="str">
            <v>2009 Every Kilowatt Counts Power Savings Event</v>
          </cell>
          <cell r="E311">
            <v>2716.8843826144275</v>
          </cell>
          <cell r="F311">
            <v>3.990896358543417</v>
          </cell>
          <cell r="G311" t="str">
            <v>LRAM</v>
          </cell>
          <cell r="I311">
            <v>0.58303030303030301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P311" t="str">
            <v>Flat</v>
          </cell>
          <cell r="T311">
            <v>4.6244769270743156</v>
          </cell>
          <cell r="U311">
            <v>3.1861314145999588E-4</v>
          </cell>
        </row>
        <row r="312">
          <cell r="B312" t="str">
            <v>2009 Every Kilowatt Counts Power Savings Event</v>
          </cell>
          <cell r="E312">
            <v>130.9654093856945</v>
          </cell>
          <cell r="F312">
            <v>5.8</v>
          </cell>
          <cell r="G312" t="str">
            <v>LRAM</v>
          </cell>
          <cell r="I312">
            <v>0.61894273127753308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P312" t="str">
            <v>Flat</v>
          </cell>
          <cell r="T312">
            <v>31.883014001473775</v>
          </cell>
          <cell r="U312">
            <v>3.2280663913002487E-2</v>
          </cell>
        </row>
        <row r="313">
          <cell r="B313" t="str">
            <v>2009 Every Kilowatt Counts Power Savings Event</v>
          </cell>
          <cell r="E313">
            <v>119.07805522517373</v>
          </cell>
          <cell r="F313">
            <v>7.7</v>
          </cell>
          <cell r="G313" t="str">
            <v>LRAM</v>
          </cell>
          <cell r="I313">
            <v>0.5324850299401197</v>
          </cell>
          <cell r="J313">
            <v>0</v>
          </cell>
          <cell r="K313">
            <v>1</v>
          </cell>
          <cell r="L313">
            <v>0</v>
          </cell>
          <cell r="M313">
            <v>0</v>
          </cell>
          <cell r="P313" t="str">
            <v>Flat</v>
          </cell>
          <cell r="T313">
            <v>300.27872805053141</v>
          </cell>
          <cell r="U313">
            <v>0.30402385106925628</v>
          </cell>
        </row>
        <row r="314">
          <cell r="B314" t="str">
            <v>2009 Every Kilowatt Counts Power Savings Event</v>
          </cell>
          <cell r="E314">
            <v>40.022463287253004</v>
          </cell>
          <cell r="F314">
            <v>10.3</v>
          </cell>
          <cell r="G314" t="str">
            <v>LRAM</v>
          </cell>
          <cell r="I314">
            <v>0.49244186046511629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P314" t="str">
            <v>Flat</v>
          </cell>
          <cell r="T314">
            <v>58.422972261235955</v>
          </cell>
          <cell r="U314">
            <v>1.8144335460018874E-3</v>
          </cell>
        </row>
        <row r="315">
          <cell r="B315" t="str">
            <v>2009 Every Kilowatt Counts Power Savings Event</v>
          </cell>
          <cell r="E315">
            <v>14.551712153966056</v>
          </cell>
          <cell r="F315">
            <v>5.8</v>
          </cell>
          <cell r="G315" t="str">
            <v>LRAM</v>
          </cell>
          <cell r="I315">
            <v>0.61894273127753308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P315" t="str">
            <v>Flat</v>
          </cell>
          <cell r="T315">
            <v>0</v>
          </cell>
          <cell r="U315">
            <v>0</v>
          </cell>
        </row>
        <row r="316">
          <cell r="B316" t="str">
            <v>2009 Every Kilowatt Counts Power Savings Event</v>
          </cell>
          <cell r="E316">
            <v>13.230895025019304</v>
          </cell>
          <cell r="F316">
            <v>7.7</v>
          </cell>
          <cell r="G316" t="str">
            <v>LRAM</v>
          </cell>
          <cell r="I316">
            <v>0.5324850299401197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P316" t="str">
            <v>Flat</v>
          </cell>
          <cell r="T316">
            <v>0</v>
          </cell>
          <cell r="U316">
            <v>0</v>
          </cell>
        </row>
        <row r="317">
          <cell r="B317" t="str">
            <v>2009 Every Kilowatt Counts Power Savings Event</v>
          </cell>
          <cell r="E317">
            <v>19.712556544467898</v>
          </cell>
          <cell r="F317">
            <v>10.3</v>
          </cell>
          <cell r="G317" t="str">
            <v>LRAM</v>
          </cell>
          <cell r="I317">
            <v>0.49244186046511629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P317" t="str">
            <v>Flat</v>
          </cell>
          <cell r="T317">
            <v>0</v>
          </cell>
          <cell r="U317">
            <v>0</v>
          </cell>
        </row>
        <row r="318">
          <cell r="B318" t="str">
            <v>2009 Every Kilowatt Counts Power Savings Event</v>
          </cell>
          <cell r="E318">
            <v>27.452257451152146</v>
          </cell>
          <cell r="F318">
            <v>14</v>
          </cell>
          <cell r="G318" t="str">
            <v>LRAM</v>
          </cell>
          <cell r="I318">
            <v>0.63989637305699487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P318" t="str">
            <v>Flat</v>
          </cell>
          <cell r="T318">
            <v>1238.0921666666663</v>
          </cell>
          <cell r="U318">
            <v>0.12676805965031754</v>
          </cell>
        </row>
        <row r="319">
          <cell r="B319" t="str">
            <v>2009 Every Kilowatt Counts Power Savings Event</v>
          </cell>
          <cell r="E319">
            <v>22.876881209293451</v>
          </cell>
          <cell r="F319">
            <v>5.7857142857142865</v>
          </cell>
          <cell r="G319" t="str">
            <v>LRAM</v>
          </cell>
          <cell r="I319">
            <v>0.63989637305699487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P319" t="str">
            <v>Flat</v>
          </cell>
          <cell r="T319">
            <v>30.005458732498095</v>
          </cell>
          <cell r="U319">
            <v>3.0379691482570116E-2</v>
          </cell>
        </row>
        <row r="320">
          <cell r="B320" t="str">
            <v>2009 Every Kilowatt Counts Power Savings Event</v>
          </cell>
          <cell r="E320">
            <v>21.351755795340559</v>
          </cell>
          <cell r="F320">
            <v>18</v>
          </cell>
          <cell r="G320" t="str">
            <v>LRAM</v>
          </cell>
          <cell r="I320">
            <v>0.63989637305699487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P320" t="str">
            <v>Flat</v>
          </cell>
          <cell r="T320">
            <v>71.995000000000005</v>
          </cell>
          <cell r="U320">
            <v>7.8739010573685181E-2</v>
          </cell>
        </row>
        <row r="321">
          <cell r="B321" t="str">
            <v>2009 Every Kilowatt Counts Power Savings Event</v>
          </cell>
          <cell r="E321">
            <v>23.893631485262055</v>
          </cell>
          <cell r="F321">
            <v>7.7142857142857153</v>
          </cell>
          <cell r="G321" t="str">
            <v>LRAM</v>
          </cell>
          <cell r="I321">
            <v>0.63989637305699487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P321" t="str">
            <v>Flat</v>
          </cell>
          <cell r="T321">
            <v>309.22320080097279</v>
          </cell>
          <cell r="U321">
            <v>0.31307988067557452</v>
          </cell>
        </row>
        <row r="322">
          <cell r="B322" t="str">
            <v>2009 Every Kilowatt Counts Power Savings Event</v>
          </cell>
          <cell r="E322">
            <v>37.619760210838123</v>
          </cell>
          <cell r="F322">
            <v>20</v>
          </cell>
          <cell r="G322" t="str">
            <v>LRAM</v>
          </cell>
          <cell r="I322">
            <v>0.81555269922879181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P322" t="str">
            <v>Flat</v>
          </cell>
          <cell r="T322">
            <v>1530.1136756756755</v>
          </cell>
          <cell r="U322">
            <v>8.7474469313076772E-2</v>
          </cell>
        </row>
        <row r="323">
          <cell r="B323" t="str">
            <v>2009 Every Kilowatt Counts Power Savings Event</v>
          </cell>
          <cell r="E323">
            <v>126.58540935809044</v>
          </cell>
          <cell r="F323">
            <v>8</v>
          </cell>
          <cell r="G323" t="str">
            <v>LRAM</v>
          </cell>
          <cell r="I323">
            <v>0.81555269922879181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P323" t="str">
            <v>Flat</v>
          </cell>
          <cell r="T323">
            <v>44.571013289036543</v>
          </cell>
          <cell r="U323">
            <v>1.3842353197867402E-3</v>
          </cell>
        </row>
        <row r="324">
          <cell r="B324" t="str">
            <v>2009 peaksaver®</v>
          </cell>
          <cell r="E324">
            <v>0</v>
          </cell>
          <cell r="F324">
            <v>13</v>
          </cell>
          <cell r="G324" t="str">
            <v>LRAM</v>
          </cell>
          <cell r="I324">
            <v>9.9999999999999978E-2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P324" t="str">
            <v>Flat</v>
          </cell>
          <cell r="T324">
            <v>0.97861625618607795</v>
          </cell>
          <cell r="U324">
            <v>0.52669126907934716</v>
          </cell>
        </row>
        <row r="325">
          <cell r="B325" t="str">
            <v>2009 peaksaver®</v>
          </cell>
          <cell r="E325">
            <v>645.24984793467638</v>
          </cell>
          <cell r="F325">
            <v>13</v>
          </cell>
          <cell r="G325" t="str">
            <v>LRAM</v>
          </cell>
          <cell r="I325">
            <v>9.9999999999999978E-2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P325" t="str">
            <v>Flat</v>
          </cell>
          <cell r="T325">
            <v>0.97861625618607795</v>
          </cell>
          <cell r="U325">
            <v>0.52669126907934716</v>
          </cell>
        </row>
        <row r="326">
          <cell r="B326" t="str">
            <v>2009 peaksaver®</v>
          </cell>
          <cell r="E326">
            <v>0</v>
          </cell>
          <cell r="F326">
            <v>13</v>
          </cell>
          <cell r="G326" t="str">
            <v>LRAM</v>
          </cell>
          <cell r="I326">
            <v>9.9999999999999978E-2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P326" t="str">
            <v>Flat</v>
          </cell>
          <cell r="T326">
            <v>0</v>
          </cell>
          <cell r="U326">
            <v>0.3</v>
          </cell>
        </row>
        <row r="327">
          <cell r="B327" t="str">
            <v>2009 peaksaver®</v>
          </cell>
          <cell r="E327">
            <v>0</v>
          </cell>
          <cell r="F327">
            <v>13</v>
          </cell>
          <cell r="G327" t="str">
            <v>LRAM</v>
          </cell>
          <cell r="I327">
            <v>9.9999999999999978E-2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P327" t="str">
            <v>Flat</v>
          </cell>
          <cell r="T327">
            <v>0</v>
          </cell>
          <cell r="U327">
            <v>0.86</v>
          </cell>
        </row>
        <row r="328">
          <cell r="B328" t="str">
            <v>2009 peaksaver®</v>
          </cell>
          <cell r="E328">
            <v>0</v>
          </cell>
          <cell r="F328">
            <v>13</v>
          </cell>
          <cell r="G328" t="str">
            <v>LRAM</v>
          </cell>
          <cell r="I328">
            <v>9.9999999999999978E-2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P328" t="str">
            <v>Flat</v>
          </cell>
          <cell r="T328">
            <v>0</v>
          </cell>
          <cell r="U328">
            <v>0.86</v>
          </cell>
        </row>
        <row r="329">
          <cell r="B329" t="str">
            <v>2009 peaksaver®</v>
          </cell>
          <cell r="E329">
            <v>0</v>
          </cell>
          <cell r="F329">
            <v>13</v>
          </cell>
          <cell r="G329" t="str">
            <v>LRAM</v>
          </cell>
          <cell r="I329">
            <v>9.9999999999999978E-2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P329" t="str">
            <v>Flat</v>
          </cell>
          <cell r="T329">
            <v>0</v>
          </cell>
          <cell r="U329">
            <v>0.3</v>
          </cell>
        </row>
        <row r="330">
          <cell r="B330" t="str">
            <v>2009 Electricity Retrofit Incentive</v>
          </cell>
          <cell r="E330">
            <v>1</v>
          </cell>
          <cell r="F330">
            <v>10.75</v>
          </cell>
          <cell r="G330" t="str">
            <v>LRAM</v>
          </cell>
          <cell r="I330">
            <v>0.36785714285714299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P330" t="str">
            <v>Flat</v>
          </cell>
          <cell r="T330">
            <v>10970795.4545455</v>
          </cell>
          <cell r="U330">
            <v>1622.72727272727</v>
          </cell>
        </row>
        <row r="331">
          <cell r="B331" t="str">
            <v>2009 High Performance New Construction</v>
          </cell>
          <cell r="E331">
            <v>1</v>
          </cell>
          <cell r="F331">
            <v>20</v>
          </cell>
          <cell r="G331" t="str">
            <v>LRAM</v>
          </cell>
          <cell r="I331">
            <v>0.3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P331" t="str">
            <v>Flat</v>
          </cell>
          <cell r="T331">
            <v>420485.63911552797</v>
          </cell>
          <cell r="U331">
            <v>184.43227882420499</v>
          </cell>
        </row>
        <row r="332">
          <cell r="B332" t="str">
            <v>2009 Power Savings Blitz</v>
          </cell>
          <cell r="E332">
            <v>1</v>
          </cell>
          <cell r="F332">
            <v>10</v>
          </cell>
          <cell r="G332" t="str">
            <v>LRAM</v>
          </cell>
          <cell r="I332">
            <v>0.05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P332" t="str">
            <v>Flat</v>
          </cell>
          <cell r="T332">
            <v>2230002.2759078201</v>
          </cell>
          <cell r="U332">
            <v>571.59828451430394</v>
          </cell>
        </row>
        <row r="333">
          <cell r="B333" t="str">
            <v>2010 Great Refrigerator Roundup</v>
          </cell>
          <cell r="E333">
            <v>0.23383586796729589</v>
          </cell>
          <cell r="F333">
            <v>3</v>
          </cell>
          <cell r="G333" t="str">
            <v>LRAM</v>
          </cell>
          <cell r="I333">
            <v>0.45794948203535468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P333" t="str">
            <v>Flat</v>
          </cell>
          <cell r="T333">
            <v>673.83758834766411</v>
          </cell>
          <cell r="U333">
            <v>9.3797477354176734E-2</v>
          </cell>
        </row>
        <row r="334">
          <cell r="B334" t="str">
            <v>2010 Great Refrigerator Roundup</v>
          </cell>
          <cell r="E334">
            <v>8.6605877024924408E-2</v>
          </cell>
          <cell r="F334">
            <v>3</v>
          </cell>
          <cell r="G334" t="str">
            <v>LRAM</v>
          </cell>
          <cell r="I334">
            <v>0.45794948203535468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P334" t="str">
            <v>Flat</v>
          </cell>
          <cell r="T334">
            <v>454.43351059895542</v>
          </cell>
          <cell r="U334">
            <v>6.3448774933649685E-2</v>
          </cell>
        </row>
        <row r="335">
          <cell r="B335" t="str">
            <v>2010 Great Refrigerator Roundup</v>
          </cell>
          <cell r="E335">
            <v>0.45468085438085309</v>
          </cell>
          <cell r="F335">
            <v>3</v>
          </cell>
          <cell r="G335" t="str">
            <v>LRAM</v>
          </cell>
          <cell r="I335">
            <v>0.45794948203535468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P335" t="str">
            <v>Flat</v>
          </cell>
          <cell r="T335">
            <v>498.31432614869772</v>
          </cell>
          <cell r="U335">
            <v>6.9508877954766207E-2</v>
          </cell>
        </row>
        <row r="336">
          <cell r="B336" t="str">
            <v>2010 Great Refrigerator Roundup</v>
          </cell>
          <cell r="E336">
            <v>1.6912315101820705</v>
          </cell>
          <cell r="F336">
            <v>3</v>
          </cell>
          <cell r="G336" t="str">
            <v>LRAM</v>
          </cell>
          <cell r="I336">
            <v>0.45794948203535468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P336" t="str">
            <v>Flat</v>
          </cell>
          <cell r="T336">
            <v>1769.3765995999947</v>
          </cell>
          <cell r="U336">
            <v>0.24629534535013603</v>
          </cell>
        </row>
        <row r="337">
          <cell r="B337" t="str">
            <v>2010 Great Refrigerator Roundup</v>
          </cell>
          <cell r="E337">
            <v>0.62638204080817406</v>
          </cell>
          <cell r="F337">
            <v>3</v>
          </cell>
          <cell r="G337" t="str">
            <v>LRAM</v>
          </cell>
          <cell r="I337">
            <v>0.45794948203535468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P337" t="str">
            <v>Flat</v>
          </cell>
          <cell r="T337">
            <v>1193.2608593408029</v>
          </cell>
          <cell r="U337">
            <v>0.16660509829404743</v>
          </cell>
        </row>
        <row r="338">
          <cell r="B338" t="str">
            <v>2010 Great Refrigerator Roundup</v>
          </cell>
          <cell r="E338">
            <v>3.2885057142429144</v>
          </cell>
          <cell r="F338">
            <v>3</v>
          </cell>
          <cell r="G338" t="str">
            <v>LRAM</v>
          </cell>
          <cell r="I338">
            <v>0.45794948203535468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P338" t="str">
            <v>Flat</v>
          </cell>
          <cell r="T338">
            <v>1308.4840073926428</v>
          </cell>
          <cell r="U338">
            <v>0.18251784145671668</v>
          </cell>
        </row>
        <row r="339">
          <cell r="B339" t="str">
            <v>2010 Great Refrigerator Roundup</v>
          </cell>
          <cell r="E339">
            <v>6.6182176727601769</v>
          </cell>
          <cell r="F339">
            <v>3</v>
          </cell>
          <cell r="G339" t="str">
            <v>LRAM</v>
          </cell>
          <cell r="I339">
            <v>0.48214741416395068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P339" t="str">
            <v>Flat</v>
          </cell>
          <cell r="T339">
            <v>282.28222542366899</v>
          </cell>
          <cell r="U339">
            <v>3.9305558993319112E-2</v>
          </cell>
        </row>
        <row r="340">
          <cell r="B340" t="str">
            <v>2010 Great Refrigerator Roundup</v>
          </cell>
          <cell r="E340">
            <v>1.8305708456570708</v>
          </cell>
          <cell r="F340">
            <v>3</v>
          </cell>
          <cell r="G340" t="str">
            <v>LRAM</v>
          </cell>
          <cell r="I340">
            <v>0.48214741416395068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P340" t="str">
            <v>Flat</v>
          </cell>
          <cell r="T340">
            <v>246.98840911474215</v>
          </cell>
          <cell r="U340">
            <v>3.435579111924441E-2</v>
          </cell>
        </row>
        <row r="341">
          <cell r="B341" t="str">
            <v>2010 Great Refrigerator Roundup</v>
          </cell>
          <cell r="E341">
            <v>8.3549130904348345</v>
          </cell>
          <cell r="F341">
            <v>3</v>
          </cell>
          <cell r="G341" t="str">
            <v>LRAM</v>
          </cell>
          <cell r="I341">
            <v>0.48214741416395068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P341" t="str">
            <v>Flat</v>
          </cell>
          <cell r="T341">
            <v>260.62122156026908</v>
          </cell>
          <cell r="U341">
            <v>3.6257590441522783E-2</v>
          </cell>
        </row>
        <row r="342">
          <cell r="B342" t="str">
            <v>2010 Great Refrigerator Roundup</v>
          </cell>
          <cell r="E342">
            <v>66.182176727601799</v>
          </cell>
          <cell r="F342">
            <v>3</v>
          </cell>
          <cell r="G342" t="str">
            <v>LRAM</v>
          </cell>
          <cell r="I342">
            <v>0.48214741416395068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P342" t="str">
            <v>Flat</v>
          </cell>
          <cell r="T342">
            <v>1096.2416521307534</v>
          </cell>
          <cell r="U342">
            <v>0.15264294754687033</v>
          </cell>
        </row>
        <row r="343">
          <cell r="B343" t="str">
            <v>2010 Great Refrigerator Roundup</v>
          </cell>
          <cell r="E343">
            <v>18.305708456570713</v>
          </cell>
          <cell r="F343">
            <v>3</v>
          </cell>
          <cell r="G343" t="str">
            <v>LRAM</v>
          </cell>
          <cell r="I343">
            <v>0.48214741416395068</v>
          </cell>
          <cell r="J343">
            <v>0</v>
          </cell>
          <cell r="K343">
            <v>1</v>
          </cell>
          <cell r="L343">
            <v>0</v>
          </cell>
          <cell r="M343">
            <v>0</v>
          </cell>
          <cell r="P343" t="str">
            <v>Flat</v>
          </cell>
          <cell r="T343">
            <v>959.17828782424135</v>
          </cell>
          <cell r="U343">
            <v>0.13342054803590062</v>
          </cell>
        </row>
        <row r="344">
          <cell r="B344" t="str">
            <v>2010 Great Refrigerator Roundup</v>
          </cell>
          <cell r="E344">
            <v>83.549130904348345</v>
          </cell>
          <cell r="F344">
            <v>3</v>
          </cell>
          <cell r="G344" t="str">
            <v>LRAM</v>
          </cell>
          <cell r="I344">
            <v>0.48214741416395068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P344" t="str">
            <v>Flat</v>
          </cell>
          <cell r="T344">
            <v>1012.1212487777439</v>
          </cell>
          <cell r="U344">
            <v>0.14080617647193314</v>
          </cell>
        </row>
        <row r="345">
          <cell r="B345" t="str">
            <v>2010 Great Refrigerator Roundup</v>
          </cell>
          <cell r="E345">
            <v>4.1688797184966964</v>
          </cell>
          <cell r="F345">
            <v>3</v>
          </cell>
          <cell r="G345" t="str">
            <v>LRAM</v>
          </cell>
          <cell r="I345">
            <v>0.45794948203535468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P345" t="str">
            <v>Flat</v>
          </cell>
          <cell r="T345">
            <v>506.7332820167984</v>
          </cell>
          <cell r="U345">
            <v>7.0536735211119153E-2</v>
          </cell>
        </row>
        <row r="346">
          <cell r="B346" t="str">
            <v>2010 Great Refrigerator Roundup</v>
          </cell>
          <cell r="E346">
            <v>1.5440295253691469</v>
          </cell>
          <cell r="F346">
            <v>3</v>
          </cell>
          <cell r="G346" t="str">
            <v>LRAM</v>
          </cell>
          <cell r="I346">
            <v>0.45794948203535468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P346" t="str">
            <v>Flat</v>
          </cell>
          <cell r="T346">
            <v>259.74554212390109</v>
          </cell>
          <cell r="U346">
            <v>3.6266111670586181E-2</v>
          </cell>
        </row>
        <row r="347">
          <cell r="B347" t="str">
            <v>2010 Great Refrigerator Roundup</v>
          </cell>
          <cell r="E347">
            <v>8.106155008188022</v>
          </cell>
          <cell r="F347">
            <v>3</v>
          </cell>
          <cell r="G347" t="str">
            <v>LRAM</v>
          </cell>
          <cell r="I347">
            <v>0.45794948203535468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P347" t="str">
            <v>Flat</v>
          </cell>
          <cell r="T347">
            <v>309.14309010248093</v>
          </cell>
          <cell r="U347">
            <v>4.3121757077641258E-2</v>
          </cell>
        </row>
        <row r="348">
          <cell r="B348" t="str">
            <v>2010 Great Refrigerator Roundup</v>
          </cell>
          <cell r="E348">
            <v>30.151664940755182</v>
          </cell>
          <cell r="F348">
            <v>3</v>
          </cell>
          <cell r="G348" t="str">
            <v>LRAM</v>
          </cell>
          <cell r="I348">
            <v>0.45794948203535468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P348" t="str">
            <v>Flat</v>
          </cell>
          <cell r="T348">
            <v>1330.5906748799969</v>
          </cell>
          <cell r="U348">
            <v>0.18521681018236993</v>
          </cell>
        </row>
        <row r="349">
          <cell r="B349" t="str">
            <v>2010 Great Refrigerator Roundup</v>
          </cell>
          <cell r="E349">
            <v>11.167283311390804</v>
          </cell>
          <cell r="F349">
            <v>3</v>
          </cell>
          <cell r="G349" t="str">
            <v>LRAM</v>
          </cell>
          <cell r="I349">
            <v>0.45794948203535468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P349" t="str">
            <v>Flat</v>
          </cell>
          <cell r="T349">
            <v>682.04518719623979</v>
          </cell>
          <cell r="U349">
            <v>9.522830197965744E-2</v>
          </cell>
        </row>
        <row r="350">
          <cell r="B350" t="str">
            <v>2010 Great Refrigerator Roundup</v>
          </cell>
          <cell r="E350">
            <v>58.628237384801736</v>
          </cell>
          <cell r="F350">
            <v>3</v>
          </cell>
          <cell r="G350" t="str">
            <v>LRAM</v>
          </cell>
          <cell r="I350">
            <v>0.45794948203535468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P350" t="str">
            <v>Flat</v>
          </cell>
          <cell r="T350">
            <v>811.75428473299212</v>
          </cell>
          <cell r="U350">
            <v>0.11322999670277802</v>
          </cell>
        </row>
        <row r="351">
          <cell r="B351" t="str">
            <v>2010 Great Refrigerator Roundup</v>
          </cell>
          <cell r="E351">
            <v>2.8333651416727497</v>
          </cell>
          <cell r="F351">
            <v>3</v>
          </cell>
          <cell r="G351" t="str">
            <v>LRAM</v>
          </cell>
          <cell r="I351">
            <v>0.45794948203535468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P351" t="str">
            <v>Flat</v>
          </cell>
          <cell r="T351">
            <v>417.95071406883307</v>
          </cell>
          <cell r="U351">
            <v>5.8178295951348512E-2</v>
          </cell>
        </row>
        <row r="352">
          <cell r="B352" t="str">
            <v>2010 Great Refrigerator Roundup</v>
          </cell>
          <cell r="E352">
            <v>1.0493944969158331</v>
          </cell>
          <cell r="F352">
            <v>3</v>
          </cell>
          <cell r="G352" t="str">
            <v>LRAM</v>
          </cell>
          <cell r="I352">
            <v>0.45794948203535468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P352" t="str">
            <v>Flat</v>
          </cell>
          <cell r="T352">
            <v>237.24124488130266</v>
          </cell>
          <cell r="U352">
            <v>3.312402364784417E-2</v>
          </cell>
        </row>
        <row r="353">
          <cell r="B353" t="str">
            <v>2010 Great Refrigerator Roundup</v>
          </cell>
          <cell r="E353">
            <v>5.5093211088081233</v>
          </cell>
          <cell r="F353">
            <v>3</v>
          </cell>
          <cell r="G353" t="str">
            <v>LRAM</v>
          </cell>
          <cell r="I353">
            <v>0.45794948203535468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P353" t="str">
            <v>Flat</v>
          </cell>
          <cell r="T353">
            <v>273.38313871880871</v>
          </cell>
          <cell r="U353">
            <v>3.8133672316750147E-2</v>
          </cell>
        </row>
        <row r="354">
          <cell r="B354" t="str">
            <v>2010 Great Refrigerator Roundup</v>
          </cell>
          <cell r="E354">
            <v>20.492478117679653</v>
          </cell>
          <cell r="F354">
            <v>3</v>
          </cell>
          <cell r="G354" t="str">
            <v>LRAM</v>
          </cell>
          <cell r="I354">
            <v>0.45794948203535468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P354" t="str">
            <v>Flat</v>
          </cell>
          <cell r="T354">
            <v>1097.4635818000002</v>
          </cell>
          <cell r="U354">
            <v>0.15276576617421941</v>
          </cell>
        </row>
        <row r="355">
          <cell r="B355" t="str">
            <v>2010 Great Refrigerator Roundup</v>
          </cell>
          <cell r="E355">
            <v>7.589806710251719</v>
          </cell>
          <cell r="F355">
            <v>3</v>
          </cell>
          <cell r="G355" t="str">
            <v>LRAM</v>
          </cell>
          <cell r="I355">
            <v>0.45794948203535468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P355" t="str">
            <v>Flat</v>
          </cell>
          <cell r="T355">
            <v>622.95294060735978</v>
          </cell>
          <cell r="U355">
            <v>8.6977742620159809E-2</v>
          </cell>
        </row>
        <row r="356">
          <cell r="B356" t="str">
            <v>2010 Great Refrigerator Roundup</v>
          </cell>
          <cell r="E356">
            <v>39.84648522882155</v>
          </cell>
          <cell r="F356">
            <v>3</v>
          </cell>
          <cell r="G356" t="str">
            <v>LRAM</v>
          </cell>
          <cell r="I356">
            <v>0.45794948203535468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P356" t="str">
            <v>Flat</v>
          </cell>
          <cell r="T356">
            <v>717.85506884588779</v>
          </cell>
          <cell r="U356">
            <v>0.10013218113807486</v>
          </cell>
        </row>
        <row r="357">
          <cell r="B357" t="str">
            <v>2010 Great Refrigerator Roundup</v>
          </cell>
          <cell r="E357">
            <v>0.14559799109805782</v>
          </cell>
          <cell r="F357">
            <v>3</v>
          </cell>
          <cell r="G357" t="str">
            <v>LRAM</v>
          </cell>
          <cell r="I357">
            <v>0.45794948203535468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P357" t="str">
            <v>Flat</v>
          </cell>
          <cell r="T357">
            <v>466.45836911126855</v>
          </cell>
          <cell r="U357">
            <v>6.4930510066479721E-2</v>
          </cell>
        </row>
        <row r="358">
          <cell r="B358" t="str">
            <v>2010 Great Refrigerator Roundup</v>
          </cell>
          <cell r="E358">
            <v>5.3925181888169561E-2</v>
          </cell>
          <cell r="F358">
            <v>3</v>
          </cell>
          <cell r="G358" t="str">
            <v>LRAM</v>
          </cell>
          <cell r="I358">
            <v>0.45794948203535468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P358" t="str">
            <v>Flat</v>
          </cell>
          <cell r="T358">
            <v>252.19130320671178</v>
          </cell>
          <cell r="U358">
            <v>3.5211376063126194E-2</v>
          </cell>
        </row>
        <row r="359">
          <cell r="B359" t="str">
            <v>2010 Great Refrigerator Roundup</v>
          </cell>
          <cell r="E359">
            <v>0.28310720491289021</v>
          </cell>
          <cell r="F359">
            <v>3</v>
          </cell>
          <cell r="G359" t="str">
            <v>LRAM</v>
          </cell>
          <cell r="I359">
            <v>0.45794948203535468</v>
          </cell>
          <cell r="J359">
            <v>0</v>
          </cell>
          <cell r="K359">
            <v>1</v>
          </cell>
          <cell r="L359">
            <v>0</v>
          </cell>
          <cell r="M359">
            <v>0</v>
          </cell>
          <cell r="P359" t="str">
            <v>Flat</v>
          </cell>
          <cell r="T359">
            <v>295.04471638762323</v>
          </cell>
          <cell r="U359">
            <v>4.1155202863796911E-2</v>
          </cell>
        </row>
        <row r="360">
          <cell r="B360" t="str">
            <v>2010 Great Refrigerator Roundup</v>
          </cell>
          <cell r="E360">
            <v>1.0530459356161856</v>
          </cell>
          <cell r="F360">
            <v>3</v>
          </cell>
          <cell r="G360" t="str">
            <v>LRAM</v>
          </cell>
          <cell r="I360">
            <v>0.45794948203535468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P360" t="str">
            <v>Flat</v>
          </cell>
          <cell r="T360">
            <v>1224.8359801608813</v>
          </cell>
          <cell r="U360">
            <v>0.17049586888353552</v>
          </cell>
        </row>
        <row r="361">
          <cell r="B361" t="str">
            <v>2010 Great Refrigerator Roundup</v>
          </cell>
          <cell r="E361">
            <v>0.39001701319117982</v>
          </cell>
          <cell r="F361">
            <v>3</v>
          </cell>
          <cell r="G361" t="str">
            <v>LRAM</v>
          </cell>
          <cell r="I361">
            <v>0.45794948203535468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P361" t="str">
            <v>Flat</v>
          </cell>
          <cell r="T361">
            <v>662.2091112648892</v>
          </cell>
          <cell r="U361">
            <v>9.2458755526808462E-2</v>
          </cell>
        </row>
        <row r="362">
          <cell r="B362" t="str">
            <v>2010 Great Refrigerator Roundup</v>
          </cell>
          <cell r="E362">
            <v>2.0475893192536945</v>
          </cell>
          <cell r="F362">
            <v>3</v>
          </cell>
          <cell r="G362" t="str">
            <v>LRAM</v>
          </cell>
          <cell r="I362">
            <v>0.45794948203535468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P362" t="str">
            <v>Flat</v>
          </cell>
          <cell r="T362">
            <v>774.73448504408782</v>
          </cell>
          <cell r="U362">
            <v>0.10806617819815389</v>
          </cell>
        </row>
        <row r="363">
          <cell r="B363" t="str">
            <v>2010 Great Refrigerator Roundup</v>
          </cell>
          <cell r="E363">
            <v>23.326788949902014</v>
          </cell>
          <cell r="F363">
            <v>3</v>
          </cell>
          <cell r="G363" t="str">
            <v>LRAM</v>
          </cell>
          <cell r="I363">
            <v>0.45794948203535468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P363" t="str">
            <v>Flat</v>
          </cell>
          <cell r="T363">
            <v>469.81475181822458</v>
          </cell>
          <cell r="U363">
            <v>6.5397714978155302E-2</v>
          </cell>
        </row>
        <row r="364">
          <cell r="B364" t="str">
            <v>2010 Great Refrigerator Roundup</v>
          </cell>
          <cell r="E364">
            <v>8.6395514629266721</v>
          </cell>
          <cell r="F364">
            <v>3</v>
          </cell>
          <cell r="G364" t="str">
            <v>LRAM</v>
          </cell>
          <cell r="I364">
            <v>0.45794948203535468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P364" t="str">
            <v>Flat</v>
          </cell>
          <cell r="T364">
            <v>251.8726980876915</v>
          </cell>
          <cell r="U364">
            <v>3.5166891877831889E-2</v>
          </cell>
        </row>
        <row r="365">
          <cell r="B365" t="str">
            <v>2010 Great Refrigerator Roundup</v>
          </cell>
          <cell r="E365">
            <v>45.357645180365019</v>
          </cell>
          <cell r="F365">
            <v>3</v>
          </cell>
          <cell r="G365" t="str">
            <v>LRAM</v>
          </cell>
          <cell r="I365">
            <v>0.45794948203535468</v>
          </cell>
          <cell r="J365">
            <v>0</v>
          </cell>
          <cell r="K365">
            <v>1</v>
          </cell>
          <cell r="L365">
            <v>0</v>
          </cell>
          <cell r="M365">
            <v>0</v>
          </cell>
          <cell r="P365" t="str">
            <v>Flat</v>
          </cell>
          <cell r="T365">
            <v>295.46110883379805</v>
          </cell>
          <cell r="U365">
            <v>4.1213284621040659E-2</v>
          </cell>
        </row>
        <row r="366">
          <cell r="B366" t="str">
            <v>2010 Great Refrigerator Roundup</v>
          </cell>
          <cell r="E366">
            <v>168.71235728882613</v>
          </cell>
          <cell r="F366">
            <v>3</v>
          </cell>
          <cell r="G366" t="str">
            <v>LRAM</v>
          </cell>
          <cell r="I366">
            <v>0.45794948203535468</v>
          </cell>
          <cell r="J366">
            <v>0</v>
          </cell>
          <cell r="K366">
            <v>1</v>
          </cell>
          <cell r="L366">
            <v>0</v>
          </cell>
          <cell r="M366">
            <v>0</v>
          </cell>
          <cell r="P366" t="str">
            <v>Flat</v>
          </cell>
          <cell r="T366">
            <v>1233.6492389099999</v>
          </cell>
          <cell r="U366">
            <v>0.17172266515051735</v>
          </cell>
        </row>
        <row r="367">
          <cell r="B367" t="str">
            <v>2010 Great Refrigerator Roundup</v>
          </cell>
          <cell r="E367">
            <v>62.486058255120781</v>
          </cell>
          <cell r="F367">
            <v>3</v>
          </cell>
          <cell r="G367" t="str">
            <v>LRAM</v>
          </cell>
          <cell r="I367">
            <v>0.45794948203535468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P367" t="str">
            <v>Flat</v>
          </cell>
          <cell r="T367">
            <v>661.37251139000011</v>
          </cell>
          <cell r="U367">
            <v>9.2341948038070679E-2</v>
          </cell>
        </row>
        <row r="368">
          <cell r="B368" t="str">
            <v>2010 Great Refrigerator Roundup</v>
          </cell>
          <cell r="E368">
            <v>328.05180583938414</v>
          </cell>
          <cell r="F368">
            <v>3</v>
          </cell>
          <cell r="G368" t="str">
            <v>LRAM</v>
          </cell>
          <cell r="I368">
            <v>0.45794948203535468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P368" t="str">
            <v>Flat</v>
          </cell>
          <cell r="T368">
            <v>775.82785689399986</v>
          </cell>
          <cell r="U368">
            <v>0.10821869047100401</v>
          </cell>
        </row>
        <row r="369">
          <cell r="B369" t="str">
            <v>2010 Great Refrigerator Roundup</v>
          </cell>
          <cell r="E369">
            <v>1.6551128806780553</v>
          </cell>
          <cell r="F369">
            <v>3</v>
          </cell>
          <cell r="G369" t="str">
            <v>LRAM</v>
          </cell>
          <cell r="I369">
            <v>0.48214741416395068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P369" t="str">
            <v>Flat</v>
          </cell>
          <cell r="T369">
            <v>364.57655552040677</v>
          </cell>
          <cell r="U369">
            <v>5.0764391165901895E-2</v>
          </cell>
        </row>
        <row r="370">
          <cell r="B370" t="str">
            <v>2010 Great Refrigerator Roundup</v>
          </cell>
          <cell r="E370">
            <v>0.45779717976201539</v>
          </cell>
          <cell r="F370">
            <v>3</v>
          </cell>
          <cell r="G370" t="str">
            <v>LRAM</v>
          </cell>
          <cell r="I370">
            <v>0.48214741416395068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P370" t="str">
            <v>Flat</v>
          </cell>
          <cell r="T370">
            <v>179.53398995648178</v>
          </cell>
          <cell r="U370">
            <v>2.497296241494458E-2</v>
          </cell>
        </row>
        <row r="371">
          <cell r="B371" t="str">
            <v>2010 Great Refrigerator Roundup</v>
          </cell>
          <cell r="E371">
            <v>2.0894332819907371</v>
          </cell>
          <cell r="F371">
            <v>3</v>
          </cell>
          <cell r="G371" t="str">
            <v>LRAM</v>
          </cell>
          <cell r="I371">
            <v>0.48214741416395068</v>
          </cell>
          <cell r="J371">
            <v>0</v>
          </cell>
          <cell r="K371">
            <v>1</v>
          </cell>
          <cell r="L371">
            <v>0</v>
          </cell>
          <cell r="M371">
            <v>0</v>
          </cell>
          <cell r="P371" t="str">
            <v>Flat</v>
          </cell>
          <cell r="T371">
            <v>189.44357729884482</v>
          </cell>
          <cell r="U371">
            <v>2.6355365830752445E-2</v>
          </cell>
        </row>
        <row r="372">
          <cell r="B372" t="str">
            <v>2010 Great Refrigerator Roundup</v>
          </cell>
          <cell r="E372">
            <v>16.551128806780554</v>
          </cell>
          <cell r="F372">
            <v>3</v>
          </cell>
          <cell r="G372" t="str">
            <v>LRAM</v>
          </cell>
          <cell r="I372">
            <v>0.48214741416395068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P372" t="str">
            <v>Flat</v>
          </cell>
          <cell r="T372">
            <v>1415.8312835743952</v>
          </cell>
          <cell r="U372">
            <v>0.19714326666369666</v>
          </cell>
        </row>
        <row r="373">
          <cell r="B373" t="str">
            <v>2010 Great Refrigerator Roundup</v>
          </cell>
          <cell r="E373">
            <v>4.5779717976201537</v>
          </cell>
          <cell r="F373">
            <v>3</v>
          </cell>
          <cell r="G373" t="str">
            <v>LRAM</v>
          </cell>
          <cell r="I373">
            <v>0.48214741416395068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P373" t="str">
            <v>Flat</v>
          </cell>
          <cell r="T373">
            <v>697.21937847177389</v>
          </cell>
          <cell r="U373">
            <v>9.6982378310464384E-2</v>
          </cell>
        </row>
        <row r="374">
          <cell r="B374" t="str">
            <v>2010 Great Refrigerator Roundup</v>
          </cell>
          <cell r="E374">
            <v>20.894332819907365</v>
          </cell>
          <cell r="F374">
            <v>3</v>
          </cell>
          <cell r="G374" t="str">
            <v>LRAM</v>
          </cell>
          <cell r="I374">
            <v>0.48214741416395068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P374" t="str">
            <v>Flat</v>
          </cell>
          <cell r="T374">
            <v>735.70321281104782</v>
          </cell>
          <cell r="U374">
            <v>0.10235093526505804</v>
          </cell>
        </row>
        <row r="375">
          <cell r="B375" t="str">
            <v>2010 Great Refrigerator Roundup</v>
          </cell>
          <cell r="E375">
            <v>1.2765306317686695</v>
          </cell>
          <cell r="F375">
            <v>3</v>
          </cell>
          <cell r="G375" t="str">
            <v>LRAM</v>
          </cell>
          <cell r="I375">
            <v>0.64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P375" t="str">
            <v>Flat</v>
          </cell>
          <cell r="T375">
            <v>960.46611111111065</v>
          </cell>
          <cell r="U375">
            <v>0.97221986114516878</v>
          </cell>
        </row>
        <row r="376">
          <cell r="B376" t="str">
            <v>2010 Great Refrigerator Roundup</v>
          </cell>
          <cell r="E376">
            <v>0.7091836843159276</v>
          </cell>
          <cell r="F376">
            <v>3</v>
          </cell>
          <cell r="G376" t="str">
            <v>LRAM</v>
          </cell>
          <cell r="I376">
            <v>0.64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P376" t="str">
            <v>Flat</v>
          </cell>
          <cell r="T376">
            <v>540.41043679007942</v>
          </cell>
          <cell r="U376">
            <v>0.54702373539202398</v>
          </cell>
        </row>
        <row r="377">
          <cell r="B377" t="str">
            <v>2010 Great Refrigerator Roundup</v>
          </cell>
          <cell r="E377">
            <v>2.127551052947783</v>
          </cell>
          <cell r="F377">
            <v>3</v>
          </cell>
          <cell r="G377" t="str">
            <v>LRAM</v>
          </cell>
          <cell r="I377">
            <v>0.64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P377" t="str">
            <v>Flat</v>
          </cell>
          <cell r="T377">
            <v>462.68824115551377</v>
          </cell>
          <cell r="U377">
            <v>0.46835041066605299</v>
          </cell>
        </row>
        <row r="378">
          <cell r="B378" t="str">
            <v>2010 Great Refrigerator Roundup</v>
          </cell>
          <cell r="E378">
            <v>3.6081455051919122</v>
          </cell>
          <cell r="F378">
            <v>3</v>
          </cell>
          <cell r="G378" t="str">
            <v>LRAM</v>
          </cell>
          <cell r="I378">
            <v>0.64435634328358216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P378" t="str">
            <v>Flat</v>
          </cell>
          <cell r="T378">
            <v>370.63015545029231</v>
          </cell>
          <cell r="U378">
            <v>0.37516575972810162</v>
          </cell>
        </row>
        <row r="379">
          <cell r="B379" t="str">
            <v>2010 Great Refrigerator Roundup</v>
          </cell>
          <cell r="E379">
            <v>0.47062767459024951</v>
          </cell>
          <cell r="F379">
            <v>3</v>
          </cell>
          <cell r="G379" t="str">
            <v>LRAM</v>
          </cell>
          <cell r="I379">
            <v>0.64435634328358216</v>
          </cell>
          <cell r="J379">
            <v>0</v>
          </cell>
          <cell r="K379">
            <v>1</v>
          </cell>
          <cell r="L379">
            <v>0</v>
          </cell>
          <cell r="M379">
            <v>0</v>
          </cell>
          <cell r="P379" t="str">
            <v>Flat</v>
          </cell>
          <cell r="T379">
            <v>117.61834525004178</v>
          </cell>
          <cell r="U379">
            <v>0.11905770538310168</v>
          </cell>
        </row>
        <row r="380">
          <cell r="B380" t="str">
            <v>2010 Great Refrigerator Roundup</v>
          </cell>
          <cell r="E380">
            <v>1.7256348068309146</v>
          </cell>
          <cell r="F380">
            <v>3</v>
          </cell>
          <cell r="G380" t="str">
            <v>LRAM</v>
          </cell>
          <cell r="I380">
            <v>0.64435634328358216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P380" t="str">
            <v>Flat</v>
          </cell>
          <cell r="T380">
            <v>140.61304235705501</v>
          </cell>
          <cell r="U380">
            <v>0.14233380119724059</v>
          </cell>
        </row>
        <row r="381">
          <cell r="B381" t="str">
            <v>2010 Cool Savings Rebate</v>
          </cell>
          <cell r="E381">
            <v>1688.0000000000027</v>
          </cell>
          <cell r="F381">
            <v>19</v>
          </cell>
          <cell r="G381" t="str">
            <v>LRAM</v>
          </cell>
          <cell r="I381">
            <v>0.58973447589312245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P381" t="str">
            <v>Flat</v>
          </cell>
          <cell r="T381">
            <v>1072.6500348853076</v>
          </cell>
          <cell r="U381">
            <v>0.62432170438663448</v>
          </cell>
        </row>
        <row r="382">
          <cell r="B382" t="str">
            <v>2010 Cool Savings Rebate</v>
          </cell>
          <cell r="E382">
            <v>1109.0000000000043</v>
          </cell>
          <cell r="F382">
            <v>18</v>
          </cell>
          <cell r="G382" t="str">
            <v>LRAM</v>
          </cell>
          <cell r="I382">
            <v>0.40371988058018071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P382" t="str">
            <v>Flat</v>
          </cell>
          <cell r="T382">
            <v>188.88728854824177</v>
          </cell>
          <cell r="U382">
            <v>0.20417038086414763</v>
          </cell>
        </row>
        <row r="383">
          <cell r="B383" t="str">
            <v>2010 Cool Savings Rebate</v>
          </cell>
          <cell r="E383">
            <v>1366.0000000000039</v>
          </cell>
          <cell r="F383">
            <v>15</v>
          </cell>
          <cell r="G383" t="str">
            <v>LRAM</v>
          </cell>
          <cell r="I383">
            <v>0.59490154798514872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P383" t="str">
            <v>Flat</v>
          </cell>
          <cell r="T383">
            <v>25.899707174231327</v>
          </cell>
          <cell r="U383">
            <v>2.2171758262345263E-2</v>
          </cell>
        </row>
        <row r="384">
          <cell r="B384" t="str">
            <v>2010 Every Kilowatt Counts Power Savings Event</v>
          </cell>
          <cell r="E384">
            <v>1</v>
          </cell>
          <cell r="F384">
            <v>5</v>
          </cell>
          <cell r="G384" t="str">
            <v>LRAM</v>
          </cell>
          <cell r="I384">
            <v>0.3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P384" t="str">
            <v>Flat</v>
          </cell>
          <cell r="T384">
            <v>1849986.628507331</v>
          </cell>
          <cell r="U384">
            <v>248.74598925587364</v>
          </cell>
        </row>
        <row r="385">
          <cell r="B385" t="str">
            <v>2010 peaksaver®</v>
          </cell>
          <cell r="E385">
            <v>0</v>
          </cell>
          <cell r="F385">
            <v>13</v>
          </cell>
          <cell r="G385" t="str">
            <v>LRAM</v>
          </cell>
          <cell r="I385">
            <v>9.9999999999999978E-2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P385" t="str">
            <v>Flat</v>
          </cell>
          <cell r="T385">
            <v>0.97861625618607795</v>
          </cell>
          <cell r="U385">
            <v>0.52669126907934716</v>
          </cell>
        </row>
        <row r="386">
          <cell r="B386" t="str">
            <v>2010 peaksaver®</v>
          </cell>
          <cell r="E386">
            <v>1033</v>
          </cell>
          <cell r="F386">
            <v>13</v>
          </cell>
          <cell r="G386" t="str">
            <v>LRAM</v>
          </cell>
          <cell r="I386">
            <v>9.9999999999999978E-2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P386" t="str">
            <v>Flat</v>
          </cell>
          <cell r="T386">
            <v>0.97861625618607795</v>
          </cell>
          <cell r="U386">
            <v>0.52669126907934716</v>
          </cell>
        </row>
        <row r="387">
          <cell r="B387" t="str">
            <v>2010 peaksaver®</v>
          </cell>
          <cell r="E387">
            <v>0</v>
          </cell>
          <cell r="F387">
            <v>13</v>
          </cell>
          <cell r="G387" t="str">
            <v>LRAM</v>
          </cell>
          <cell r="I387">
            <v>9.9999999999999978E-2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P387" t="str">
            <v>Flat</v>
          </cell>
          <cell r="T387">
            <v>0</v>
          </cell>
          <cell r="U387">
            <v>0.3</v>
          </cell>
        </row>
        <row r="388">
          <cell r="B388" t="str">
            <v>2010 peaksaver®</v>
          </cell>
          <cell r="E388">
            <v>0</v>
          </cell>
          <cell r="F388">
            <v>13</v>
          </cell>
          <cell r="G388" t="str">
            <v>LRAM</v>
          </cell>
          <cell r="I388">
            <v>9.9999999999999978E-2</v>
          </cell>
          <cell r="J388">
            <v>0</v>
          </cell>
          <cell r="K388">
            <v>1</v>
          </cell>
          <cell r="L388">
            <v>0</v>
          </cell>
          <cell r="M388">
            <v>0</v>
          </cell>
          <cell r="P388" t="str">
            <v>Flat</v>
          </cell>
          <cell r="T388">
            <v>0</v>
          </cell>
          <cell r="U388">
            <v>0.86</v>
          </cell>
        </row>
        <row r="389">
          <cell r="B389" t="str">
            <v>2010 peaksaver®</v>
          </cell>
          <cell r="E389">
            <v>0</v>
          </cell>
          <cell r="F389">
            <v>13</v>
          </cell>
          <cell r="G389" t="str">
            <v>LRAM</v>
          </cell>
          <cell r="I389">
            <v>9.9999999999999978E-2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P389" t="str">
            <v>Flat</v>
          </cell>
          <cell r="T389">
            <v>0</v>
          </cell>
          <cell r="U389">
            <v>0.86</v>
          </cell>
        </row>
        <row r="390">
          <cell r="B390" t="str">
            <v>2010 peaksaver®</v>
          </cell>
          <cell r="E390">
            <v>0</v>
          </cell>
          <cell r="F390">
            <v>13</v>
          </cell>
          <cell r="G390" t="str">
            <v>LRAM</v>
          </cell>
          <cell r="I390">
            <v>9.9999999999999978E-2</v>
          </cell>
          <cell r="J390">
            <v>0</v>
          </cell>
          <cell r="K390">
            <v>1</v>
          </cell>
          <cell r="L390">
            <v>0</v>
          </cell>
          <cell r="M390">
            <v>0</v>
          </cell>
          <cell r="P390" t="str">
            <v>Flat</v>
          </cell>
          <cell r="T390">
            <v>0</v>
          </cell>
          <cell r="U390">
            <v>0.3</v>
          </cell>
        </row>
        <row r="391">
          <cell r="B391" t="str">
            <v>2010 Electricity Retrofit Incentive</v>
          </cell>
          <cell r="E391">
            <v>1</v>
          </cell>
          <cell r="F391">
            <v>10.75</v>
          </cell>
          <cell r="G391" t="str">
            <v>LRAM</v>
          </cell>
          <cell r="I391">
            <v>0.36785714285714299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P391" t="str">
            <v>Flat</v>
          </cell>
          <cell r="T391">
            <v>17275841.807909608</v>
          </cell>
          <cell r="U391">
            <v>1963.1638418079101</v>
          </cell>
        </row>
        <row r="392">
          <cell r="B392" t="str">
            <v>2010 High Performance New Construction</v>
          </cell>
          <cell r="E392">
            <v>1</v>
          </cell>
          <cell r="F392">
            <v>20</v>
          </cell>
          <cell r="G392" t="str">
            <v>LRAM</v>
          </cell>
          <cell r="I392">
            <v>0.3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P392" t="str">
            <v>Flat</v>
          </cell>
          <cell r="T392">
            <v>420485.63911552797</v>
          </cell>
          <cell r="U392">
            <v>184.43227882420499</v>
          </cell>
        </row>
        <row r="393">
          <cell r="B393" t="str">
            <v>2010 Power Savings Blitz</v>
          </cell>
          <cell r="E393">
            <v>1</v>
          </cell>
          <cell r="F393">
            <v>10</v>
          </cell>
          <cell r="G393" t="str">
            <v>LRAM</v>
          </cell>
          <cell r="I393">
            <v>0.05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P393" t="str">
            <v>Flat</v>
          </cell>
          <cell r="T393">
            <v>2230002.2759078201</v>
          </cell>
          <cell r="U393">
            <v>571.59828451430394</v>
          </cell>
        </row>
      </sheetData>
      <sheetData sheetId="5" refreshError="1"/>
      <sheetData sheetId="6" refreshError="1">
        <row r="10">
          <cell r="AB10" t="str">
            <v>Sum of Program Name</v>
          </cell>
        </row>
        <row r="11">
          <cell r="AB11" t="str">
            <v>Funding</v>
          </cell>
          <cell r="AC11" t="str">
            <v>Program Name</v>
          </cell>
          <cell r="AD11" t="str">
            <v>Program</v>
          </cell>
          <cell r="AE11" t="str">
            <v>SSM amount</v>
          </cell>
        </row>
        <row r="12">
          <cell r="AB12" t="str">
            <v>OPA</v>
          </cell>
          <cell r="AC12" t="str">
            <v>Cool Savings Rebate</v>
          </cell>
          <cell r="AD12" t="str">
            <v>2009 Cool Savings Rebate</v>
          </cell>
          <cell r="AE12">
            <v>2009</v>
          </cell>
        </row>
        <row r="13">
          <cell r="AD13" t="str">
            <v>2010 Cool Savings Rebate</v>
          </cell>
          <cell r="AE13">
            <v>2010</v>
          </cell>
        </row>
        <row r="14">
          <cell r="AC14" t="str">
            <v>Electricity Retrofit Incentive</v>
          </cell>
          <cell r="AD14" t="str">
            <v>2009 Electricity Retrofit Incentive</v>
          </cell>
          <cell r="AE14">
            <v>2009</v>
          </cell>
        </row>
        <row r="15">
          <cell r="AD15" t="str">
            <v>2010 Electricity Retrofit Incentive</v>
          </cell>
          <cell r="AE15">
            <v>2010</v>
          </cell>
        </row>
        <row r="16">
          <cell r="AC16" t="str">
            <v>Every Kilowatt Counts Power Savings Event</v>
          </cell>
          <cell r="AD16" t="str">
            <v>2009 Every Kilowatt Counts Power Savings Event</v>
          </cell>
          <cell r="AE16">
            <v>2009</v>
          </cell>
        </row>
        <row r="17">
          <cell r="AD17" t="str">
            <v>2010 Every Kilowatt Counts Power Savings Event</v>
          </cell>
          <cell r="AE17">
            <v>2010</v>
          </cell>
        </row>
        <row r="18">
          <cell r="AC18" t="str">
            <v>Great Refrigerator Roundup</v>
          </cell>
          <cell r="AD18" t="str">
            <v>2009 Great Refrigerator Roundup</v>
          </cell>
          <cell r="AE18">
            <v>2009</v>
          </cell>
        </row>
        <row r="19">
          <cell r="AD19" t="str">
            <v>2010 Great Refrigerator Roundup</v>
          </cell>
          <cell r="AE19">
            <v>2010</v>
          </cell>
        </row>
        <row r="20">
          <cell r="AC20" t="str">
            <v>High Performance New Construction</v>
          </cell>
          <cell r="AD20" t="str">
            <v>2009 High Performance New Construction</v>
          </cell>
          <cell r="AE20">
            <v>2009</v>
          </cell>
        </row>
        <row r="21">
          <cell r="AD21" t="str">
            <v>2010 High Performance New Construction</v>
          </cell>
          <cell r="AE21">
            <v>2010</v>
          </cell>
        </row>
        <row r="22">
          <cell r="AC22" t="str">
            <v>peaksaver®</v>
          </cell>
          <cell r="AD22" t="str">
            <v>2009 peaksaver®</v>
          </cell>
          <cell r="AE22">
            <v>2009</v>
          </cell>
        </row>
        <row r="23">
          <cell r="AD23" t="str">
            <v>2010 peaksaver®</v>
          </cell>
          <cell r="AE23">
            <v>2010</v>
          </cell>
        </row>
        <row r="24">
          <cell r="AC24" t="str">
            <v>Power Savings Blitz</v>
          </cell>
          <cell r="AD24" t="str">
            <v>2009 Power Savings Blitz</v>
          </cell>
          <cell r="AE24">
            <v>2009</v>
          </cell>
        </row>
        <row r="25">
          <cell r="AD25" t="str">
            <v>2010 Power Savings Blitz</v>
          </cell>
          <cell r="AE25">
            <v>2010</v>
          </cell>
        </row>
      </sheetData>
      <sheetData sheetId="7" refreshError="1">
        <row r="5">
          <cell r="R5" t="str">
            <v>Sum of Program Name</v>
          </cell>
        </row>
        <row r="6">
          <cell r="R6" t="str">
            <v>Funding</v>
          </cell>
          <cell r="S6" t="str">
            <v>Program Name</v>
          </cell>
          <cell r="T6" t="str">
            <v>Program</v>
          </cell>
          <cell r="U6" t="str">
            <v>Year</v>
          </cell>
        </row>
        <row r="7">
          <cell r="R7" t="str">
            <v>OPA</v>
          </cell>
          <cell r="S7" t="str">
            <v>Cool Savings Rebate</v>
          </cell>
          <cell r="T7" t="str">
            <v>2009 Cool Savings Rebate</v>
          </cell>
          <cell r="U7">
            <v>2009</v>
          </cell>
        </row>
        <row r="8">
          <cell r="T8" t="str">
            <v>2010 Cool Savings Rebate</v>
          </cell>
          <cell r="U8">
            <v>2010</v>
          </cell>
        </row>
        <row r="9">
          <cell r="S9" t="str">
            <v>Electricity Retrofit Incentive</v>
          </cell>
          <cell r="T9" t="str">
            <v>2009 Electricity Retrofit Incentive</v>
          </cell>
          <cell r="U9">
            <v>2009</v>
          </cell>
        </row>
        <row r="10">
          <cell r="T10" t="str">
            <v>2010 Electricity Retrofit Incentive</v>
          </cell>
          <cell r="U10">
            <v>2010</v>
          </cell>
        </row>
        <row r="11">
          <cell r="S11" t="str">
            <v>Every Kilowatt Counts Power Savings Event</v>
          </cell>
          <cell r="T11" t="str">
            <v>2009 Every Kilowatt Counts Power Savings Event</v>
          </cell>
          <cell r="U11">
            <v>2009</v>
          </cell>
        </row>
        <row r="12">
          <cell r="T12" t="str">
            <v>2010 Every Kilowatt Counts Power Savings Event</v>
          </cell>
          <cell r="U12">
            <v>2010</v>
          </cell>
        </row>
        <row r="13">
          <cell r="S13" t="str">
            <v>Great Refrigerator Roundup</v>
          </cell>
          <cell r="T13" t="str">
            <v>2009 Great Refrigerator Roundup</v>
          </cell>
          <cell r="U13">
            <v>2009</v>
          </cell>
        </row>
        <row r="14">
          <cell r="T14" t="str">
            <v>2010 Great Refrigerator Roundup</v>
          </cell>
          <cell r="U14">
            <v>2010</v>
          </cell>
        </row>
        <row r="15">
          <cell r="S15" t="str">
            <v>High Performance New Construction</v>
          </cell>
          <cell r="T15" t="str">
            <v>2009 High Performance New Construction</v>
          </cell>
          <cell r="U15">
            <v>2009</v>
          </cell>
        </row>
        <row r="16">
          <cell r="T16" t="str">
            <v>2010 High Performance New Construction</v>
          </cell>
          <cell r="U16">
            <v>2010</v>
          </cell>
        </row>
        <row r="17">
          <cell r="S17" t="str">
            <v>peaksaver®</v>
          </cell>
          <cell r="T17" t="str">
            <v>2009 peaksaver®</v>
          </cell>
          <cell r="U17">
            <v>2009</v>
          </cell>
        </row>
        <row r="18">
          <cell r="T18" t="str">
            <v>2010 peaksaver®</v>
          </cell>
          <cell r="U18">
            <v>2010</v>
          </cell>
        </row>
        <row r="19">
          <cell r="S19" t="str">
            <v>Power Savings Blitz</v>
          </cell>
          <cell r="T19" t="str">
            <v>2009 Power Savings Blitz</v>
          </cell>
          <cell r="U19">
            <v>2009</v>
          </cell>
        </row>
        <row r="20">
          <cell r="T20" t="str">
            <v>2010 Power Savings Blitz</v>
          </cell>
          <cell r="U20">
            <v>2010</v>
          </cell>
        </row>
      </sheetData>
      <sheetData sheetId="8" refreshError="1"/>
      <sheetData sheetId="9" refreshError="1"/>
      <sheetData sheetId="10" refreshError="1">
        <row r="2">
          <cell r="S2">
            <v>-19</v>
          </cell>
        </row>
        <row r="3">
          <cell r="S3" t="e">
            <v>#N/A</v>
          </cell>
        </row>
        <row r="4">
          <cell r="S4" t="str">
            <v/>
          </cell>
        </row>
      </sheetData>
      <sheetData sheetId="11" refreshError="1">
        <row r="115">
          <cell r="B115" t="str">
            <v>2009 Great Refrigerator Roundup</v>
          </cell>
          <cell r="E115">
            <v>0</v>
          </cell>
          <cell r="F115">
            <v>0.45794948203535468</v>
          </cell>
          <cell r="AD115">
            <v>0</v>
          </cell>
          <cell r="AV115" t="e">
            <v>#N/A</v>
          </cell>
          <cell r="EH115" t="str">
            <v/>
          </cell>
        </row>
        <row r="116">
          <cell r="B116" t="str">
            <v>2009 Great Refrigerator Roundup</v>
          </cell>
          <cell r="E116">
            <v>0</v>
          </cell>
          <cell r="F116">
            <v>0.45794948203535468</v>
          </cell>
          <cell r="AD116">
            <v>0</v>
          </cell>
          <cell r="AV116" t="e">
            <v>#N/A</v>
          </cell>
          <cell r="EH116" t="str">
            <v/>
          </cell>
        </row>
        <row r="117">
          <cell r="B117" t="str">
            <v>2009 Great Refrigerator Roundup</v>
          </cell>
          <cell r="E117">
            <v>0</v>
          </cell>
          <cell r="F117">
            <v>0.45794948203535468</v>
          </cell>
          <cell r="AD117">
            <v>0</v>
          </cell>
          <cell r="AV117" t="e">
            <v>#N/A</v>
          </cell>
          <cell r="EH117" t="str">
            <v/>
          </cell>
        </row>
        <row r="118">
          <cell r="B118" t="str">
            <v>2009 Great Refrigerator Roundup</v>
          </cell>
          <cell r="E118">
            <v>0</v>
          </cell>
          <cell r="F118">
            <v>0.45794948203535468</v>
          </cell>
          <cell r="AD118">
            <v>0</v>
          </cell>
          <cell r="AV118" t="e">
            <v>#N/A</v>
          </cell>
          <cell r="EH118" t="str">
            <v/>
          </cell>
        </row>
        <row r="119">
          <cell r="B119" t="str">
            <v>2009 Great Refrigerator Roundup</v>
          </cell>
          <cell r="E119">
            <v>0</v>
          </cell>
          <cell r="F119">
            <v>0.45794948203535468</v>
          </cell>
          <cell r="AD119">
            <v>0</v>
          </cell>
          <cell r="AV119" t="e">
            <v>#N/A</v>
          </cell>
          <cell r="EH119" t="str">
            <v/>
          </cell>
        </row>
        <row r="120">
          <cell r="B120" t="str">
            <v>2009 Great Refrigerator Roundup</v>
          </cell>
          <cell r="E120">
            <v>0</v>
          </cell>
          <cell r="F120">
            <v>0.45794948203535468</v>
          </cell>
          <cell r="AD120">
            <v>0</v>
          </cell>
          <cell r="AV120" t="e">
            <v>#N/A</v>
          </cell>
          <cell r="EH120" t="str">
            <v/>
          </cell>
        </row>
        <row r="121">
          <cell r="B121" t="str">
            <v>2009 Great Refrigerator Roundup</v>
          </cell>
          <cell r="E121">
            <v>0</v>
          </cell>
          <cell r="F121">
            <v>0.45794948203535468</v>
          </cell>
          <cell r="AD121">
            <v>0</v>
          </cell>
          <cell r="AV121" t="e">
            <v>#N/A</v>
          </cell>
          <cell r="EH121" t="str">
            <v/>
          </cell>
        </row>
        <row r="122">
          <cell r="B122" t="str">
            <v>2009 Great Refrigerator Roundup</v>
          </cell>
          <cell r="E122">
            <v>0</v>
          </cell>
          <cell r="F122">
            <v>0.45794948203535468</v>
          </cell>
          <cell r="AD122">
            <v>0</v>
          </cell>
          <cell r="AV122" t="e">
            <v>#N/A</v>
          </cell>
          <cell r="EH122" t="str">
            <v/>
          </cell>
        </row>
        <row r="123">
          <cell r="B123" t="str">
            <v>2009 Great Refrigerator Roundup</v>
          </cell>
          <cell r="E123">
            <v>0</v>
          </cell>
          <cell r="F123">
            <v>0.45794948203535468</v>
          </cell>
          <cell r="AD123">
            <v>0</v>
          </cell>
          <cell r="AV123" t="e">
            <v>#N/A</v>
          </cell>
          <cell r="EH123" t="str">
            <v/>
          </cell>
        </row>
        <row r="124">
          <cell r="B124" t="str">
            <v>2009 Great Refrigerator Roundup</v>
          </cell>
          <cell r="E124">
            <v>0</v>
          </cell>
          <cell r="F124">
            <v>0.48214741416395068</v>
          </cell>
          <cell r="AD124">
            <v>0</v>
          </cell>
          <cell r="AV124" t="e">
            <v>#N/A</v>
          </cell>
          <cell r="EH124" t="str">
            <v/>
          </cell>
        </row>
        <row r="125">
          <cell r="B125" t="str">
            <v>2009 Great Refrigerator Roundup</v>
          </cell>
          <cell r="E125">
            <v>0</v>
          </cell>
          <cell r="F125">
            <v>0.48214741416395068</v>
          </cell>
          <cell r="AD125">
            <v>0</v>
          </cell>
          <cell r="AV125" t="e">
            <v>#N/A</v>
          </cell>
          <cell r="EH125" t="str">
            <v/>
          </cell>
        </row>
        <row r="126">
          <cell r="B126" t="str">
            <v>2009 Great Refrigerator Roundup</v>
          </cell>
          <cell r="E126">
            <v>0</v>
          </cell>
          <cell r="F126">
            <v>0.48214741416395068</v>
          </cell>
          <cell r="AD126">
            <v>0</v>
          </cell>
          <cell r="AV126" t="e">
            <v>#N/A</v>
          </cell>
          <cell r="EH126" t="str">
            <v/>
          </cell>
        </row>
        <row r="127">
          <cell r="B127" t="str">
            <v>2009 Great Refrigerator Roundup</v>
          </cell>
          <cell r="E127">
            <v>0</v>
          </cell>
          <cell r="F127">
            <v>0.48214741416395068</v>
          </cell>
          <cell r="AD127">
            <v>0</v>
          </cell>
          <cell r="AV127" t="e">
            <v>#N/A</v>
          </cell>
          <cell r="EH127" t="str">
            <v/>
          </cell>
        </row>
        <row r="128">
          <cell r="B128" t="str">
            <v>2009 Great Refrigerator Roundup</v>
          </cell>
          <cell r="E128">
            <v>0</v>
          </cell>
          <cell r="F128">
            <v>0.48214741416395068</v>
          </cell>
          <cell r="AD128">
            <v>0</v>
          </cell>
          <cell r="AV128" t="e">
            <v>#N/A</v>
          </cell>
          <cell r="EH128" t="str">
            <v/>
          </cell>
        </row>
        <row r="129">
          <cell r="B129" t="str">
            <v>2009 Great Refrigerator Roundup</v>
          </cell>
          <cell r="E129">
            <v>0</v>
          </cell>
          <cell r="F129">
            <v>0.48214741416395068</v>
          </cell>
          <cell r="AD129">
            <v>0</v>
          </cell>
          <cell r="AV129" t="e">
            <v>#N/A</v>
          </cell>
          <cell r="EH129" t="str">
            <v/>
          </cell>
        </row>
        <row r="130">
          <cell r="B130" t="str">
            <v>2009 Great Refrigerator Roundup</v>
          </cell>
          <cell r="E130">
            <v>0</v>
          </cell>
          <cell r="F130">
            <v>0.48214741416395068</v>
          </cell>
          <cell r="AD130">
            <v>0</v>
          </cell>
          <cell r="AV130" t="e">
            <v>#N/A</v>
          </cell>
          <cell r="EH130" t="str">
            <v/>
          </cell>
        </row>
        <row r="131">
          <cell r="B131" t="str">
            <v>2009 Great Refrigerator Roundup</v>
          </cell>
          <cell r="E131">
            <v>0</v>
          </cell>
          <cell r="F131">
            <v>0.48214741416395068</v>
          </cell>
          <cell r="AD131">
            <v>0</v>
          </cell>
          <cell r="AV131" t="e">
            <v>#N/A</v>
          </cell>
          <cell r="EH131" t="str">
            <v/>
          </cell>
        </row>
        <row r="132">
          <cell r="B132" t="str">
            <v>2009 Great Refrigerator Roundup</v>
          </cell>
          <cell r="E132">
            <v>0</v>
          </cell>
          <cell r="F132">
            <v>0.48214741416395068</v>
          </cell>
          <cell r="AD132">
            <v>0</v>
          </cell>
          <cell r="AV132" t="e">
            <v>#N/A</v>
          </cell>
          <cell r="EH132" t="str">
            <v/>
          </cell>
        </row>
        <row r="133">
          <cell r="B133" t="str">
            <v>2009 Great Refrigerator Roundup</v>
          </cell>
          <cell r="E133">
            <v>0</v>
          </cell>
          <cell r="F133">
            <v>0.45794948203535468</v>
          </cell>
          <cell r="AD133">
            <v>0</v>
          </cell>
          <cell r="AV133" t="e">
            <v>#N/A</v>
          </cell>
          <cell r="EH133" t="str">
            <v/>
          </cell>
        </row>
        <row r="134">
          <cell r="B134" t="str">
            <v>2009 Great Refrigerator Roundup</v>
          </cell>
          <cell r="E134">
            <v>0</v>
          </cell>
          <cell r="F134">
            <v>0.45794948203535468</v>
          </cell>
          <cell r="AD134">
            <v>0</v>
          </cell>
          <cell r="AV134" t="e">
            <v>#N/A</v>
          </cell>
          <cell r="EH134" t="str">
            <v/>
          </cell>
        </row>
        <row r="135">
          <cell r="B135" t="str">
            <v>2009 Great Refrigerator Roundup</v>
          </cell>
          <cell r="E135">
            <v>0</v>
          </cell>
          <cell r="F135">
            <v>0.45794948203535468</v>
          </cell>
          <cell r="AD135">
            <v>0</v>
          </cell>
          <cell r="AV135" t="e">
            <v>#N/A</v>
          </cell>
          <cell r="EH135" t="str">
            <v/>
          </cell>
        </row>
        <row r="136">
          <cell r="B136" t="str">
            <v>2009 Great Refrigerator Roundup</v>
          </cell>
          <cell r="E136">
            <v>0</v>
          </cell>
          <cell r="F136">
            <v>0.45794948203535468</v>
          </cell>
          <cell r="AD136">
            <v>0</v>
          </cell>
          <cell r="AV136" t="e">
            <v>#N/A</v>
          </cell>
          <cell r="EH136" t="str">
            <v/>
          </cell>
        </row>
        <row r="137">
          <cell r="B137" t="str">
            <v>2009 Great Refrigerator Roundup</v>
          </cell>
          <cell r="E137">
            <v>0</v>
          </cell>
          <cell r="F137">
            <v>0.45794948203535468</v>
          </cell>
          <cell r="AD137">
            <v>0</v>
          </cell>
          <cell r="AV137" t="e">
            <v>#N/A</v>
          </cell>
          <cell r="EH137" t="str">
            <v/>
          </cell>
        </row>
        <row r="138">
          <cell r="B138" t="str">
            <v>2009 Great Refrigerator Roundup</v>
          </cell>
          <cell r="E138">
            <v>0</v>
          </cell>
          <cell r="F138">
            <v>0.45794948203535468</v>
          </cell>
          <cell r="AD138">
            <v>0</v>
          </cell>
          <cell r="AV138" t="e">
            <v>#N/A</v>
          </cell>
          <cell r="EH138" t="str">
            <v/>
          </cell>
        </row>
        <row r="139">
          <cell r="B139" t="str">
            <v>2009 Great Refrigerator Roundup</v>
          </cell>
          <cell r="E139">
            <v>0</v>
          </cell>
          <cell r="F139">
            <v>0.45794948203535468</v>
          </cell>
          <cell r="AD139">
            <v>0</v>
          </cell>
          <cell r="AV139" t="e">
            <v>#N/A</v>
          </cell>
          <cell r="EH139" t="str">
            <v/>
          </cell>
        </row>
        <row r="140">
          <cell r="B140" t="str">
            <v>2009 Great Refrigerator Roundup</v>
          </cell>
          <cell r="E140">
            <v>0</v>
          </cell>
          <cell r="F140">
            <v>0.45794948203535468</v>
          </cell>
          <cell r="AD140">
            <v>0</v>
          </cell>
          <cell r="AV140" t="e">
            <v>#N/A</v>
          </cell>
          <cell r="EH140" t="str">
            <v/>
          </cell>
        </row>
        <row r="141">
          <cell r="B141" t="str">
            <v>2009 Great Refrigerator Roundup</v>
          </cell>
          <cell r="E141">
            <v>0</v>
          </cell>
          <cell r="F141">
            <v>0.45794948203535468</v>
          </cell>
          <cell r="AD141">
            <v>0</v>
          </cell>
          <cell r="AV141" t="e">
            <v>#N/A</v>
          </cell>
          <cell r="EH141" t="str">
            <v/>
          </cell>
        </row>
        <row r="142">
          <cell r="B142" t="str">
            <v>2009 Great Refrigerator Roundup</v>
          </cell>
          <cell r="E142">
            <v>0</v>
          </cell>
          <cell r="F142">
            <v>0.45794948203535468</v>
          </cell>
          <cell r="AD142">
            <v>0</v>
          </cell>
          <cell r="AV142" t="e">
            <v>#N/A</v>
          </cell>
          <cell r="EH142" t="str">
            <v/>
          </cell>
        </row>
        <row r="143">
          <cell r="B143" t="str">
            <v>2009 Great Refrigerator Roundup</v>
          </cell>
          <cell r="E143">
            <v>0</v>
          </cell>
          <cell r="F143">
            <v>0.45794948203535468</v>
          </cell>
          <cell r="AD143">
            <v>0</v>
          </cell>
          <cell r="AV143" t="e">
            <v>#N/A</v>
          </cell>
          <cell r="EH143" t="str">
            <v/>
          </cell>
        </row>
        <row r="144">
          <cell r="B144" t="str">
            <v>2009 Great Refrigerator Roundup</v>
          </cell>
          <cell r="E144">
            <v>0</v>
          </cell>
          <cell r="F144">
            <v>0.45794948203535468</v>
          </cell>
          <cell r="AD144">
            <v>0</v>
          </cell>
          <cell r="AV144" t="e">
            <v>#N/A</v>
          </cell>
          <cell r="EH144" t="str">
            <v/>
          </cell>
        </row>
        <row r="145">
          <cell r="B145" t="str">
            <v>2009 Great Refrigerator Roundup</v>
          </cell>
          <cell r="E145">
            <v>0</v>
          </cell>
          <cell r="F145">
            <v>0.45794948203535468</v>
          </cell>
          <cell r="AD145">
            <v>0</v>
          </cell>
          <cell r="AV145" t="e">
            <v>#N/A</v>
          </cell>
          <cell r="EH145" t="str">
            <v/>
          </cell>
        </row>
        <row r="146">
          <cell r="B146" t="str">
            <v>2009 Great Refrigerator Roundup</v>
          </cell>
          <cell r="E146">
            <v>0</v>
          </cell>
          <cell r="F146">
            <v>0.45794948203535468</v>
          </cell>
          <cell r="AD146">
            <v>0</v>
          </cell>
          <cell r="AV146" t="e">
            <v>#N/A</v>
          </cell>
          <cell r="EH146" t="str">
            <v/>
          </cell>
        </row>
        <row r="147">
          <cell r="B147" t="str">
            <v>2009 Great Refrigerator Roundup</v>
          </cell>
          <cell r="E147">
            <v>0</v>
          </cell>
          <cell r="F147">
            <v>0.45794948203535468</v>
          </cell>
          <cell r="AD147">
            <v>0</v>
          </cell>
          <cell r="AV147" t="e">
            <v>#N/A</v>
          </cell>
          <cell r="EH147" t="str">
            <v/>
          </cell>
        </row>
        <row r="148">
          <cell r="B148" t="str">
            <v>2009 Great Refrigerator Roundup</v>
          </cell>
          <cell r="E148">
            <v>0</v>
          </cell>
          <cell r="F148">
            <v>0.45794948203535468</v>
          </cell>
          <cell r="AD148">
            <v>0</v>
          </cell>
          <cell r="AV148" t="e">
            <v>#N/A</v>
          </cell>
          <cell r="EH148" t="str">
            <v/>
          </cell>
        </row>
        <row r="149">
          <cell r="B149" t="str">
            <v>2009 Great Refrigerator Roundup</v>
          </cell>
          <cell r="E149">
            <v>0</v>
          </cell>
          <cell r="F149">
            <v>0.45794948203535468</v>
          </cell>
          <cell r="AD149">
            <v>0</v>
          </cell>
          <cell r="AV149" t="e">
            <v>#N/A</v>
          </cell>
          <cell r="EH149" t="str">
            <v/>
          </cell>
        </row>
        <row r="150">
          <cell r="B150" t="str">
            <v>2009 Great Refrigerator Roundup</v>
          </cell>
          <cell r="E150">
            <v>0</v>
          </cell>
          <cell r="F150">
            <v>0.45794948203535468</v>
          </cell>
          <cell r="AD150">
            <v>0</v>
          </cell>
          <cell r="AV150" t="e">
            <v>#N/A</v>
          </cell>
          <cell r="EH150" t="str">
            <v/>
          </cell>
        </row>
        <row r="151">
          <cell r="B151" t="str">
            <v>2009 Great Refrigerator Roundup</v>
          </cell>
          <cell r="E151">
            <v>0</v>
          </cell>
          <cell r="F151">
            <v>0.45794948203535468</v>
          </cell>
          <cell r="AD151">
            <v>0</v>
          </cell>
          <cell r="AV151" t="e">
            <v>#N/A</v>
          </cell>
          <cell r="EH151" t="str">
            <v/>
          </cell>
        </row>
        <row r="152">
          <cell r="B152" t="str">
            <v>2009 Great Refrigerator Roundup</v>
          </cell>
          <cell r="E152">
            <v>0</v>
          </cell>
          <cell r="F152">
            <v>0.45794948203535468</v>
          </cell>
          <cell r="AD152">
            <v>0</v>
          </cell>
          <cell r="AV152" t="e">
            <v>#N/A</v>
          </cell>
          <cell r="EH152" t="str">
            <v/>
          </cell>
        </row>
        <row r="153">
          <cell r="B153" t="str">
            <v>2009 Great Refrigerator Roundup</v>
          </cell>
          <cell r="E153">
            <v>0</v>
          </cell>
          <cell r="F153">
            <v>0.45794948203535468</v>
          </cell>
          <cell r="AD153">
            <v>0</v>
          </cell>
          <cell r="AV153" t="e">
            <v>#N/A</v>
          </cell>
          <cell r="EH153" t="str">
            <v/>
          </cell>
        </row>
        <row r="154">
          <cell r="B154" t="str">
            <v>2009 Great Refrigerator Roundup</v>
          </cell>
          <cell r="E154">
            <v>0</v>
          </cell>
          <cell r="F154">
            <v>0.45794948203535468</v>
          </cell>
          <cell r="AD154">
            <v>0</v>
          </cell>
          <cell r="AV154" t="e">
            <v>#N/A</v>
          </cell>
          <cell r="EH154" t="str">
            <v/>
          </cell>
        </row>
        <row r="155">
          <cell r="B155" t="str">
            <v>2009 Great Refrigerator Roundup</v>
          </cell>
          <cell r="E155">
            <v>0</v>
          </cell>
          <cell r="F155">
            <v>0.45794948203535468</v>
          </cell>
          <cell r="AD155">
            <v>0</v>
          </cell>
          <cell r="AV155" t="e">
            <v>#N/A</v>
          </cell>
          <cell r="EH155" t="str">
            <v/>
          </cell>
        </row>
        <row r="156">
          <cell r="B156" t="str">
            <v>2009 Great Refrigerator Roundup</v>
          </cell>
          <cell r="E156">
            <v>0</v>
          </cell>
          <cell r="F156">
            <v>0.45794948203535468</v>
          </cell>
          <cell r="AD156">
            <v>0</v>
          </cell>
          <cell r="AV156" t="e">
            <v>#N/A</v>
          </cell>
          <cell r="EH156" t="str">
            <v/>
          </cell>
        </row>
        <row r="157">
          <cell r="B157" t="str">
            <v>2009 Great Refrigerator Roundup</v>
          </cell>
          <cell r="E157">
            <v>0</v>
          </cell>
          <cell r="F157">
            <v>0.45794948203535468</v>
          </cell>
          <cell r="AD157">
            <v>0</v>
          </cell>
          <cell r="AV157" t="e">
            <v>#N/A</v>
          </cell>
          <cell r="EH157" t="str">
            <v/>
          </cell>
        </row>
        <row r="158">
          <cell r="B158" t="str">
            <v>2009 Great Refrigerator Roundup</v>
          </cell>
          <cell r="E158">
            <v>0</v>
          </cell>
          <cell r="F158">
            <v>0.45794948203535468</v>
          </cell>
          <cell r="AD158">
            <v>0</v>
          </cell>
          <cell r="AV158" t="e">
            <v>#N/A</v>
          </cell>
          <cell r="EH158" t="str">
            <v/>
          </cell>
        </row>
        <row r="159">
          <cell r="B159" t="str">
            <v>2009 Great Refrigerator Roundup</v>
          </cell>
          <cell r="E159">
            <v>0</v>
          </cell>
          <cell r="F159">
            <v>0.45794948203535468</v>
          </cell>
          <cell r="AD159">
            <v>0</v>
          </cell>
          <cell r="AV159" t="e">
            <v>#N/A</v>
          </cell>
          <cell r="EH159" t="str">
            <v/>
          </cell>
        </row>
        <row r="160">
          <cell r="B160" t="str">
            <v>2009 Great Refrigerator Roundup</v>
          </cell>
          <cell r="E160">
            <v>0</v>
          </cell>
          <cell r="F160">
            <v>0.48214741416395068</v>
          </cell>
          <cell r="AD160">
            <v>0</v>
          </cell>
          <cell r="AV160" t="e">
            <v>#N/A</v>
          </cell>
          <cell r="EH160" t="str">
            <v/>
          </cell>
        </row>
        <row r="161">
          <cell r="B161" t="str">
            <v>2009 Great Refrigerator Roundup</v>
          </cell>
          <cell r="E161">
            <v>0</v>
          </cell>
          <cell r="F161">
            <v>0.48214741416395068</v>
          </cell>
          <cell r="AD161">
            <v>0</v>
          </cell>
          <cell r="AV161" t="e">
            <v>#N/A</v>
          </cell>
          <cell r="EH161" t="str">
            <v/>
          </cell>
        </row>
        <row r="162">
          <cell r="B162" t="str">
            <v>2009 Great Refrigerator Roundup</v>
          </cell>
          <cell r="E162">
            <v>0</v>
          </cell>
          <cell r="F162">
            <v>0.48214741416395068</v>
          </cell>
          <cell r="AD162">
            <v>0</v>
          </cell>
          <cell r="AV162" t="e">
            <v>#N/A</v>
          </cell>
          <cell r="EH162" t="str">
            <v/>
          </cell>
        </row>
        <row r="163">
          <cell r="B163" t="str">
            <v>2009 Great Refrigerator Roundup</v>
          </cell>
          <cell r="E163">
            <v>0</v>
          </cell>
          <cell r="F163">
            <v>0.48214741416395068</v>
          </cell>
          <cell r="AD163">
            <v>0</v>
          </cell>
          <cell r="AV163" t="e">
            <v>#N/A</v>
          </cell>
          <cell r="EH163" t="str">
            <v/>
          </cell>
        </row>
        <row r="164">
          <cell r="B164" t="str">
            <v>2009 Great Refrigerator Roundup</v>
          </cell>
          <cell r="E164">
            <v>0</v>
          </cell>
          <cell r="F164">
            <v>0.48214741416395068</v>
          </cell>
          <cell r="AD164">
            <v>0</v>
          </cell>
          <cell r="AV164" t="e">
            <v>#N/A</v>
          </cell>
          <cell r="EH164" t="str">
            <v/>
          </cell>
        </row>
        <row r="165">
          <cell r="B165" t="str">
            <v>2009 Great Refrigerator Roundup</v>
          </cell>
          <cell r="E165">
            <v>0</v>
          </cell>
          <cell r="F165">
            <v>0.48214741416395068</v>
          </cell>
          <cell r="AD165">
            <v>0</v>
          </cell>
          <cell r="AV165" t="e">
            <v>#N/A</v>
          </cell>
          <cell r="EH165" t="str">
            <v/>
          </cell>
        </row>
        <row r="166">
          <cell r="B166" t="str">
            <v>2009 Great Refrigerator Roundup</v>
          </cell>
          <cell r="E166">
            <v>0</v>
          </cell>
          <cell r="F166">
            <v>0.48214741416395068</v>
          </cell>
          <cell r="AD166">
            <v>0</v>
          </cell>
          <cell r="AV166" t="e">
            <v>#N/A</v>
          </cell>
          <cell r="EH166" t="str">
            <v/>
          </cell>
        </row>
        <row r="167">
          <cell r="B167" t="str">
            <v>2009 Great Refrigerator Roundup</v>
          </cell>
          <cell r="E167">
            <v>0</v>
          </cell>
          <cell r="F167">
            <v>0.48214741416395068</v>
          </cell>
          <cell r="AD167">
            <v>0</v>
          </cell>
          <cell r="AV167" t="e">
            <v>#N/A</v>
          </cell>
          <cell r="EH167" t="str">
            <v/>
          </cell>
        </row>
        <row r="168">
          <cell r="B168" t="str">
            <v>2009 Great Refrigerator Roundup</v>
          </cell>
          <cell r="E168">
            <v>0</v>
          </cell>
          <cell r="F168">
            <v>0.48214741416395068</v>
          </cell>
          <cell r="AD168">
            <v>0</v>
          </cell>
          <cell r="AV168" t="e">
            <v>#N/A</v>
          </cell>
          <cell r="EH168" t="str">
            <v/>
          </cell>
        </row>
        <row r="169">
          <cell r="B169" t="str">
            <v>2009 Great Refrigerator Roundup</v>
          </cell>
          <cell r="E169">
            <v>0</v>
          </cell>
          <cell r="F169">
            <v>0.45794948203535468</v>
          </cell>
          <cell r="AD169">
            <v>0</v>
          </cell>
          <cell r="AV169" t="e">
            <v>#N/A</v>
          </cell>
          <cell r="EH169" t="str">
            <v/>
          </cell>
        </row>
        <row r="170">
          <cell r="B170" t="str">
            <v>2009 Great Refrigerator Roundup</v>
          </cell>
          <cell r="E170">
            <v>0</v>
          </cell>
          <cell r="F170">
            <v>0.45794948203535468</v>
          </cell>
          <cell r="AD170">
            <v>0</v>
          </cell>
          <cell r="AV170" t="e">
            <v>#N/A</v>
          </cell>
          <cell r="EH170" t="str">
            <v/>
          </cell>
        </row>
        <row r="171">
          <cell r="B171" t="str">
            <v>2009 Great Refrigerator Roundup</v>
          </cell>
          <cell r="E171">
            <v>0</v>
          </cell>
          <cell r="F171">
            <v>0.45794948203535468</v>
          </cell>
          <cell r="AD171">
            <v>0</v>
          </cell>
          <cell r="AV171" t="e">
            <v>#N/A</v>
          </cell>
          <cell r="EH171" t="str">
            <v/>
          </cell>
        </row>
        <row r="172">
          <cell r="B172" t="str">
            <v>2009 Great Refrigerator Roundup</v>
          </cell>
          <cell r="E172">
            <v>0</v>
          </cell>
          <cell r="F172">
            <v>0.45794948203535468</v>
          </cell>
          <cell r="AD172">
            <v>0</v>
          </cell>
          <cell r="AV172" t="e">
            <v>#N/A</v>
          </cell>
          <cell r="EH172" t="str">
            <v/>
          </cell>
        </row>
        <row r="173">
          <cell r="B173" t="str">
            <v>2009 Great Refrigerator Roundup</v>
          </cell>
          <cell r="E173">
            <v>0</v>
          </cell>
          <cell r="F173">
            <v>0.45794948203535468</v>
          </cell>
          <cell r="AD173">
            <v>0</v>
          </cell>
          <cell r="AV173" t="e">
            <v>#N/A</v>
          </cell>
          <cell r="EH173" t="str">
            <v/>
          </cell>
        </row>
        <row r="174">
          <cell r="B174" t="str">
            <v>2009 Great Refrigerator Roundup</v>
          </cell>
          <cell r="E174">
            <v>0</v>
          </cell>
          <cell r="F174">
            <v>0.45794948203535468</v>
          </cell>
          <cell r="AD174">
            <v>0</v>
          </cell>
          <cell r="AV174" t="e">
            <v>#N/A</v>
          </cell>
          <cell r="EH174" t="str">
            <v/>
          </cell>
        </row>
        <row r="175">
          <cell r="B175" t="str">
            <v>2009 Great Refrigerator Roundup</v>
          </cell>
          <cell r="E175">
            <v>0</v>
          </cell>
          <cell r="F175">
            <v>0.45794948203535468</v>
          </cell>
          <cell r="AD175">
            <v>0</v>
          </cell>
          <cell r="AV175" t="e">
            <v>#N/A</v>
          </cell>
          <cell r="EH175" t="str">
            <v/>
          </cell>
        </row>
        <row r="176">
          <cell r="B176" t="str">
            <v>2009 Great Refrigerator Roundup</v>
          </cell>
          <cell r="E176">
            <v>0</v>
          </cell>
          <cell r="F176">
            <v>0.45794948203535468</v>
          </cell>
          <cell r="AD176">
            <v>0</v>
          </cell>
          <cell r="AV176" t="e">
            <v>#N/A</v>
          </cell>
          <cell r="EH176" t="str">
            <v/>
          </cell>
        </row>
        <row r="177">
          <cell r="B177" t="str">
            <v>2009 Great Refrigerator Roundup</v>
          </cell>
          <cell r="E177">
            <v>0</v>
          </cell>
          <cell r="F177">
            <v>0.45794948203535468</v>
          </cell>
          <cell r="AD177">
            <v>0</v>
          </cell>
          <cell r="AV177" t="e">
            <v>#N/A</v>
          </cell>
          <cell r="EH177" t="str">
            <v/>
          </cell>
        </row>
        <row r="178">
          <cell r="B178" t="str">
            <v>2009 Great Refrigerator Roundup</v>
          </cell>
          <cell r="E178">
            <v>0</v>
          </cell>
          <cell r="F178">
            <v>0.48214741416395068</v>
          </cell>
          <cell r="AD178">
            <v>0</v>
          </cell>
          <cell r="AV178" t="e">
            <v>#N/A</v>
          </cell>
          <cell r="EH178" t="str">
            <v/>
          </cell>
        </row>
        <row r="179">
          <cell r="B179" t="str">
            <v>2009 Great Refrigerator Roundup</v>
          </cell>
          <cell r="E179">
            <v>0</v>
          </cell>
          <cell r="F179">
            <v>0.48214741416395068</v>
          </cell>
          <cell r="AD179">
            <v>0</v>
          </cell>
          <cell r="AV179" t="e">
            <v>#N/A</v>
          </cell>
          <cell r="EH179" t="str">
            <v/>
          </cell>
        </row>
        <row r="180">
          <cell r="B180" t="str">
            <v>2009 Great Refrigerator Roundup</v>
          </cell>
          <cell r="E180">
            <v>0</v>
          </cell>
          <cell r="F180">
            <v>0.48214741416395068</v>
          </cell>
          <cell r="AD180">
            <v>0</v>
          </cell>
          <cell r="AV180" t="e">
            <v>#N/A</v>
          </cell>
          <cell r="EH180" t="str">
            <v/>
          </cell>
        </row>
        <row r="181">
          <cell r="B181" t="str">
            <v>2009 Great Refrigerator Roundup</v>
          </cell>
          <cell r="E181">
            <v>0</v>
          </cell>
          <cell r="F181">
            <v>0.48214741416395068</v>
          </cell>
          <cell r="AD181">
            <v>0</v>
          </cell>
          <cell r="AV181" t="e">
            <v>#N/A</v>
          </cell>
          <cell r="EH181" t="str">
            <v/>
          </cell>
        </row>
        <row r="182">
          <cell r="B182" t="str">
            <v>2009 Great Refrigerator Roundup</v>
          </cell>
          <cell r="E182">
            <v>0</v>
          </cell>
          <cell r="F182">
            <v>0.48214741416395068</v>
          </cell>
          <cell r="AD182">
            <v>0</v>
          </cell>
          <cell r="AV182" t="e">
            <v>#N/A</v>
          </cell>
          <cell r="EH182" t="str">
            <v/>
          </cell>
        </row>
        <row r="183">
          <cell r="B183" t="str">
            <v>2009 Great Refrigerator Roundup</v>
          </cell>
          <cell r="E183">
            <v>0</v>
          </cell>
          <cell r="F183">
            <v>0.48214741416395068</v>
          </cell>
          <cell r="AD183">
            <v>0</v>
          </cell>
          <cell r="AV183" t="e">
            <v>#N/A</v>
          </cell>
          <cell r="EH183" t="str">
            <v/>
          </cell>
        </row>
        <row r="184">
          <cell r="B184" t="str">
            <v>2009 Great Refrigerator Roundup</v>
          </cell>
          <cell r="E184">
            <v>0</v>
          </cell>
          <cell r="F184">
            <v>0.48214741416395068</v>
          </cell>
          <cell r="AD184">
            <v>0</v>
          </cell>
          <cell r="AV184" t="e">
            <v>#N/A</v>
          </cell>
          <cell r="EH184" t="str">
            <v/>
          </cell>
        </row>
        <row r="185">
          <cell r="B185" t="str">
            <v>2009 Great Refrigerator Roundup</v>
          </cell>
          <cell r="E185">
            <v>0</v>
          </cell>
          <cell r="F185">
            <v>0.48214741416395068</v>
          </cell>
          <cell r="AD185">
            <v>0</v>
          </cell>
          <cell r="AV185" t="e">
            <v>#N/A</v>
          </cell>
          <cell r="EH185" t="str">
            <v/>
          </cell>
        </row>
        <row r="186">
          <cell r="B186" t="str">
            <v>2009 Great Refrigerator Roundup</v>
          </cell>
          <cell r="E186">
            <v>0</v>
          </cell>
          <cell r="F186">
            <v>0.48214741416395068</v>
          </cell>
          <cell r="AD186">
            <v>0</v>
          </cell>
          <cell r="AV186" t="e">
            <v>#N/A</v>
          </cell>
          <cell r="EH186" t="str">
            <v/>
          </cell>
        </row>
        <row r="187">
          <cell r="B187" t="str">
            <v>2009 Great Refrigerator Roundup</v>
          </cell>
          <cell r="E187">
            <v>0</v>
          </cell>
          <cell r="F187">
            <v>0.64</v>
          </cell>
          <cell r="AD187">
            <v>0</v>
          </cell>
          <cell r="AV187" t="e">
            <v>#N/A</v>
          </cell>
          <cell r="EH187" t="str">
            <v/>
          </cell>
        </row>
        <row r="188">
          <cell r="B188" t="str">
            <v>2009 Great Refrigerator Roundup</v>
          </cell>
          <cell r="E188">
            <v>0</v>
          </cell>
          <cell r="F188">
            <v>0.64</v>
          </cell>
          <cell r="AD188">
            <v>0</v>
          </cell>
          <cell r="AV188" t="e">
            <v>#N/A</v>
          </cell>
          <cell r="EH188" t="str">
            <v/>
          </cell>
        </row>
        <row r="189">
          <cell r="B189" t="str">
            <v>2009 Great Refrigerator Roundup</v>
          </cell>
          <cell r="E189">
            <v>0</v>
          </cell>
          <cell r="F189">
            <v>0.64</v>
          </cell>
          <cell r="AD189">
            <v>0</v>
          </cell>
          <cell r="AV189" t="e">
            <v>#N/A</v>
          </cell>
          <cell r="EH189" t="str">
            <v/>
          </cell>
        </row>
        <row r="190">
          <cell r="B190" t="str">
            <v>2009 Great Refrigerator Roundup</v>
          </cell>
          <cell r="E190">
            <v>0</v>
          </cell>
          <cell r="F190">
            <v>0.64</v>
          </cell>
          <cell r="AD190">
            <v>0</v>
          </cell>
          <cell r="AV190" t="e">
            <v>#N/A</v>
          </cell>
          <cell r="EH190" t="str">
            <v/>
          </cell>
        </row>
        <row r="191">
          <cell r="B191" t="str">
            <v>2009 Great Refrigerator Roundup</v>
          </cell>
          <cell r="E191">
            <v>0</v>
          </cell>
          <cell r="F191">
            <v>0.64</v>
          </cell>
          <cell r="AD191">
            <v>0</v>
          </cell>
          <cell r="AV191" t="e">
            <v>#N/A</v>
          </cell>
          <cell r="EH191" t="str">
            <v/>
          </cell>
        </row>
        <row r="192">
          <cell r="B192" t="str">
            <v>2009 Great Refrigerator Roundup</v>
          </cell>
          <cell r="E192">
            <v>0</v>
          </cell>
          <cell r="F192">
            <v>0.64</v>
          </cell>
          <cell r="AD192">
            <v>0</v>
          </cell>
          <cell r="AV192" t="e">
            <v>#N/A</v>
          </cell>
          <cell r="EH192" t="str">
            <v/>
          </cell>
        </row>
        <row r="193">
          <cell r="B193" t="str">
            <v>2009 Great Refrigerator Roundup</v>
          </cell>
          <cell r="E193">
            <v>0</v>
          </cell>
          <cell r="F193">
            <v>0.64</v>
          </cell>
          <cell r="AD193">
            <v>0</v>
          </cell>
          <cell r="AV193" t="e">
            <v>#N/A</v>
          </cell>
          <cell r="EH193" t="str">
            <v/>
          </cell>
        </row>
        <row r="194">
          <cell r="B194" t="str">
            <v>2009 Great Refrigerator Roundup</v>
          </cell>
          <cell r="E194">
            <v>0</v>
          </cell>
          <cell r="F194">
            <v>0.64</v>
          </cell>
          <cell r="AD194">
            <v>0</v>
          </cell>
          <cell r="AV194" t="e">
            <v>#N/A</v>
          </cell>
          <cell r="EH194" t="str">
            <v/>
          </cell>
        </row>
        <row r="195">
          <cell r="B195" t="str">
            <v>2009 Great Refrigerator Roundup</v>
          </cell>
          <cell r="E195">
            <v>0</v>
          </cell>
          <cell r="F195">
            <v>0.64</v>
          </cell>
          <cell r="AD195">
            <v>0</v>
          </cell>
          <cell r="AV195" t="e">
            <v>#N/A</v>
          </cell>
          <cell r="EH195" t="str">
            <v/>
          </cell>
        </row>
        <row r="196">
          <cell r="B196" t="str">
            <v>2009 Great Refrigerator Roundup</v>
          </cell>
          <cell r="E196">
            <v>0</v>
          </cell>
          <cell r="F196">
            <v>0.64435634328358216</v>
          </cell>
          <cell r="AD196">
            <v>0</v>
          </cell>
          <cell r="AV196" t="e">
            <v>#N/A</v>
          </cell>
          <cell r="EH196" t="str">
            <v/>
          </cell>
        </row>
        <row r="197">
          <cell r="B197" t="str">
            <v>2009 Great Refrigerator Roundup</v>
          </cell>
          <cell r="E197">
            <v>0</v>
          </cell>
          <cell r="F197">
            <v>0.64435634328358216</v>
          </cell>
          <cell r="AD197">
            <v>0</v>
          </cell>
          <cell r="AV197" t="e">
            <v>#N/A</v>
          </cell>
          <cell r="EH197" t="str">
            <v/>
          </cell>
        </row>
        <row r="198">
          <cell r="B198" t="str">
            <v>2009 Great Refrigerator Roundup</v>
          </cell>
          <cell r="E198">
            <v>0</v>
          </cell>
          <cell r="F198">
            <v>0.64435634328358216</v>
          </cell>
          <cell r="AD198">
            <v>0</v>
          </cell>
          <cell r="AV198" t="e">
            <v>#N/A</v>
          </cell>
          <cell r="EH198" t="str">
            <v/>
          </cell>
        </row>
        <row r="199">
          <cell r="B199" t="str">
            <v>2009 Great Refrigerator Roundup</v>
          </cell>
          <cell r="E199">
            <v>0</v>
          </cell>
          <cell r="F199">
            <v>0.64435634328358216</v>
          </cell>
          <cell r="AD199">
            <v>0</v>
          </cell>
          <cell r="AV199" t="e">
            <v>#N/A</v>
          </cell>
          <cell r="EH199" t="str">
            <v/>
          </cell>
        </row>
        <row r="200">
          <cell r="B200" t="str">
            <v>2009 Great Refrigerator Roundup</v>
          </cell>
          <cell r="E200">
            <v>0</v>
          </cell>
          <cell r="F200">
            <v>0.64435634328358216</v>
          </cell>
          <cell r="AD200">
            <v>0</v>
          </cell>
          <cell r="AV200" t="e">
            <v>#N/A</v>
          </cell>
          <cell r="EH200" t="str">
            <v/>
          </cell>
        </row>
        <row r="201">
          <cell r="B201" t="str">
            <v>2009 Great Refrigerator Roundup</v>
          </cell>
          <cell r="E201">
            <v>0</v>
          </cell>
          <cell r="F201">
            <v>0.64435634328358216</v>
          </cell>
          <cell r="AD201">
            <v>0</v>
          </cell>
          <cell r="AV201" t="e">
            <v>#N/A</v>
          </cell>
          <cell r="EH201" t="str">
            <v/>
          </cell>
        </row>
        <row r="202">
          <cell r="B202" t="str">
            <v>2009 Great Refrigerator Roundup</v>
          </cell>
          <cell r="E202">
            <v>0</v>
          </cell>
          <cell r="F202">
            <v>0.64435634328358216</v>
          </cell>
          <cell r="AD202">
            <v>0</v>
          </cell>
          <cell r="AV202" t="e">
            <v>#N/A</v>
          </cell>
          <cell r="EH202" t="str">
            <v/>
          </cell>
        </row>
        <row r="203">
          <cell r="B203" t="str">
            <v>2009 Great Refrigerator Roundup</v>
          </cell>
          <cell r="E203">
            <v>0</v>
          </cell>
          <cell r="F203">
            <v>0.64435634328358216</v>
          </cell>
          <cell r="AD203">
            <v>0</v>
          </cell>
          <cell r="AV203" t="e">
            <v>#N/A</v>
          </cell>
          <cell r="EH203" t="str">
            <v/>
          </cell>
        </row>
        <row r="204">
          <cell r="B204" t="str">
            <v>2009 Great Refrigerator Roundup</v>
          </cell>
          <cell r="E204">
            <v>0</v>
          </cell>
          <cell r="F204">
            <v>0.64435634328358216</v>
          </cell>
          <cell r="AD204">
            <v>0</v>
          </cell>
          <cell r="AV204" t="e">
            <v>#N/A</v>
          </cell>
          <cell r="EH204" t="str">
            <v/>
          </cell>
        </row>
        <row r="205">
          <cell r="B205" t="str">
            <v>2009 Cool Savings Rebate</v>
          </cell>
          <cell r="E205">
            <v>0</v>
          </cell>
          <cell r="F205">
            <v>0.4223313188630119</v>
          </cell>
          <cell r="AD205">
            <v>0</v>
          </cell>
          <cell r="AV205" t="e">
            <v>#N/A</v>
          </cell>
          <cell r="EH205" t="str">
            <v/>
          </cell>
        </row>
        <row r="206">
          <cell r="B206" t="str">
            <v>2009 Cool Savings Rebate</v>
          </cell>
          <cell r="E206">
            <v>0</v>
          </cell>
          <cell r="F206">
            <v>0.4223313188630119</v>
          </cell>
          <cell r="AD206">
            <v>0</v>
          </cell>
          <cell r="AV206" t="e">
            <v>#N/A</v>
          </cell>
          <cell r="EH206" t="str">
            <v/>
          </cell>
        </row>
        <row r="207">
          <cell r="B207" t="str">
            <v>2009 Cool Savings Rebate</v>
          </cell>
          <cell r="E207">
            <v>0</v>
          </cell>
          <cell r="F207">
            <v>0.4223313188630119</v>
          </cell>
          <cell r="AD207">
            <v>0</v>
          </cell>
          <cell r="AV207" t="e">
            <v>#N/A</v>
          </cell>
          <cell r="EH207" t="str">
            <v/>
          </cell>
        </row>
        <row r="208">
          <cell r="B208" t="str">
            <v>2009 Cool Savings Rebate</v>
          </cell>
          <cell r="E208">
            <v>0</v>
          </cell>
          <cell r="F208">
            <v>0.4223313188630119</v>
          </cell>
          <cell r="AD208">
            <v>0</v>
          </cell>
          <cell r="AV208" t="e">
            <v>#N/A</v>
          </cell>
          <cell r="EH208" t="str">
            <v/>
          </cell>
        </row>
        <row r="209">
          <cell r="B209" t="str">
            <v>2009 Cool Savings Rebate</v>
          </cell>
          <cell r="E209">
            <v>0</v>
          </cell>
          <cell r="F209">
            <v>0.60292298763662</v>
          </cell>
          <cell r="AD209">
            <v>0</v>
          </cell>
          <cell r="AV209" t="e">
            <v>#N/A</v>
          </cell>
          <cell r="EH209" t="str">
            <v/>
          </cell>
        </row>
        <row r="210">
          <cell r="B210" t="str">
            <v>2009 Cool Savings Rebate</v>
          </cell>
          <cell r="E210">
            <v>0</v>
          </cell>
          <cell r="F210">
            <v>0.60292298763662</v>
          </cell>
          <cell r="AD210">
            <v>0</v>
          </cell>
          <cell r="AV210" t="e">
            <v>#N/A</v>
          </cell>
          <cell r="EH210" t="str">
            <v/>
          </cell>
        </row>
        <row r="211">
          <cell r="B211" t="str">
            <v>2009 Cool Savings Rebate</v>
          </cell>
          <cell r="E211">
            <v>0</v>
          </cell>
          <cell r="F211">
            <v>0.60292298763662</v>
          </cell>
          <cell r="AD211">
            <v>0</v>
          </cell>
          <cell r="AV211" t="e">
            <v>#N/A</v>
          </cell>
          <cell r="EH211" t="str">
            <v/>
          </cell>
        </row>
        <row r="212">
          <cell r="B212" t="str">
            <v>2009 Cool Savings Rebate</v>
          </cell>
          <cell r="E212">
            <v>0</v>
          </cell>
          <cell r="F212">
            <v>0.60292298763662</v>
          </cell>
          <cell r="AD212">
            <v>0</v>
          </cell>
          <cell r="AV212" t="e">
            <v>#N/A</v>
          </cell>
          <cell r="EH212" t="str">
            <v/>
          </cell>
        </row>
        <row r="213">
          <cell r="B213" t="str">
            <v>2009 Cool Savings Rebate</v>
          </cell>
          <cell r="E213">
            <v>0</v>
          </cell>
          <cell r="F213">
            <v>0.60292298763662</v>
          </cell>
          <cell r="AD213">
            <v>0</v>
          </cell>
          <cell r="AV213" t="e">
            <v>#N/A</v>
          </cell>
          <cell r="EH213" t="str">
            <v/>
          </cell>
        </row>
        <row r="214">
          <cell r="B214" t="str">
            <v>2009 Cool Savings Rebate</v>
          </cell>
          <cell r="E214">
            <v>0</v>
          </cell>
          <cell r="F214">
            <v>0.60292298763662</v>
          </cell>
          <cell r="AD214">
            <v>0</v>
          </cell>
          <cell r="AV214" t="e">
            <v>#N/A</v>
          </cell>
          <cell r="EH214" t="str">
            <v/>
          </cell>
        </row>
        <row r="215">
          <cell r="B215" t="str">
            <v>2009 Cool Savings Rebate</v>
          </cell>
          <cell r="E215">
            <v>0</v>
          </cell>
          <cell r="F215">
            <v>0.60292298763662</v>
          </cell>
          <cell r="AD215">
            <v>0</v>
          </cell>
          <cell r="AV215" t="e">
            <v>#N/A</v>
          </cell>
          <cell r="EH215" t="str">
            <v/>
          </cell>
        </row>
        <row r="216">
          <cell r="B216" t="str">
            <v>2009 Cool Savings Rebate</v>
          </cell>
          <cell r="E216">
            <v>0</v>
          </cell>
          <cell r="F216">
            <v>0.60292298763662</v>
          </cell>
          <cell r="AD216">
            <v>0</v>
          </cell>
          <cell r="AV216" t="e">
            <v>#N/A</v>
          </cell>
          <cell r="EH216" t="str">
            <v/>
          </cell>
        </row>
        <row r="217">
          <cell r="B217" t="str">
            <v>2009 Cool Savings Rebate</v>
          </cell>
          <cell r="E217">
            <v>0</v>
          </cell>
          <cell r="F217">
            <v>0.60292298763662</v>
          </cell>
          <cell r="AD217">
            <v>0</v>
          </cell>
          <cell r="AV217" t="e">
            <v>#N/A</v>
          </cell>
          <cell r="EH217" t="str">
            <v/>
          </cell>
        </row>
        <row r="218">
          <cell r="B218" t="str">
            <v>2009 Cool Savings Rebate</v>
          </cell>
          <cell r="E218">
            <v>0</v>
          </cell>
          <cell r="F218">
            <v>0.60292298763662</v>
          </cell>
          <cell r="AD218">
            <v>0</v>
          </cell>
          <cell r="AV218" t="e">
            <v>#N/A</v>
          </cell>
          <cell r="EH218" t="str">
            <v/>
          </cell>
        </row>
        <row r="219">
          <cell r="B219" t="str">
            <v>2009 Cool Savings Rebate</v>
          </cell>
          <cell r="E219">
            <v>0</v>
          </cell>
          <cell r="F219">
            <v>0.60292298763662</v>
          </cell>
          <cell r="AD219">
            <v>0</v>
          </cell>
          <cell r="AV219" t="e">
            <v>#N/A</v>
          </cell>
          <cell r="EH219" t="str">
            <v/>
          </cell>
        </row>
        <row r="220">
          <cell r="B220" t="str">
            <v>2009 Cool Savings Rebate</v>
          </cell>
          <cell r="E220">
            <v>0</v>
          </cell>
          <cell r="F220">
            <v>0.60292298763662</v>
          </cell>
          <cell r="AD220">
            <v>0</v>
          </cell>
          <cell r="AV220" t="e">
            <v>#N/A</v>
          </cell>
          <cell r="EH220" t="str">
            <v/>
          </cell>
        </row>
        <row r="221">
          <cell r="B221" t="str">
            <v>2009 Cool Savings Rebate</v>
          </cell>
          <cell r="E221">
            <v>0</v>
          </cell>
          <cell r="F221">
            <v>0.60292298763662</v>
          </cell>
          <cell r="AD221">
            <v>0</v>
          </cell>
          <cell r="AV221" t="e">
            <v>#N/A</v>
          </cell>
          <cell r="EH221" t="str">
            <v/>
          </cell>
        </row>
        <row r="222">
          <cell r="B222" t="str">
            <v>2009 Cool Savings Rebate</v>
          </cell>
          <cell r="E222">
            <v>0</v>
          </cell>
          <cell r="F222">
            <v>0.60292298763662</v>
          </cell>
          <cell r="AD222">
            <v>0</v>
          </cell>
          <cell r="AV222" t="e">
            <v>#N/A</v>
          </cell>
          <cell r="EH222" t="str">
            <v/>
          </cell>
        </row>
        <row r="223">
          <cell r="B223" t="str">
            <v>2009 Cool Savings Rebate</v>
          </cell>
          <cell r="E223">
            <v>0</v>
          </cell>
          <cell r="F223">
            <v>0.60292298763662</v>
          </cell>
          <cell r="AD223">
            <v>0</v>
          </cell>
          <cell r="AV223" t="e">
            <v>#N/A</v>
          </cell>
          <cell r="EH223" t="str">
            <v/>
          </cell>
        </row>
        <row r="224">
          <cell r="B224" t="str">
            <v>2009 Cool Savings Rebate</v>
          </cell>
          <cell r="E224">
            <v>0</v>
          </cell>
          <cell r="F224">
            <v>0.60292298763662</v>
          </cell>
          <cell r="AD224">
            <v>0</v>
          </cell>
          <cell r="AV224" t="e">
            <v>#N/A</v>
          </cell>
          <cell r="EH224" t="str">
            <v/>
          </cell>
        </row>
        <row r="225">
          <cell r="B225" t="str">
            <v>2009 Cool Savings Rebate</v>
          </cell>
          <cell r="E225">
            <v>0</v>
          </cell>
          <cell r="F225">
            <v>0.60292298763662</v>
          </cell>
          <cell r="AD225">
            <v>0</v>
          </cell>
          <cell r="AV225" t="e">
            <v>#N/A</v>
          </cell>
          <cell r="EH225" t="str">
            <v/>
          </cell>
        </row>
        <row r="226">
          <cell r="B226" t="str">
            <v>2009 Cool Savings Rebate</v>
          </cell>
          <cell r="E226">
            <v>0</v>
          </cell>
          <cell r="F226">
            <v>0.60292298763662</v>
          </cell>
          <cell r="AD226">
            <v>0</v>
          </cell>
          <cell r="AV226" t="e">
            <v>#N/A</v>
          </cell>
          <cell r="EH226" t="str">
            <v/>
          </cell>
        </row>
        <row r="227">
          <cell r="B227" t="str">
            <v>2009 Cool Savings Rebate</v>
          </cell>
          <cell r="E227">
            <v>0</v>
          </cell>
          <cell r="F227">
            <v>0.60804950022620297</v>
          </cell>
          <cell r="AD227">
            <v>0</v>
          </cell>
          <cell r="AV227" t="e">
            <v>#N/A</v>
          </cell>
          <cell r="EH227" t="str">
            <v/>
          </cell>
        </row>
        <row r="228">
          <cell r="B228" t="str">
            <v>2009 Cool Savings Rebate</v>
          </cell>
          <cell r="E228">
            <v>0</v>
          </cell>
          <cell r="F228">
            <v>0.60804950022620297</v>
          </cell>
          <cell r="AD228">
            <v>0</v>
          </cell>
          <cell r="AV228" t="e">
            <v>#N/A</v>
          </cell>
          <cell r="EH228" t="str">
            <v/>
          </cell>
        </row>
        <row r="229">
          <cell r="B229" t="str">
            <v>2009 Cool Savings Rebate</v>
          </cell>
          <cell r="E229">
            <v>0</v>
          </cell>
          <cell r="F229">
            <v>0.60804950022620297</v>
          </cell>
          <cell r="AD229">
            <v>0</v>
          </cell>
          <cell r="AV229" t="e">
            <v>#N/A</v>
          </cell>
          <cell r="EH229" t="str">
            <v/>
          </cell>
        </row>
        <row r="230">
          <cell r="B230" t="str">
            <v>2009 Cool Savings Rebate</v>
          </cell>
          <cell r="E230">
            <v>0</v>
          </cell>
          <cell r="F230">
            <v>0</v>
          </cell>
          <cell r="AD230">
            <v>0</v>
          </cell>
          <cell r="AV230" t="e">
            <v>#N/A</v>
          </cell>
          <cell r="EH230" t="str">
            <v/>
          </cell>
        </row>
        <row r="231">
          <cell r="B231" t="str">
            <v>2009 Cool Savings Rebate</v>
          </cell>
          <cell r="E231">
            <v>0</v>
          </cell>
          <cell r="F231">
            <v>0</v>
          </cell>
          <cell r="AD231">
            <v>0</v>
          </cell>
          <cell r="AV231" t="e">
            <v>#N/A</v>
          </cell>
          <cell r="EH231" t="str">
            <v/>
          </cell>
        </row>
        <row r="232">
          <cell r="B232" t="str">
            <v>2009 Cool Savings Rebate</v>
          </cell>
          <cell r="E232">
            <v>0</v>
          </cell>
          <cell r="F232">
            <v>0</v>
          </cell>
          <cell r="AD232">
            <v>0</v>
          </cell>
          <cell r="AV232" t="e">
            <v>#N/A</v>
          </cell>
          <cell r="EH232" t="str">
            <v/>
          </cell>
        </row>
        <row r="233">
          <cell r="B233" t="str">
            <v>2009 Cool Savings Rebate</v>
          </cell>
          <cell r="E233">
            <v>0</v>
          </cell>
          <cell r="F233">
            <v>0</v>
          </cell>
          <cell r="AD233">
            <v>0</v>
          </cell>
          <cell r="AV233" t="e">
            <v>#N/A</v>
          </cell>
          <cell r="EH233" t="str">
            <v/>
          </cell>
        </row>
        <row r="234">
          <cell r="B234" t="str">
            <v>2009 Cool Savings Rebate</v>
          </cell>
          <cell r="E234">
            <v>0</v>
          </cell>
          <cell r="F234">
            <v>0</v>
          </cell>
          <cell r="AD234">
            <v>0</v>
          </cell>
          <cell r="AV234" t="e">
            <v>#N/A</v>
          </cell>
          <cell r="EH234" t="str">
            <v/>
          </cell>
        </row>
        <row r="235">
          <cell r="B235" t="str">
            <v>2009 Cool Savings Rebate</v>
          </cell>
          <cell r="E235">
            <v>0</v>
          </cell>
          <cell r="F235">
            <v>0</v>
          </cell>
          <cell r="AD235">
            <v>0</v>
          </cell>
          <cell r="AV235" t="e">
            <v>#N/A</v>
          </cell>
          <cell r="EH235" t="str">
            <v/>
          </cell>
        </row>
        <row r="236">
          <cell r="B236" t="str">
            <v>2009 Cool Savings Rebate</v>
          </cell>
          <cell r="E236">
            <v>0</v>
          </cell>
          <cell r="F236">
            <v>0</v>
          </cell>
          <cell r="AD236">
            <v>0</v>
          </cell>
          <cell r="AV236" t="e">
            <v>#N/A</v>
          </cell>
          <cell r="EH236" t="str">
            <v/>
          </cell>
        </row>
        <row r="237">
          <cell r="B237" t="str">
            <v>2009 Cool Savings Rebate</v>
          </cell>
          <cell r="E237">
            <v>0</v>
          </cell>
          <cell r="F237">
            <v>0</v>
          </cell>
          <cell r="AD237">
            <v>0</v>
          </cell>
          <cell r="AV237" t="e">
            <v>#N/A</v>
          </cell>
          <cell r="EH237" t="str">
            <v/>
          </cell>
        </row>
        <row r="238">
          <cell r="B238" t="str">
            <v>2009 Every Kilowatt Counts Power Savings Event</v>
          </cell>
          <cell r="E238">
            <v>0</v>
          </cell>
          <cell r="F238">
            <v>0.3127084748320883</v>
          </cell>
          <cell r="AD238">
            <v>0</v>
          </cell>
          <cell r="AV238" t="e">
            <v>#N/A</v>
          </cell>
          <cell r="EH238" t="str">
            <v/>
          </cell>
        </row>
        <row r="239">
          <cell r="B239" t="str">
            <v>2009 Every Kilowatt Counts Power Savings Event</v>
          </cell>
          <cell r="E239">
            <v>0</v>
          </cell>
          <cell r="F239">
            <v>0.22955326460481085</v>
          </cell>
          <cell r="AD239">
            <v>0</v>
          </cell>
          <cell r="AV239" t="e">
            <v>#N/A</v>
          </cell>
          <cell r="EH239" t="str">
            <v/>
          </cell>
        </row>
        <row r="240">
          <cell r="B240" t="str">
            <v>2009 Every Kilowatt Counts Power Savings Event</v>
          </cell>
          <cell r="E240">
            <v>0</v>
          </cell>
          <cell r="F240">
            <v>0.46904761904761905</v>
          </cell>
          <cell r="AD240">
            <v>0</v>
          </cell>
          <cell r="AV240" t="e">
            <v>#N/A</v>
          </cell>
          <cell r="EH240" t="str">
            <v/>
          </cell>
        </row>
        <row r="241">
          <cell r="B241" t="str">
            <v>2009 Every Kilowatt Counts Power Savings Event</v>
          </cell>
          <cell r="E241">
            <v>0</v>
          </cell>
          <cell r="F241">
            <v>0.23559718969555055</v>
          </cell>
          <cell r="AD241">
            <v>0</v>
          </cell>
          <cell r="AV241" t="e">
            <v>#N/A</v>
          </cell>
          <cell r="EH241" t="str">
            <v/>
          </cell>
        </row>
        <row r="242">
          <cell r="B242" t="str">
            <v>2009 Every Kilowatt Counts Power Savings Event</v>
          </cell>
          <cell r="E242">
            <v>0</v>
          </cell>
          <cell r="F242">
            <v>0.24347826086956514</v>
          </cell>
          <cell r="AD242">
            <v>0</v>
          </cell>
          <cell r="AV242" t="e">
            <v>#N/A</v>
          </cell>
          <cell r="EH242" t="str">
            <v/>
          </cell>
        </row>
        <row r="243">
          <cell r="B243" t="str">
            <v>2009 Every Kilowatt Counts Power Savings Event</v>
          </cell>
          <cell r="E243">
            <v>0</v>
          </cell>
          <cell r="F243">
            <v>0.4464285714285714</v>
          </cell>
          <cell r="AD243">
            <v>0</v>
          </cell>
          <cell r="AV243" t="e">
            <v>#N/A</v>
          </cell>
          <cell r="EH243" t="str">
            <v/>
          </cell>
        </row>
        <row r="244">
          <cell r="B244" t="str">
            <v>2009 Every Kilowatt Counts Power Savings Event</v>
          </cell>
          <cell r="E244">
            <v>0</v>
          </cell>
          <cell r="F244">
            <v>0.217741935483871</v>
          </cell>
          <cell r="AD244">
            <v>0</v>
          </cell>
          <cell r="AV244" t="e">
            <v>#N/A</v>
          </cell>
          <cell r="EH244" t="str">
            <v/>
          </cell>
        </row>
        <row r="245">
          <cell r="B245" t="str">
            <v>2009 Every Kilowatt Counts Power Savings Event</v>
          </cell>
          <cell r="E245">
            <v>0</v>
          </cell>
          <cell r="F245">
            <v>0.19661016949152543</v>
          </cell>
          <cell r="AD245">
            <v>0</v>
          </cell>
          <cell r="AV245" t="e">
            <v>#N/A</v>
          </cell>
          <cell r="EH245" t="str">
            <v/>
          </cell>
        </row>
        <row r="246">
          <cell r="B246" t="str">
            <v>2009 Every Kilowatt Counts Power Savings Event</v>
          </cell>
          <cell r="E246">
            <v>0</v>
          </cell>
          <cell r="F246">
            <v>0.51054787506400401</v>
          </cell>
          <cell r="AD246">
            <v>0</v>
          </cell>
          <cell r="AV246" t="e">
            <v>#N/A</v>
          </cell>
          <cell r="EH246" t="str">
            <v/>
          </cell>
        </row>
        <row r="247">
          <cell r="B247" t="str">
            <v>2009 Every Kilowatt Counts Power Savings Event</v>
          </cell>
          <cell r="E247">
            <v>0</v>
          </cell>
          <cell r="F247">
            <v>0.32967032967032961</v>
          </cell>
          <cell r="AD247">
            <v>0</v>
          </cell>
          <cell r="AV247" t="e">
            <v>#N/A</v>
          </cell>
          <cell r="EH247" t="str">
            <v/>
          </cell>
        </row>
        <row r="248">
          <cell r="B248" t="str">
            <v>2009 Every Kilowatt Counts Power Savings Event</v>
          </cell>
          <cell r="E248">
            <v>0</v>
          </cell>
          <cell r="F248">
            <v>0.31904761904761902</v>
          </cell>
          <cell r="AD248">
            <v>0</v>
          </cell>
          <cell r="AV248" t="e">
            <v>#N/A</v>
          </cell>
          <cell r="EH248" t="str">
            <v/>
          </cell>
        </row>
        <row r="249">
          <cell r="B249" t="str">
            <v>2009 Every Kilowatt Counts Power Savings Event</v>
          </cell>
          <cell r="E249">
            <v>0</v>
          </cell>
          <cell r="F249">
            <v>0.54705882352941182</v>
          </cell>
          <cell r="AD249">
            <v>0</v>
          </cell>
          <cell r="AV249" t="e">
            <v>#N/A</v>
          </cell>
          <cell r="EH249" t="str">
            <v/>
          </cell>
        </row>
        <row r="250">
          <cell r="B250" t="str">
            <v>2009 Every Kilowatt Counts Power Savings Event</v>
          </cell>
          <cell r="E250">
            <v>0</v>
          </cell>
          <cell r="F250">
            <v>0.39597315436241609</v>
          </cell>
          <cell r="AD250">
            <v>0</v>
          </cell>
          <cell r="AV250" t="e">
            <v>#N/A</v>
          </cell>
          <cell r="EH250" t="str">
            <v/>
          </cell>
        </row>
        <row r="251">
          <cell r="B251" t="str">
            <v>2009 Every Kilowatt Counts Power Savings Event</v>
          </cell>
          <cell r="E251">
            <v>0</v>
          </cell>
          <cell r="F251">
            <v>0.46641791044776126</v>
          </cell>
          <cell r="AD251">
            <v>0</v>
          </cell>
          <cell r="AV251" t="e">
            <v>#N/A</v>
          </cell>
          <cell r="EH251" t="str">
            <v/>
          </cell>
        </row>
        <row r="252">
          <cell r="B252" t="str">
            <v>2009 Every Kilowatt Counts Power Savings Event</v>
          </cell>
          <cell r="E252">
            <v>0</v>
          </cell>
          <cell r="F252">
            <v>0.71460674157303372</v>
          </cell>
          <cell r="AD252">
            <v>0</v>
          </cell>
          <cell r="AV252" t="e">
            <v>#N/A</v>
          </cell>
          <cell r="EH252" t="str">
            <v/>
          </cell>
        </row>
        <row r="253">
          <cell r="B253" t="str">
            <v>2009 Every Kilowatt Counts Power Savings Event</v>
          </cell>
          <cell r="E253">
            <v>0</v>
          </cell>
          <cell r="F253">
            <v>0.85018730400881437</v>
          </cell>
          <cell r="AD253">
            <v>0</v>
          </cell>
          <cell r="AV253" t="e">
            <v>#N/A</v>
          </cell>
          <cell r="EH253" t="str">
            <v/>
          </cell>
        </row>
        <row r="254">
          <cell r="B254" t="str">
            <v>2009 Every Kilowatt Counts Power Savings Event</v>
          </cell>
          <cell r="E254">
            <v>0</v>
          </cell>
          <cell r="F254">
            <v>0.86886038647343</v>
          </cell>
          <cell r="AD254">
            <v>0</v>
          </cell>
          <cell r="AV254" t="e">
            <v>#N/A</v>
          </cell>
          <cell r="EH254" t="str">
            <v/>
          </cell>
        </row>
        <row r="255">
          <cell r="B255" t="str">
            <v>2009 Every Kilowatt Counts Power Savings Event</v>
          </cell>
          <cell r="E255">
            <v>0</v>
          </cell>
          <cell r="F255">
            <v>0.85784850695457648</v>
          </cell>
          <cell r="AD255">
            <v>0</v>
          </cell>
          <cell r="AV255" t="e">
            <v>#N/A</v>
          </cell>
          <cell r="EH255" t="str">
            <v/>
          </cell>
        </row>
        <row r="256">
          <cell r="B256" t="str">
            <v>2009 Every Kilowatt Counts Power Savings Event</v>
          </cell>
          <cell r="E256">
            <v>0</v>
          </cell>
          <cell r="F256">
            <v>0.88250750703784797</v>
          </cell>
          <cell r="AD256">
            <v>0</v>
          </cell>
          <cell r="AV256" t="e">
            <v>#N/A</v>
          </cell>
          <cell r="EH256" t="str">
            <v/>
          </cell>
        </row>
        <row r="257">
          <cell r="B257" t="str">
            <v>2009 Every Kilowatt Counts Power Savings Event</v>
          </cell>
          <cell r="E257">
            <v>0</v>
          </cell>
          <cell r="F257">
            <v>0.88884764642472147</v>
          </cell>
          <cell r="AD257">
            <v>0</v>
          </cell>
          <cell r="AV257" t="e">
            <v>#N/A</v>
          </cell>
          <cell r="EH257" t="str">
            <v/>
          </cell>
        </row>
        <row r="258">
          <cell r="B258" t="str">
            <v>2009 Every Kilowatt Counts Power Savings Event</v>
          </cell>
          <cell r="E258">
            <v>0</v>
          </cell>
          <cell r="F258">
            <v>0.85898364579178299</v>
          </cell>
          <cell r="AD258">
            <v>0</v>
          </cell>
          <cell r="AV258" t="e">
            <v>#N/A</v>
          </cell>
          <cell r="EH258" t="str">
            <v/>
          </cell>
        </row>
        <row r="259">
          <cell r="B259" t="str">
            <v>2009 Every Kilowatt Counts Power Savings Event</v>
          </cell>
          <cell r="E259">
            <v>0</v>
          </cell>
          <cell r="F259">
            <v>0.79678051839464881</v>
          </cell>
          <cell r="AD259">
            <v>0</v>
          </cell>
          <cell r="AV259" t="e">
            <v>#N/A</v>
          </cell>
          <cell r="EH259" t="str">
            <v/>
          </cell>
        </row>
        <row r="260">
          <cell r="B260" t="str">
            <v>2009 Every Kilowatt Counts Power Savings Event</v>
          </cell>
          <cell r="E260">
            <v>0</v>
          </cell>
          <cell r="F260">
            <v>0.88317079152731326</v>
          </cell>
          <cell r="AD260">
            <v>0</v>
          </cell>
          <cell r="AV260" t="e">
            <v>#N/A</v>
          </cell>
          <cell r="EH260" t="str">
            <v/>
          </cell>
        </row>
        <row r="261">
          <cell r="B261" t="str">
            <v>2009 Every Kilowatt Counts Power Savings Event</v>
          </cell>
          <cell r="E261">
            <v>0</v>
          </cell>
          <cell r="F261">
            <v>0.88317079152731326</v>
          </cell>
          <cell r="AD261">
            <v>0</v>
          </cell>
          <cell r="AV261" t="e">
            <v>#N/A</v>
          </cell>
          <cell r="EH261" t="str">
            <v/>
          </cell>
        </row>
        <row r="262">
          <cell r="B262" t="str">
            <v>2009 Every Kilowatt Counts Power Savings Event</v>
          </cell>
          <cell r="E262">
            <v>0</v>
          </cell>
          <cell r="F262">
            <v>0.87491225090579716</v>
          </cell>
          <cell r="AD262">
            <v>0</v>
          </cell>
          <cell r="AV262" t="e">
            <v>#N/A</v>
          </cell>
          <cell r="EH262" t="str">
            <v/>
          </cell>
        </row>
        <row r="263">
          <cell r="B263" t="str">
            <v>2009 Every Kilowatt Counts Power Savings Event</v>
          </cell>
          <cell r="E263">
            <v>0</v>
          </cell>
          <cell r="F263">
            <v>0.65234375</v>
          </cell>
          <cell r="AD263">
            <v>0</v>
          </cell>
          <cell r="AV263" t="e">
            <v>#N/A</v>
          </cell>
          <cell r="EH263" t="str">
            <v/>
          </cell>
        </row>
        <row r="264">
          <cell r="B264" t="str">
            <v>2009 Every Kilowatt Counts Power Savings Event</v>
          </cell>
          <cell r="E264">
            <v>0</v>
          </cell>
          <cell r="F264">
            <v>0.60185185185185186</v>
          </cell>
          <cell r="AD264">
            <v>0</v>
          </cell>
          <cell r="AV264" t="e">
            <v>#N/A</v>
          </cell>
          <cell r="EH264" t="str">
            <v/>
          </cell>
        </row>
        <row r="265">
          <cell r="B265" t="str">
            <v>2009 Every Kilowatt Counts Power Savings Event</v>
          </cell>
          <cell r="E265">
            <v>0</v>
          </cell>
          <cell r="F265">
            <v>0.59375</v>
          </cell>
          <cell r="AD265">
            <v>0</v>
          </cell>
          <cell r="AV265" t="e">
            <v>#N/A</v>
          </cell>
          <cell r="EH265" t="str">
            <v/>
          </cell>
        </row>
        <row r="266">
          <cell r="B266" t="str">
            <v>2009 Every Kilowatt Counts Power Savings Event</v>
          </cell>
          <cell r="E266">
            <v>0</v>
          </cell>
          <cell r="F266">
            <v>0.86479591836734693</v>
          </cell>
          <cell r="AD266">
            <v>0</v>
          </cell>
          <cell r="AV266" t="e">
            <v>#N/A</v>
          </cell>
          <cell r="EH266" t="str">
            <v/>
          </cell>
        </row>
        <row r="267">
          <cell r="B267" t="str">
            <v>2009 Every Kilowatt Counts Power Savings Event</v>
          </cell>
          <cell r="E267">
            <v>0</v>
          </cell>
          <cell r="F267">
            <v>0.86479591836734693</v>
          </cell>
          <cell r="AD267">
            <v>0</v>
          </cell>
          <cell r="AV267" t="e">
            <v>#N/A</v>
          </cell>
          <cell r="EH267" t="str">
            <v/>
          </cell>
        </row>
        <row r="268">
          <cell r="B268" t="str">
            <v>2009 Every Kilowatt Counts Power Savings Event</v>
          </cell>
          <cell r="E268">
            <v>0</v>
          </cell>
          <cell r="F268">
            <v>0.86479591836734693</v>
          </cell>
          <cell r="AD268">
            <v>0</v>
          </cell>
          <cell r="AV268" t="e">
            <v>#N/A</v>
          </cell>
          <cell r="EH268" t="str">
            <v/>
          </cell>
        </row>
        <row r="269">
          <cell r="B269" t="str">
            <v>2009 Every Kilowatt Counts Power Savings Event</v>
          </cell>
          <cell r="E269">
            <v>0</v>
          </cell>
          <cell r="F269">
            <v>0.86479591836734693</v>
          </cell>
          <cell r="AD269">
            <v>0</v>
          </cell>
          <cell r="AV269" t="e">
            <v>#N/A</v>
          </cell>
          <cell r="EH269" t="str">
            <v/>
          </cell>
        </row>
        <row r="270">
          <cell r="B270" t="str">
            <v>2009 Every Kilowatt Counts Power Savings Event</v>
          </cell>
          <cell r="E270">
            <v>0</v>
          </cell>
          <cell r="F270">
            <v>0.86479591836734693</v>
          </cell>
          <cell r="AD270">
            <v>0</v>
          </cell>
          <cell r="AV270" t="e">
            <v>#N/A</v>
          </cell>
          <cell r="EH270" t="str">
            <v/>
          </cell>
        </row>
        <row r="271">
          <cell r="B271" t="str">
            <v>2009 Every Kilowatt Counts Power Savings Event</v>
          </cell>
          <cell r="E271">
            <v>0</v>
          </cell>
          <cell r="F271">
            <v>0.86479591836734693</v>
          </cell>
          <cell r="AD271">
            <v>0</v>
          </cell>
          <cell r="AV271" t="e">
            <v>#N/A</v>
          </cell>
          <cell r="EH271" t="str">
            <v/>
          </cell>
        </row>
        <row r="272">
          <cell r="B272" t="str">
            <v>2009 Every Kilowatt Counts Power Savings Event</v>
          </cell>
          <cell r="E272">
            <v>0</v>
          </cell>
          <cell r="F272">
            <v>0.56722065939967103</v>
          </cell>
          <cell r="AD272">
            <v>0</v>
          </cell>
          <cell r="AV272" t="e">
            <v>#N/A</v>
          </cell>
          <cell r="EH272" t="str">
            <v/>
          </cell>
        </row>
        <row r="273">
          <cell r="B273" t="str">
            <v>2009 Every Kilowatt Counts Power Savings Event</v>
          </cell>
          <cell r="E273">
            <v>0</v>
          </cell>
          <cell r="F273">
            <v>0.56036240755409206</v>
          </cell>
          <cell r="AD273">
            <v>0</v>
          </cell>
          <cell r="AV273" t="e">
            <v>#N/A</v>
          </cell>
          <cell r="EH273" t="str">
            <v/>
          </cell>
        </row>
        <row r="274">
          <cell r="B274" t="str">
            <v>2009 Every Kilowatt Counts Power Savings Event</v>
          </cell>
          <cell r="E274">
            <v>0</v>
          </cell>
          <cell r="F274">
            <v>0.70757137516041424</v>
          </cell>
          <cell r="AD274">
            <v>0</v>
          </cell>
          <cell r="AV274" t="e">
            <v>#N/A</v>
          </cell>
          <cell r="EH274" t="str">
            <v/>
          </cell>
        </row>
        <row r="275">
          <cell r="B275" t="str">
            <v>2009 Every Kilowatt Counts Power Savings Event</v>
          </cell>
          <cell r="E275">
            <v>0</v>
          </cell>
          <cell r="F275">
            <v>0.61002719776469427</v>
          </cell>
          <cell r="AD275">
            <v>0</v>
          </cell>
          <cell r="AV275" t="e">
            <v>#N/A</v>
          </cell>
          <cell r="EH275" t="str">
            <v/>
          </cell>
        </row>
        <row r="276">
          <cell r="B276" t="str">
            <v>2009 Every Kilowatt Counts Power Savings Event</v>
          </cell>
          <cell r="E276">
            <v>0</v>
          </cell>
          <cell r="F276">
            <v>0.65550785666551992</v>
          </cell>
          <cell r="AD276">
            <v>0</v>
          </cell>
          <cell r="AV276" t="e">
            <v>#N/A</v>
          </cell>
          <cell r="EH276" t="str">
            <v/>
          </cell>
        </row>
        <row r="277">
          <cell r="B277" t="str">
            <v>2009 Every Kilowatt Counts Power Savings Event</v>
          </cell>
          <cell r="E277">
            <v>0</v>
          </cell>
          <cell r="F277">
            <v>0.81574393666170564</v>
          </cell>
          <cell r="AD277">
            <v>0</v>
          </cell>
          <cell r="AV277" t="e">
            <v>#N/A</v>
          </cell>
          <cell r="EH277" t="str">
            <v/>
          </cell>
        </row>
        <row r="278">
          <cell r="B278" t="str">
            <v>2009 Every Kilowatt Counts Power Savings Event</v>
          </cell>
          <cell r="E278">
            <v>0</v>
          </cell>
          <cell r="F278">
            <v>0.30607012035583447</v>
          </cell>
          <cell r="AD278">
            <v>0</v>
          </cell>
          <cell r="AV278" t="e">
            <v>#N/A</v>
          </cell>
          <cell r="EH278" t="str">
            <v/>
          </cell>
        </row>
        <row r="279">
          <cell r="B279" t="str">
            <v>2009 Every Kilowatt Counts Power Savings Event</v>
          </cell>
          <cell r="E279">
            <v>0</v>
          </cell>
          <cell r="F279">
            <v>0.28520710059171606</v>
          </cell>
          <cell r="AD279">
            <v>0</v>
          </cell>
          <cell r="AV279" t="e">
            <v>#N/A</v>
          </cell>
          <cell r="EH279" t="str">
            <v/>
          </cell>
        </row>
        <row r="280">
          <cell r="B280" t="str">
            <v>2009 Every Kilowatt Counts Power Savings Event</v>
          </cell>
          <cell r="E280">
            <v>0</v>
          </cell>
          <cell r="F280">
            <v>0.30000000000000004</v>
          </cell>
          <cell r="AD280">
            <v>0</v>
          </cell>
          <cell r="AV280" t="e">
            <v>#N/A</v>
          </cell>
          <cell r="EH280" t="str">
            <v/>
          </cell>
        </row>
        <row r="281">
          <cell r="B281" t="str">
            <v>2009 Every Kilowatt Counts Power Savings Event</v>
          </cell>
          <cell r="E281">
            <v>0</v>
          </cell>
          <cell r="F281">
            <v>0.42500000000000004</v>
          </cell>
          <cell r="AD281">
            <v>0</v>
          </cell>
          <cell r="AV281" t="e">
            <v>#N/A</v>
          </cell>
          <cell r="EH281" t="str">
            <v/>
          </cell>
        </row>
        <row r="282">
          <cell r="B282" t="str">
            <v>2009 Every Kilowatt Counts Power Savings Event</v>
          </cell>
          <cell r="E282">
            <v>0</v>
          </cell>
          <cell r="F282">
            <v>0.46537216828478956</v>
          </cell>
          <cell r="AD282">
            <v>0</v>
          </cell>
          <cell r="AV282" t="e">
            <v>#N/A</v>
          </cell>
          <cell r="EH282" t="str">
            <v/>
          </cell>
        </row>
        <row r="283">
          <cell r="B283" t="str">
            <v>2009 Every Kilowatt Counts Power Savings Event</v>
          </cell>
          <cell r="E283">
            <v>0</v>
          </cell>
          <cell r="F283">
            <v>0.32564102564102559</v>
          </cell>
          <cell r="AD283">
            <v>0</v>
          </cell>
          <cell r="AV283" t="e">
            <v>#N/A</v>
          </cell>
          <cell r="EH283" t="str">
            <v/>
          </cell>
        </row>
        <row r="284">
          <cell r="B284" t="str">
            <v>2009 Every Kilowatt Counts Power Savings Event</v>
          </cell>
          <cell r="E284">
            <v>0</v>
          </cell>
          <cell r="F284">
            <v>0.55066666666666664</v>
          </cell>
          <cell r="AD284">
            <v>0</v>
          </cell>
          <cell r="AV284" t="e">
            <v>#N/A</v>
          </cell>
          <cell r="EH284" t="str">
            <v/>
          </cell>
        </row>
        <row r="285">
          <cell r="B285" t="str">
            <v>2009 Every Kilowatt Counts Power Savings Event</v>
          </cell>
          <cell r="E285">
            <v>0</v>
          </cell>
          <cell r="F285">
            <v>0.37045454545454548</v>
          </cell>
          <cell r="AD285">
            <v>0</v>
          </cell>
          <cell r="AV285" t="e">
            <v>#N/A</v>
          </cell>
          <cell r="EH285" t="str">
            <v/>
          </cell>
        </row>
        <row r="286">
          <cell r="B286" t="str">
            <v>2009 Every Kilowatt Counts Power Savings Event</v>
          </cell>
          <cell r="E286">
            <v>0</v>
          </cell>
          <cell r="F286">
            <v>0.28181818181818175</v>
          </cell>
          <cell r="AD286">
            <v>0</v>
          </cell>
          <cell r="AV286" t="e">
            <v>#N/A</v>
          </cell>
          <cell r="EH286" t="str">
            <v/>
          </cell>
        </row>
        <row r="287">
          <cell r="B287" t="str">
            <v>2009 Every Kilowatt Counts Power Savings Event</v>
          </cell>
          <cell r="E287">
            <v>0</v>
          </cell>
          <cell r="F287">
            <v>0.41224489795918373</v>
          </cell>
          <cell r="AD287">
            <v>0</v>
          </cell>
          <cell r="AV287" t="e">
            <v>#N/A</v>
          </cell>
          <cell r="EH287" t="str">
            <v/>
          </cell>
        </row>
        <row r="288">
          <cell r="B288" t="str">
            <v>2009 Every Kilowatt Counts Power Savings Event</v>
          </cell>
          <cell r="E288">
            <v>0</v>
          </cell>
          <cell r="F288">
            <v>0.50366972477064231</v>
          </cell>
          <cell r="AD288">
            <v>0</v>
          </cell>
          <cell r="AV288" t="e">
            <v>#N/A</v>
          </cell>
          <cell r="EH288" t="str">
            <v/>
          </cell>
        </row>
        <row r="289">
          <cell r="B289" t="str">
            <v>2009 Every Kilowatt Counts Power Savings Event</v>
          </cell>
          <cell r="E289">
            <v>0</v>
          </cell>
          <cell r="F289">
            <v>0.47718120805369135</v>
          </cell>
          <cell r="AD289">
            <v>0</v>
          </cell>
          <cell r="AV289" t="e">
            <v>#N/A</v>
          </cell>
          <cell r="EH289" t="str">
            <v/>
          </cell>
        </row>
        <row r="290">
          <cell r="B290" t="str">
            <v>2009 Every Kilowatt Counts Power Savings Event</v>
          </cell>
          <cell r="E290">
            <v>0</v>
          </cell>
          <cell r="F290">
            <v>0.82737873134328366</v>
          </cell>
          <cell r="AD290">
            <v>0</v>
          </cell>
          <cell r="AV290" t="e">
            <v>#N/A</v>
          </cell>
          <cell r="EH290" t="str">
            <v/>
          </cell>
        </row>
        <row r="291">
          <cell r="B291" t="str">
            <v>2009 Every Kilowatt Counts Power Savings Event</v>
          </cell>
          <cell r="E291">
            <v>0</v>
          </cell>
          <cell r="F291">
            <v>0.80629521761421907</v>
          </cell>
          <cell r="AD291">
            <v>0</v>
          </cell>
          <cell r="AV291" t="e">
            <v>#N/A</v>
          </cell>
          <cell r="EH291" t="str">
            <v/>
          </cell>
        </row>
        <row r="292">
          <cell r="B292" t="str">
            <v>2009 Every Kilowatt Counts Power Savings Event</v>
          </cell>
          <cell r="E292">
            <v>0</v>
          </cell>
          <cell r="F292">
            <v>0.83492501631188321</v>
          </cell>
          <cell r="AD292">
            <v>0</v>
          </cell>
          <cell r="AV292" t="e">
            <v>#N/A</v>
          </cell>
          <cell r="EH292" t="str">
            <v/>
          </cell>
        </row>
        <row r="293">
          <cell r="B293" t="str">
            <v>2009 Every Kilowatt Counts Power Savings Event</v>
          </cell>
          <cell r="E293">
            <v>0</v>
          </cell>
          <cell r="F293">
            <v>0.86819228711095686</v>
          </cell>
          <cell r="AD293">
            <v>0</v>
          </cell>
          <cell r="AV293" t="e">
            <v>#N/A</v>
          </cell>
          <cell r="EH293" t="str">
            <v/>
          </cell>
        </row>
        <row r="294">
          <cell r="B294" t="str">
            <v>2009 Every Kilowatt Counts Power Savings Event</v>
          </cell>
          <cell r="E294">
            <v>0</v>
          </cell>
          <cell r="F294">
            <v>0.81265908827953259</v>
          </cell>
          <cell r="AD294">
            <v>0</v>
          </cell>
          <cell r="AV294" t="e">
            <v>#N/A</v>
          </cell>
          <cell r="EH294" t="str">
            <v/>
          </cell>
        </row>
        <row r="295">
          <cell r="B295" t="str">
            <v>2009 Every Kilowatt Counts Power Savings Event</v>
          </cell>
          <cell r="E295">
            <v>0</v>
          </cell>
          <cell r="F295">
            <v>0.81814384865794487</v>
          </cell>
          <cell r="AD295">
            <v>0</v>
          </cell>
          <cell r="AV295" t="e">
            <v>#N/A</v>
          </cell>
          <cell r="EH295" t="str">
            <v/>
          </cell>
        </row>
        <row r="296">
          <cell r="B296" t="str">
            <v>2009 Every Kilowatt Counts Power Savings Event</v>
          </cell>
          <cell r="E296">
            <v>0</v>
          </cell>
          <cell r="F296">
            <v>0.75349966986057371</v>
          </cell>
          <cell r="AD296">
            <v>0</v>
          </cell>
          <cell r="AV296" t="e">
            <v>#N/A</v>
          </cell>
          <cell r="EH296" t="str">
            <v/>
          </cell>
        </row>
        <row r="297">
          <cell r="B297" t="str">
            <v>2009 Every Kilowatt Counts Power Savings Event</v>
          </cell>
          <cell r="E297">
            <v>0</v>
          </cell>
          <cell r="F297">
            <v>0.77957591848450059</v>
          </cell>
          <cell r="AD297">
            <v>0</v>
          </cell>
          <cell r="AV297" t="e">
            <v>#N/A</v>
          </cell>
          <cell r="EH297" t="str">
            <v/>
          </cell>
        </row>
        <row r="298">
          <cell r="B298" t="str">
            <v>2009 Every Kilowatt Counts Power Savings Event</v>
          </cell>
          <cell r="E298">
            <v>0</v>
          </cell>
          <cell r="F298">
            <v>0.80456097744038435</v>
          </cell>
          <cell r="AD298">
            <v>0</v>
          </cell>
          <cell r="AV298" t="e">
            <v>#N/A</v>
          </cell>
          <cell r="EH298" t="str">
            <v/>
          </cell>
        </row>
        <row r="299">
          <cell r="B299" t="str">
            <v>2009 Every Kilowatt Counts Power Savings Event</v>
          </cell>
          <cell r="E299">
            <v>0</v>
          </cell>
          <cell r="F299">
            <v>0.80566536421665258</v>
          </cell>
          <cell r="AD299">
            <v>0</v>
          </cell>
          <cell r="AV299" t="e">
            <v>#N/A</v>
          </cell>
          <cell r="EH299" t="str">
            <v/>
          </cell>
        </row>
        <row r="300">
          <cell r="B300" t="str">
            <v>2009 Every Kilowatt Counts Power Savings Event</v>
          </cell>
          <cell r="E300">
            <v>0</v>
          </cell>
          <cell r="F300">
            <v>0.86287292817679551</v>
          </cell>
          <cell r="AD300">
            <v>0</v>
          </cell>
          <cell r="AV300" t="e">
            <v>#N/A</v>
          </cell>
          <cell r="EH300" t="str">
            <v/>
          </cell>
        </row>
        <row r="301">
          <cell r="B301" t="str">
            <v>2009 Every Kilowatt Counts Power Savings Event</v>
          </cell>
          <cell r="E301">
            <v>0</v>
          </cell>
          <cell r="F301">
            <v>0.84935064935064941</v>
          </cell>
          <cell r="AD301">
            <v>0</v>
          </cell>
          <cell r="AV301" t="e">
            <v>#N/A</v>
          </cell>
          <cell r="EH301" t="str">
            <v/>
          </cell>
        </row>
        <row r="302">
          <cell r="B302" t="str">
            <v>2009 Every Kilowatt Counts Power Savings Event</v>
          </cell>
          <cell r="E302">
            <v>0</v>
          </cell>
          <cell r="F302">
            <v>0.75851063829787235</v>
          </cell>
          <cell r="AD302">
            <v>0</v>
          </cell>
          <cell r="AV302" t="e">
            <v>#N/A</v>
          </cell>
          <cell r="EH302" t="str">
            <v/>
          </cell>
        </row>
        <row r="303">
          <cell r="B303" t="str">
            <v>2009 Every Kilowatt Counts Power Savings Event</v>
          </cell>
          <cell r="E303">
            <v>0</v>
          </cell>
          <cell r="F303">
            <v>0.92679127725856703</v>
          </cell>
          <cell r="AD303">
            <v>0</v>
          </cell>
          <cell r="AV303" t="e">
            <v>#N/A</v>
          </cell>
          <cell r="EH303" t="str">
            <v/>
          </cell>
        </row>
        <row r="304">
          <cell r="B304" t="str">
            <v>2009 Every Kilowatt Counts Power Savings Event</v>
          </cell>
          <cell r="E304">
            <v>0</v>
          </cell>
          <cell r="F304">
            <v>0.93612040133779273</v>
          </cell>
          <cell r="AD304">
            <v>0</v>
          </cell>
          <cell r="AV304" t="e">
            <v>#N/A</v>
          </cell>
          <cell r="EH304" t="str">
            <v/>
          </cell>
        </row>
        <row r="305">
          <cell r="B305" t="str">
            <v>2009 Every Kilowatt Counts Power Savings Event</v>
          </cell>
          <cell r="E305">
            <v>0</v>
          </cell>
          <cell r="F305">
            <v>0.8255319148936171</v>
          </cell>
          <cell r="AD305">
            <v>0</v>
          </cell>
          <cell r="AV305" t="e">
            <v>#N/A</v>
          </cell>
          <cell r="EH305" t="str">
            <v/>
          </cell>
        </row>
        <row r="306">
          <cell r="B306" t="str">
            <v>2009 Every Kilowatt Counts Power Savings Event</v>
          </cell>
          <cell r="E306">
            <v>0</v>
          </cell>
          <cell r="F306">
            <v>0.89418604651162792</v>
          </cell>
          <cell r="AD306">
            <v>0</v>
          </cell>
          <cell r="AV306" t="e">
            <v>#N/A</v>
          </cell>
          <cell r="EH306" t="str">
            <v/>
          </cell>
        </row>
        <row r="307">
          <cell r="B307" t="str">
            <v>2009 Every Kilowatt Counts Power Savings Event</v>
          </cell>
          <cell r="E307">
            <v>0</v>
          </cell>
          <cell r="F307">
            <v>0.77872340425531916</v>
          </cell>
          <cell r="AD307">
            <v>0</v>
          </cell>
          <cell r="AV307" t="e">
            <v>#N/A</v>
          </cell>
          <cell r="EH307" t="str">
            <v/>
          </cell>
        </row>
        <row r="308">
          <cell r="B308" t="str">
            <v>2009 Every Kilowatt Counts Power Savings Event</v>
          </cell>
          <cell r="E308">
            <v>0</v>
          </cell>
          <cell r="F308">
            <v>0.89926739926739929</v>
          </cell>
          <cell r="AD308">
            <v>0</v>
          </cell>
          <cell r="AV308" t="e">
            <v>#N/A</v>
          </cell>
          <cell r="EH308" t="str">
            <v/>
          </cell>
        </row>
        <row r="309">
          <cell r="B309" t="str">
            <v>2009 Every Kilowatt Counts Power Savings Event</v>
          </cell>
          <cell r="E309">
            <v>0</v>
          </cell>
          <cell r="F309">
            <v>0.65032051282051284</v>
          </cell>
          <cell r="AD309">
            <v>0</v>
          </cell>
          <cell r="AV309" t="e">
            <v>#N/A</v>
          </cell>
          <cell r="EH309" t="str">
            <v/>
          </cell>
        </row>
        <row r="310">
          <cell r="B310" t="str">
            <v>2009 Every Kilowatt Counts Power Savings Event</v>
          </cell>
          <cell r="E310">
            <v>0</v>
          </cell>
          <cell r="F310">
            <v>0.72919708029197083</v>
          </cell>
          <cell r="AD310">
            <v>0</v>
          </cell>
          <cell r="AV310" t="e">
            <v>#N/A</v>
          </cell>
          <cell r="EH310" t="str">
            <v/>
          </cell>
        </row>
        <row r="311">
          <cell r="B311" t="str">
            <v>2009 Every Kilowatt Counts Power Savings Event</v>
          </cell>
          <cell r="E311">
            <v>0</v>
          </cell>
          <cell r="F311">
            <v>0.58303030303030301</v>
          </cell>
          <cell r="AD311">
            <v>0</v>
          </cell>
          <cell r="AV311" t="e">
            <v>#N/A</v>
          </cell>
          <cell r="EH311" t="str">
            <v/>
          </cell>
        </row>
        <row r="312">
          <cell r="B312" t="str">
            <v>2009 Every Kilowatt Counts Power Savings Event</v>
          </cell>
          <cell r="E312">
            <v>0</v>
          </cell>
          <cell r="F312">
            <v>0.61894273127753308</v>
          </cell>
          <cell r="AD312">
            <v>0</v>
          </cell>
          <cell r="AV312" t="e">
            <v>#N/A</v>
          </cell>
          <cell r="EH312" t="str">
            <v/>
          </cell>
        </row>
        <row r="313">
          <cell r="B313" t="str">
            <v>2009 Every Kilowatt Counts Power Savings Event</v>
          </cell>
          <cell r="E313">
            <v>0</v>
          </cell>
          <cell r="F313">
            <v>0.5324850299401197</v>
          </cell>
          <cell r="AD313">
            <v>0</v>
          </cell>
          <cell r="AV313" t="e">
            <v>#N/A</v>
          </cell>
          <cell r="EH313" t="str">
            <v/>
          </cell>
        </row>
        <row r="314">
          <cell r="B314" t="str">
            <v>2009 Every Kilowatt Counts Power Savings Event</v>
          </cell>
          <cell r="E314">
            <v>0</v>
          </cell>
          <cell r="F314">
            <v>0.49244186046511629</v>
          </cell>
          <cell r="AD314">
            <v>0</v>
          </cell>
          <cell r="AV314" t="e">
            <v>#N/A</v>
          </cell>
          <cell r="EH314" t="str">
            <v/>
          </cell>
        </row>
        <row r="315">
          <cell r="B315" t="str">
            <v>2009 Every Kilowatt Counts Power Savings Event</v>
          </cell>
          <cell r="E315">
            <v>0</v>
          </cell>
          <cell r="F315">
            <v>0.61894273127753308</v>
          </cell>
          <cell r="AD315">
            <v>0</v>
          </cell>
          <cell r="AV315" t="e">
            <v>#N/A</v>
          </cell>
          <cell r="EH315" t="str">
            <v/>
          </cell>
        </row>
        <row r="316">
          <cell r="B316" t="str">
            <v>2009 Every Kilowatt Counts Power Savings Event</v>
          </cell>
          <cell r="E316">
            <v>0</v>
          </cell>
          <cell r="F316">
            <v>0.5324850299401197</v>
          </cell>
          <cell r="AD316">
            <v>0</v>
          </cell>
          <cell r="AV316" t="e">
            <v>#N/A</v>
          </cell>
          <cell r="EH316" t="str">
            <v/>
          </cell>
        </row>
        <row r="317">
          <cell r="B317" t="str">
            <v>2009 Every Kilowatt Counts Power Savings Event</v>
          </cell>
          <cell r="E317">
            <v>0</v>
          </cell>
          <cell r="F317">
            <v>0.49244186046511629</v>
          </cell>
          <cell r="AD317">
            <v>0</v>
          </cell>
          <cell r="AV317" t="e">
            <v>#N/A</v>
          </cell>
          <cell r="EH317" t="str">
            <v/>
          </cell>
        </row>
        <row r="318">
          <cell r="B318" t="str">
            <v>2009 Every Kilowatt Counts Power Savings Event</v>
          </cell>
          <cell r="E318">
            <v>0</v>
          </cell>
          <cell r="F318">
            <v>0.63989637305699487</v>
          </cell>
          <cell r="AD318">
            <v>0</v>
          </cell>
          <cell r="AV318" t="e">
            <v>#N/A</v>
          </cell>
          <cell r="EH318" t="str">
            <v/>
          </cell>
        </row>
        <row r="319">
          <cell r="B319" t="str">
            <v>2009 Every Kilowatt Counts Power Savings Event</v>
          </cell>
          <cell r="E319">
            <v>0</v>
          </cell>
          <cell r="F319">
            <v>0.63989637305699487</v>
          </cell>
          <cell r="AD319">
            <v>0</v>
          </cell>
          <cell r="AV319" t="e">
            <v>#N/A</v>
          </cell>
          <cell r="EH319" t="str">
            <v/>
          </cell>
        </row>
        <row r="320">
          <cell r="B320" t="str">
            <v>2009 Every Kilowatt Counts Power Savings Event</v>
          </cell>
          <cell r="E320">
            <v>0</v>
          </cell>
          <cell r="F320">
            <v>0.63989637305699487</v>
          </cell>
          <cell r="AD320">
            <v>0</v>
          </cell>
          <cell r="AV320" t="e">
            <v>#N/A</v>
          </cell>
          <cell r="EH320" t="str">
            <v/>
          </cell>
        </row>
        <row r="321">
          <cell r="B321" t="str">
            <v>2009 Every Kilowatt Counts Power Savings Event</v>
          </cell>
          <cell r="E321">
            <v>0</v>
          </cell>
          <cell r="F321">
            <v>0.63989637305699487</v>
          </cell>
          <cell r="AD321">
            <v>0</v>
          </cell>
          <cell r="AV321" t="e">
            <v>#N/A</v>
          </cell>
          <cell r="EH321" t="str">
            <v/>
          </cell>
        </row>
        <row r="322">
          <cell r="B322" t="str">
            <v>2009 Every Kilowatt Counts Power Savings Event</v>
          </cell>
          <cell r="E322">
            <v>0</v>
          </cell>
          <cell r="F322">
            <v>0.81555269922879181</v>
          </cell>
          <cell r="AD322">
            <v>0</v>
          </cell>
          <cell r="AV322" t="e">
            <v>#N/A</v>
          </cell>
          <cell r="EH322" t="str">
            <v/>
          </cell>
        </row>
        <row r="323">
          <cell r="B323" t="str">
            <v>2009 Every Kilowatt Counts Power Savings Event</v>
          </cell>
          <cell r="E323">
            <v>0</v>
          </cell>
          <cell r="F323">
            <v>0.81555269922879181</v>
          </cell>
          <cell r="AD323">
            <v>0</v>
          </cell>
          <cell r="AV323" t="e">
            <v>#N/A</v>
          </cell>
          <cell r="EH323" t="str">
            <v/>
          </cell>
        </row>
        <row r="324">
          <cell r="B324" t="str">
            <v>2009 peaksaver®</v>
          </cell>
          <cell r="E324">
            <v>0</v>
          </cell>
          <cell r="F324">
            <v>9.9999999999999978E-2</v>
          </cell>
          <cell r="AD324">
            <v>0</v>
          </cell>
          <cell r="AV324" t="e">
            <v>#N/A</v>
          </cell>
          <cell r="EH324" t="str">
            <v/>
          </cell>
        </row>
        <row r="325">
          <cell r="B325" t="str">
            <v>2009 peaksaver®</v>
          </cell>
          <cell r="E325">
            <v>0</v>
          </cell>
          <cell r="F325">
            <v>9.9999999999999978E-2</v>
          </cell>
          <cell r="AD325">
            <v>0</v>
          </cell>
          <cell r="AV325" t="e">
            <v>#N/A</v>
          </cell>
          <cell r="EH325" t="str">
            <v/>
          </cell>
        </row>
        <row r="326">
          <cell r="B326" t="str">
            <v>2009 peaksaver®</v>
          </cell>
          <cell r="E326">
            <v>0</v>
          </cell>
          <cell r="F326">
            <v>9.9999999999999978E-2</v>
          </cell>
          <cell r="AD326">
            <v>0</v>
          </cell>
          <cell r="AV326" t="e">
            <v>#N/A</v>
          </cell>
          <cell r="EH326" t="str">
            <v/>
          </cell>
        </row>
        <row r="327">
          <cell r="B327" t="str">
            <v>2009 peaksaver®</v>
          </cell>
          <cell r="E327">
            <v>0</v>
          </cell>
          <cell r="F327">
            <v>9.9999999999999978E-2</v>
          </cell>
          <cell r="AD327">
            <v>0</v>
          </cell>
          <cell r="AV327" t="e">
            <v>#N/A</v>
          </cell>
          <cell r="EH327" t="str">
            <v/>
          </cell>
        </row>
        <row r="328">
          <cell r="B328" t="str">
            <v>2009 peaksaver®</v>
          </cell>
          <cell r="E328">
            <v>0</v>
          </cell>
          <cell r="F328">
            <v>9.9999999999999978E-2</v>
          </cell>
          <cell r="AD328">
            <v>0</v>
          </cell>
          <cell r="AV328" t="e">
            <v>#N/A</v>
          </cell>
          <cell r="EH328" t="str">
            <v/>
          </cell>
        </row>
        <row r="329">
          <cell r="B329" t="str">
            <v>2009 peaksaver®</v>
          </cell>
          <cell r="E329">
            <v>0</v>
          </cell>
          <cell r="F329">
            <v>9.9999999999999978E-2</v>
          </cell>
          <cell r="AD329">
            <v>0</v>
          </cell>
          <cell r="AV329" t="e">
            <v>#N/A</v>
          </cell>
          <cell r="EH329" t="str">
            <v/>
          </cell>
        </row>
        <row r="330">
          <cell r="B330" t="str">
            <v>2009 Electricity Retrofit Incentive</v>
          </cell>
          <cell r="E330">
            <v>0</v>
          </cell>
          <cell r="F330">
            <v>0.36785714285714299</v>
          </cell>
          <cell r="AD330">
            <v>0</v>
          </cell>
          <cell r="AV330" t="e">
            <v>#N/A</v>
          </cell>
          <cell r="EH330" t="str">
            <v/>
          </cell>
        </row>
        <row r="331">
          <cell r="B331" t="str">
            <v>2009 High Performance New Construction</v>
          </cell>
          <cell r="E331">
            <v>0</v>
          </cell>
          <cell r="F331">
            <v>0.30000000000000004</v>
          </cell>
          <cell r="AD331">
            <v>0</v>
          </cell>
          <cell r="AV331" t="e">
            <v>#N/A</v>
          </cell>
          <cell r="EH331" t="str">
            <v/>
          </cell>
        </row>
        <row r="332">
          <cell r="B332" t="str">
            <v>2009 Power Savings Blitz</v>
          </cell>
          <cell r="E332">
            <v>0</v>
          </cell>
          <cell r="F332">
            <v>5.0000000000000044E-2</v>
          </cell>
          <cell r="AD332">
            <v>0</v>
          </cell>
          <cell r="AV332" t="e">
            <v>#N/A</v>
          </cell>
          <cell r="EH332" t="str">
            <v/>
          </cell>
        </row>
        <row r="333">
          <cell r="B333" t="str">
            <v>2010 Great Refrigerator Roundup</v>
          </cell>
          <cell r="E333">
            <v>0</v>
          </cell>
          <cell r="F333">
            <v>0.45794948203535468</v>
          </cell>
          <cell r="AD333">
            <v>0</v>
          </cell>
          <cell r="AV333" t="e">
            <v>#N/A</v>
          </cell>
          <cell r="EH333" t="str">
            <v/>
          </cell>
        </row>
        <row r="334">
          <cell r="B334" t="str">
            <v>2010 Great Refrigerator Roundup</v>
          </cell>
          <cell r="E334">
            <v>0</v>
          </cell>
          <cell r="F334">
            <v>0.45794948203535468</v>
          </cell>
          <cell r="AD334">
            <v>0</v>
          </cell>
          <cell r="AV334" t="e">
            <v>#N/A</v>
          </cell>
          <cell r="EH334" t="str">
            <v/>
          </cell>
        </row>
        <row r="335">
          <cell r="B335" t="str">
            <v>2010 Great Refrigerator Roundup</v>
          </cell>
          <cell r="E335">
            <v>0</v>
          </cell>
          <cell r="F335">
            <v>0.45794948203535468</v>
          </cell>
          <cell r="AD335">
            <v>0</v>
          </cell>
          <cell r="AV335" t="e">
            <v>#N/A</v>
          </cell>
          <cell r="EH335" t="str">
            <v/>
          </cell>
        </row>
        <row r="336">
          <cell r="B336" t="str">
            <v>2010 Great Refrigerator Roundup</v>
          </cell>
          <cell r="E336">
            <v>0</v>
          </cell>
          <cell r="F336">
            <v>0.45794948203535468</v>
          </cell>
          <cell r="AD336">
            <v>0</v>
          </cell>
          <cell r="AV336" t="e">
            <v>#N/A</v>
          </cell>
          <cell r="EH336" t="str">
            <v/>
          </cell>
        </row>
        <row r="337">
          <cell r="B337" t="str">
            <v>2010 Great Refrigerator Roundup</v>
          </cell>
          <cell r="E337">
            <v>0</v>
          </cell>
          <cell r="F337">
            <v>0.45794948203535468</v>
          </cell>
          <cell r="AD337">
            <v>0</v>
          </cell>
          <cell r="AV337" t="e">
            <v>#N/A</v>
          </cell>
          <cell r="EH337" t="str">
            <v/>
          </cell>
        </row>
        <row r="338">
          <cell r="B338" t="str">
            <v>2010 Great Refrigerator Roundup</v>
          </cell>
          <cell r="E338">
            <v>0</v>
          </cell>
          <cell r="F338">
            <v>0.45794948203535468</v>
          </cell>
          <cell r="AD338">
            <v>0</v>
          </cell>
          <cell r="AV338" t="e">
            <v>#N/A</v>
          </cell>
          <cell r="EH338" t="str">
            <v/>
          </cell>
        </row>
        <row r="339">
          <cell r="B339" t="str">
            <v>2010 Great Refrigerator Roundup</v>
          </cell>
          <cell r="E339">
            <v>0</v>
          </cell>
          <cell r="F339">
            <v>0.48214741416395068</v>
          </cell>
          <cell r="AD339">
            <v>0</v>
          </cell>
          <cell r="AV339" t="e">
            <v>#N/A</v>
          </cell>
          <cell r="EH339" t="str">
            <v/>
          </cell>
        </row>
        <row r="340">
          <cell r="B340" t="str">
            <v>2010 Great Refrigerator Roundup</v>
          </cell>
          <cell r="E340">
            <v>0</v>
          </cell>
          <cell r="F340">
            <v>0.48214741416395068</v>
          </cell>
          <cell r="AD340">
            <v>0</v>
          </cell>
          <cell r="AV340" t="e">
            <v>#N/A</v>
          </cell>
          <cell r="EH340" t="str">
            <v/>
          </cell>
        </row>
        <row r="341">
          <cell r="B341" t="str">
            <v>2010 Great Refrigerator Roundup</v>
          </cell>
          <cell r="E341">
            <v>0</v>
          </cell>
          <cell r="F341">
            <v>0.48214741416395068</v>
          </cell>
          <cell r="AD341">
            <v>0</v>
          </cell>
          <cell r="AV341" t="e">
            <v>#N/A</v>
          </cell>
          <cell r="EH341" t="str">
            <v/>
          </cell>
        </row>
        <row r="342">
          <cell r="B342" t="str">
            <v>2010 Great Refrigerator Roundup</v>
          </cell>
          <cell r="E342">
            <v>0</v>
          </cell>
          <cell r="F342">
            <v>0.48214741416395068</v>
          </cell>
          <cell r="AD342">
            <v>0</v>
          </cell>
          <cell r="AV342" t="e">
            <v>#N/A</v>
          </cell>
          <cell r="EH342" t="str">
            <v/>
          </cell>
        </row>
        <row r="343">
          <cell r="B343" t="str">
            <v>2010 Great Refrigerator Roundup</v>
          </cell>
          <cell r="E343">
            <v>0</v>
          </cell>
          <cell r="F343">
            <v>0.48214741416395068</v>
          </cell>
          <cell r="AD343">
            <v>0</v>
          </cell>
          <cell r="AV343" t="e">
            <v>#N/A</v>
          </cell>
          <cell r="EH343" t="str">
            <v/>
          </cell>
        </row>
        <row r="344">
          <cell r="B344" t="str">
            <v>2010 Great Refrigerator Roundup</v>
          </cell>
          <cell r="E344">
            <v>0</v>
          </cell>
          <cell r="F344">
            <v>0.48214741416395068</v>
          </cell>
          <cell r="AD344">
            <v>0</v>
          </cell>
          <cell r="AV344" t="e">
            <v>#N/A</v>
          </cell>
          <cell r="EH344" t="str">
            <v/>
          </cell>
        </row>
        <row r="345">
          <cell r="B345" t="str">
            <v>2010 Great Refrigerator Roundup</v>
          </cell>
          <cell r="E345">
            <v>0</v>
          </cell>
          <cell r="F345">
            <v>0.45794948203535468</v>
          </cell>
          <cell r="AD345">
            <v>0</v>
          </cell>
          <cell r="AV345" t="e">
            <v>#N/A</v>
          </cell>
          <cell r="EH345" t="str">
            <v/>
          </cell>
        </row>
        <row r="346">
          <cell r="B346" t="str">
            <v>2010 Great Refrigerator Roundup</v>
          </cell>
          <cell r="E346">
            <v>0</v>
          </cell>
          <cell r="F346">
            <v>0.45794948203535468</v>
          </cell>
          <cell r="AD346">
            <v>0</v>
          </cell>
          <cell r="AV346" t="e">
            <v>#N/A</v>
          </cell>
          <cell r="EH346" t="str">
            <v/>
          </cell>
        </row>
        <row r="347">
          <cell r="B347" t="str">
            <v>2010 Great Refrigerator Roundup</v>
          </cell>
          <cell r="E347">
            <v>0</v>
          </cell>
          <cell r="F347">
            <v>0.45794948203535468</v>
          </cell>
          <cell r="AD347">
            <v>0</v>
          </cell>
          <cell r="AV347" t="e">
            <v>#N/A</v>
          </cell>
          <cell r="EH347" t="str">
            <v/>
          </cell>
        </row>
        <row r="348">
          <cell r="B348" t="str">
            <v>2010 Great Refrigerator Roundup</v>
          </cell>
          <cell r="E348">
            <v>0</v>
          </cell>
          <cell r="F348">
            <v>0.45794948203535468</v>
          </cell>
          <cell r="AD348">
            <v>0</v>
          </cell>
          <cell r="AV348" t="e">
            <v>#N/A</v>
          </cell>
          <cell r="EH348" t="str">
            <v/>
          </cell>
        </row>
        <row r="349">
          <cell r="B349" t="str">
            <v>2010 Great Refrigerator Roundup</v>
          </cell>
          <cell r="E349">
            <v>0</v>
          </cell>
          <cell r="F349">
            <v>0.45794948203535468</v>
          </cell>
          <cell r="AD349">
            <v>0</v>
          </cell>
          <cell r="AV349" t="e">
            <v>#N/A</v>
          </cell>
          <cell r="EH349" t="str">
            <v/>
          </cell>
        </row>
        <row r="350">
          <cell r="B350" t="str">
            <v>2010 Great Refrigerator Roundup</v>
          </cell>
          <cell r="E350">
            <v>0</v>
          </cell>
          <cell r="F350">
            <v>0.45794948203535468</v>
          </cell>
          <cell r="AD350">
            <v>0</v>
          </cell>
          <cell r="AV350" t="e">
            <v>#N/A</v>
          </cell>
          <cell r="EH350" t="str">
            <v/>
          </cell>
        </row>
        <row r="351">
          <cell r="B351" t="str">
            <v>2010 Great Refrigerator Roundup</v>
          </cell>
          <cell r="E351">
            <v>0</v>
          </cell>
          <cell r="F351">
            <v>0.45794948203535468</v>
          </cell>
          <cell r="AD351">
            <v>0</v>
          </cell>
          <cell r="AV351" t="e">
            <v>#N/A</v>
          </cell>
          <cell r="EH351" t="str">
            <v/>
          </cell>
        </row>
        <row r="352">
          <cell r="B352" t="str">
            <v>2010 Great Refrigerator Roundup</v>
          </cell>
          <cell r="E352">
            <v>0</v>
          </cell>
          <cell r="F352">
            <v>0.45794948203535468</v>
          </cell>
          <cell r="AD352">
            <v>0</v>
          </cell>
          <cell r="AV352" t="e">
            <v>#N/A</v>
          </cell>
          <cell r="EH352" t="str">
            <v/>
          </cell>
        </row>
        <row r="353">
          <cell r="B353" t="str">
            <v>2010 Great Refrigerator Roundup</v>
          </cell>
          <cell r="E353">
            <v>0</v>
          </cell>
          <cell r="F353">
            <v>0.45794948203535468</v>
          </cell>
          <cell r="AD353">
            <v>0</v>
          </cell>
          <cell r="AV353" t="e">
            <v>#N/A</v>
          </cell>
          <cell r="EH353" t="str">
            <v/>
          </cell>
        </row>
        <row r="354">
          <cell r="B354" t="str">
            <v>2010 Great Refrigerator Roundup</v>
          </cell>
          <cell r="E354">
            <v>0</v>
          </cell>
          <cell r="F354">
            <v>0.45794948203535468</v>
          </cell>
          <cell r="AD354">
            <v>0</v>
          </cell>
          <cell r="AV354" t="e">
            <v>#N/A</v>
          </cell>
          <cell r="EH354" t="str">
            <v/>
          </cell>
        </row>
        <row r="355">
          <cell r="B355" t="str">
            <v>2010 Great Refrigerator Roundup</v>
          </cell>
          <cell r="E355">
            <v>0</v>
          </cell>
          <cell r="F355">
            <v>0.45794948203535468</v>
          </cell>
          <cell r="AD355">
            <v>0</v>
          </cell>
          <cell r="AV355" t="e">
            <v>#N/A</v>
          </cell>
          <cell r="EH355" t="str">
            <v/>
          </cell>
        </row>
        <row r="356">
          <cell r="B356" t="str">
            <v>2010 Great Refrigerator Roundup</v>
          </cell>
          <cell r="E356">
            <v>0</v>
          </cell>
          <cell r="F356">
            <v>0.45794948203535468</v>
          </cell>
          <cell r="AD356">
            <v>0</v>
          </cell>
          <cell r="AV356" t="e">
            <v>#N/A</v>
          </cell>
          <cell r="EH356" t="str">
            <v/>
          </cell>
        </row>
        <row r="357">
          <cell r="B357" t="str">
            <v>2010 Great Refrigerator Roundup</v>
          </cell>
          <cell r="E357">
            <v>0</v>
          </cell>
          <cell r="F357">
            <v>0.45794948203535468</v>
          </cell>
          <cell r="AD357">
            <v>0</v>
          </cell>
          <cell r="AV357" t="e">
            <v>#N/A</v>
          </cell>
          <cell r="EH357" t="str">
            <v/>
          </cell>
        </row>
        <row r="358">
          <cell r="B358" t="str">
            <v>2010 Great Refrigerator Roundup</v>
          </cell>
          <cell r="E358">
            <v>0</v>
          </cell>
          <cell r="F358">
            <v>0.45794948203535468</v>
          </cell>
          <cell r="AD358">
            <v>0</v>
          </cell>
          <cell r="AV358" t="e">
            <v>#N/A</v>
          </cell>
          <cell r="EH358" t="str">
            <v/>
          </cell>
        </row>
        <row r="359">
          <cell r="B359" t="str">
            <v>2010 Great Refrigerator Roundup</v>
          </cell>
          <cell r="E359">
            <v>0</v>
          </cell>
          <cell r="F359">
            <v>0.45794948203535468</v>
          </cell>
          <cell r="AD359">
            <v>0</v>
          </cell>
          <cell r="AV359" t="e">
            <v>#N/A</v>
          </cell>
          <cell r="EH359" t="str">
            <v/>
          </cell>
        </row>
        <row r="360">
          <cell r="B360" t="str">
            <v>2010 Great Refrigerator Roundup</v>
          </cell>
          <cell r="E360">
            <v>0</v>
          </cell>
          <cell r="F360">
            <v>0.45794948203535468</v>
          </cell>
          <cell r="AD360">
            <v>0</v>
          </cell>
          <cell r="AV360" t="e">
            <v>#N/A</v>
          </cell>
          <cell r="EH360" t="str">
            <v/>
          </cell>
        </row>
        <row r="361">
          <cell r="B361" t="str">
            <v>2010 Great Refrigerator Roundup</v>
          </cell>
          <cell r="E361">
            <v>0</v>
          </cell>
          <cell r="F361">
            <v>0.45794948203535468</v>
          </cell>
          <cell r="AD361">
            <v>0</v>
          </cell>
          <cell r="AV361" t="e">
            <v>#N/A</v>
          </cell>
          <cell r="EH361" t="str">
            <v/>
          </cell>
        </row>
        <row r="362">
          <cell r="B362" t="str">
            <v>2010 Great Refrigerator Roundup</v>
          </cell>
          <cell r="E362">
            <v>0</v>
          </cell>
          <cell r="F362">
            <v>0.45794948203535468</v>
          </cell>
          <cell r="AD362">
            <v>0</v>
          </cell>
          <cell r="AV362" t="e">
            <v>#N/A</v>
          </cell>
          <cell r="EH362" t="str">
            <v/>
          </cell>
        </row>
        <row r="363">
          <cell r="B363" t="str">
            <v>2010 Great Refrigerator Roundup</v>
          </cell>
          <cell r="E363">
            <v>0</v>
          </cell>
          <cell r="F363">
            <v>0.45794948203535468</v>
          </cell>
          <cell r="AD363">
            <v>0</v>
          </cell>
          <cell r="AV363" t="e">
            <v>#N/A</v>
          </cell>
          <cell r="EH363" t="str">
            <v/>
          </cell>
        </row>
        <row r="364">
          <cell r="B364" t="str">
            <v>2010 Great Refrigerator Roundup</v>
          </cell>
          <cell r="E364">
            <v>0</v>
          </cell>
          <cell r="F364">
            <v>0.45794948203535468</v>
          </cell>
          <cell r="AD364">
            <v>0</v>
          </cell>
          <cell r="AV364" t="e">
            <v>#N/A</v>
          </cell>
          <cell r="EH364" t="str">
            <v/>
          </cell>
        </row>
        <row r="365">
          <cell r="B365" t="str">
            <v>2010 Great Refrigerator Roundup</v>
          </cell>
          <cell r="E365">
            <v>0</v>
          </cell>
          <cell r="F365">
            <v>0.45794948203535468</v>
          </cell>
          <cell r="AD365">
            <v>0</v>
          </cell>
          <cell r="AV365" t="e">
            <v>#N/A</v>
          </cell>
          <cell r="EH365" t="str">
            <v/>
          </cell>
        </row>
        <row r="366">
          <cell r="B366" t="str">
            <v>2010 Great Refrigerator Roundup</v>
          </cell>
          <cell r="E366">
            <v>0</v>
          </cell>
          <cell r="F366">
            <v>0.45794948203535468</v>
          </cell>
          <cell r="AD366">
            <v>0</v>
          </cell>
          <cell r="AV366" t="e">
            <v>#N/A</v>
          </cell>
          <cell r="EH366" t="str">
            <v/>
          </cell>
        </row>
        <row r="367">
          <cell r="B367" t="str">
            <v>2010 Great Refrigerator Roundup</v>
          </cell>
          <cell r="E367">
            <v>0</v>
          </cell>
          <cell r="F367">
            <v>0.45794948203535468</v>
          </cell>
          <cell r="AD367">
            <v>0</v>
          </cell>
          <cell r="AV367" t="e">
            <v>#N/A</v>
          </cell>
          <cell r="EH367" t="str">
            <v/>
          </cell>
        </row>
        <row r="368">
          <cell r="B368" t="str">
            <v>2010 Great Refrigerator Roundup</v>
          </cell>
          <cell r="E368">
            <v>0</v>
          </cell>
          <cell r="F368">
            <v>0.45794948203535468</v>
          </cell>
          <cell r="AD368">
            <v>0</v>
          </cell>
          <cell r="AV368" t="e">
            <v>#N/A</v>
          </cell>
          <cell r="EH368" t="str">
            <v/>
          </cell>
        </row>
        <row r="369">
          <cell r="B369" t="str">
            <v>2010 Great Refrigerator Roundup</v>
          </cell>
          <cell r="E369">
            <v>0</v>
          </cell>
          <cell r="F369">
            <v>0.48214741416395068</v>
          </cell>
          <cell r="AD369">
            <v>0</v>
          </cell>
          <cell r="AV369" t="e">
            <v>#N/A</v>
          </cell>
          <cell r="EH369" t="str">
            <v/>
          </cell>
        </row>
        <row r="370">
          <cell r="B370" t="str">
            <v>2010 Great Refrigerator Roundup</v>
          </cell>
          <cell r="E370">
            <v>0</v>
          </cell>
          <cell r="F370">
            <v>0.48214741416395068</v>
          </cell>
          <cell r="AD370">
            <v>0</v>
          </cell>
          <cell r="AV370" t="e">
            <v>#N/A</v>
          </cell>
          <cell r="EH370" t="str">
            <v/>
          </cell>
        </row>
        <row r="371">
          <cell r="B371" t="str">
            <v>2010 Great Refrigerator Roundup</v>
          </cell>
          <cell r="E371">
            <v>0</v>
          </cell>
          <cell r="F371">
            <v>0.48214741416395068</v>
          </cell>
          <cell r="AD371">
            <v>0</v>
          </cell>
          <cell r="AV371" t="e">
            <v>#N/A</v>
          </cell>
          <cell r="EH371" t="str">
            <v/>
          </cell>
        </row>
        <row r="372">
          <cell r="B372" t="str">
            <v>2010 Great Refrigerator Roundup</v>
          </cell>
          <cell r="E372">
            <v>0</v>
          </cell>
          <cell r="F372">
            <v>0.48214741416395068</v>
          </cell>
          <cell r="AD372">
            <v>0</v>
          </cell>
          <cell r="AV372" t="e">
            <v>#N/A</v>
          </cell>
          <cell r="EH372" t="str">
            <v/>
          </cell>
        </row>
        <row r="373">
          <cell r="B373" t="str">
            <v>2010 Great Refrigerator Roundup</v>
          </cell>
          <cell r="E373">
            <v>0</v>
          </cell>
          <cell r="F373">
            <v>0.48214741416395068</v>
          </cell>
          <cell r="AD373">
            <v>0</v>
          </cell>
          <cell r="AV373" t="e">
            <v>#N/A</v>
          </cell>
          <cell r="EH373" t="str">
            <v/>
          </cell>
        </row>
        <row r="374">
          <cell r="B374" t="str">
            <v>2010 Great Refrigerator Roundup</v>
          </cell>
          <cell r="E374">
            <v>0</v>
          </cell>
          <cell r="F374">
            <v>0.48214741416395068</v>
          </cell>
          <cell r="AD374">
            <v>0</v>
          </cell>
          <cell r="AV374" t="e">
            <v>#N/A</v>
          </cell>
          <cell r="EH374" t="str">
            <v/>
          </cell>
        </row>
        <row r="375">
          <cell r="B375" t="str">
            <v>2010 Great Refrigerator Roundup</v>
          </cell>
          <cell r="E375">
            <v>0</v>
          </cell>
          <cell r="F375">
            <v>0.64</v>
          </cell>
          <cell r="AD375">
            <v>0</v>
          </cell>
          <cell r="AV375" t="e">
            <v>#N/A</v>
          </cell>
          <cell r="EH375" t="str">
            <v/>
          </cell>
        </row>
        <row r="376">
          <cell r="B376" t="str">
            <v>2010 Great Refrigerator Roundup</v>
          </cell>
          <cell r="E376">
            <v>0</v>
          </cell>
          <cell r="F376">
            <v>0.64</v>
          </cell>
          <cell r="AD376">
            <v>0</v>
          </cell>
          <cell r="AV376" t="e">
            <v>#N/A</v>
          </cell>
          <cell r="EH376" t="str">
            <v/>
          </cell>
        </row>
        <row r="377">
          <cell r="B377" t="str">
            <v>2010 Great Refrigerator Roundup</v>
          </cell>
          <cell r="E377">
            <v>0</v>
          </cell>
          <cell r="F377">
            <v>0.64</v>
          </cell>
          <cell r="AD377">
            <v>0</v>
          </cell>
          <cell r="AV377" t="e">
            <v>#N/A</v>
          </cell>
          <cell r="EH377" t="str">
            <v/>
          </cell>
        </row>
        <row r="378">
          <cell r="B378" t="str">
            <v>2010 Great Refrigerator Roundup</v>
          </cell>
          <cell r="E378">
            <v>0</v>
          </cell>
          <cell r="F378">
            <v>0.64435634328358216</v>
          </cell>
          <cell r="AD378">
            <v>0</v>
          </cell>
          <cell r="AV378" t="e">
            <v>#N/A</v>
          </cell>
          <cell r="EH378" t="str">
            <v/>
          </cell>
        </row>
        <row r="379">
          <cell r="B379" t="str">
            <v>2010 Great Refrigerator Roundup</v>
          </cell>
          <cell r="E379">
            <v>0</v>
          </cell>
          <cell r="F379">
            <v>0.64435634328358216</v>
          </cell>
          <cell r="AD379">
            <v>0</v>
          </cell>
          <cell r="AV379" t="e">
            <v>#N/A</v>
          </cell>
          <cell r="EH379" t="str">
            <v/>
          </cell>
        </row>
        <row r="380">
          <cell r="B380" t="str">
            <v>2010 Great Refrigerator Roundup</v>
          </cell>
          <cell r="E380">
            <v>0</v>
          </cell>
          <cell r="F380">
            <v>0.64435634328358216</v>
          </cell>
          <cell r="AD380">
            <v>0</v>
          </cell>
          <cell r="AV380" t="e">
            <v>#N/A</v>
          </cell>
          <cell r="EH380" t="str">
            <v/>
          </cell>
        </row>
        <row r="381">
          <cell r="B381" t="str">
            <v>2010 Cool Savings Rebate</v>
          </cell>
          <cell r="E381">
            <v>0</v>
          </cell>
          <cell r="F381">
            <v>0.58973447589312245</v>
          </cell>
          <cell r="AD381">
            <v>0</v>
          </cell>
          <cell r="AV381" t="e">
            <v>#N/A</v>
          </cell>
          <cell r="EH381" t="str">
            <v/>
          </cell>
        </row>
        <row r="382">
          <cell r="B382" t="str">
            <v>2010 Cool Savings Rebate</v>
          </cell>
          <cell r="E382">
            <v>0</v>
          </cell>
          <cell r="F382">
            <v>0.40371988058018071</v>
          </cell>
          <cell r="AD382">
            <v>0</v>
          </cell>
          <cell r="AV382" t="e">
            <v>#N/A</v>
          </cell>
          <cell r="EH382" t="str">
            <v/>
          </cell>
        </row>
        <row r="383">
          <cell r="B383" t="str">
            <v>2010 Cool Savings Rebate</v>
          </cell>
          <cell r="E383">
            <v>0</v>
          </cell>
          <cell r="F383">
            <v>0.59490154798514872</v>
          </cell>
          <cell r="AD383">
            <v>0</v>
          </cell>
          <cell r="AV383" t="e">
            <v>#N/A</v>
          </cell>
          <cell r="EH383" t="str">
            <v/>
          </cell>
        </row>
        <row r="384">
          <cell r="B384" t="str">
            <v>2010 Every Kilowatt Counts Power Savings Event</v>
          </cell>
          <cell r="E384">
            <v>0</v>
          </cell>
          <cell r="F384">
            <v>0.30000000000000004</v>
          </cell>
          <cell r="AD384">
            <v>0</v>
          </cell>
          <cell r="AV384" t="e">
            <v>#N/A</v>
          </cell>
          <cell r="EH384" t="str">
            <v/>
          </cell>
        </row>
        <row r="385">
          <cell r="B385" t="str">
            <v>2010 peaksaver®</v>
          </cell>
          <cell r="E385">
            <v>0</v>
          </cell>
          <cell r="F385">
            <v>9.9999999999999978E-2</v>
          </cell>
          <cell r="AD385">
            <v>0</v>
          </cell>
          <cell r="AV385" t="e">
            <v>#N/A</v>
          </cell>
          <cell r="EH385" t="str">
            <v/>
          </cell>
        </row>
        <row r="386">
          <cell r="B386" t="str">
            <v>2010 peaksaver®</v>
          </cell>
          <cell r="E386">
            <v>0</v>
          </cell>
          <cell r="F386">
            <v>9.9999999999999978E-2</v>
          </cell>
          <cell r="AD386">
            <v>0</v>
          </cell>
          <cell r="AV386" t="e">
            <v>#N/A</v>
          </cell>
          <cell r="EH386" t="str">
            <v/>
          </cell>
        </row>
        <row r="387">
          <cell r="B387" t="str">
            <v>2010 peaksaver®</v>
          </cell>
          <cell r="E387">
            <v>0</v>
          </cell>
          <cell r="F387">
            <v>9.9999999999999978E-2</v>
          </cell>
          <cell r="AD387">
            <v>0</v>
          </cell>
          <cell r="AV387" t="e">
            <v>#N/A</v>
          </cell>
          <cell r="EH387" t="str">
            <v/>
          </cell>
        </row>
        <row r="388">
          <cell r="B388" t="str">
            <v>2010 peaksaver®</v>
          </cell>
          <cell r="E388">
            <v>0</v>
          </cell>
          <cell r="F388">
            <v>9.9999999999999978E-2</v>
          </cell>
          <cell r="AD388">
            <v>0</v>
          </cell>
          <cell r="AV388" t="e">
            <v>#N/A</v>
          </cell>
          <cell r="EH388" t="str">
            <v/>
          </cell>
        </row>
        <row r="389">
          <cell r="B389" t="str">
            <v>2010 peaksaver®</v>
          </cell>
          <cell r="E389">
            <v>0</v>
          </cell>
          <cell r="F389">
            <v>9.9999999999999978E-2</v>
          </cell>
          <cell r="AD389">
            <v>0</v>
          </cell>
          <cell r="AV389" t="e">
            <v>#N/A</v>
          </cell>
          <cell r="EH389" t="str">
            <v/>
          </cell>
        </row>
        <row r="390">
          <cell r="B390" t="str">
            <v>2010 peaksaver®</v>
          </cell>
          <cell r="E390">
            <v>0</v>
          </cell>
          <cell r="F390">
            <v>9.9999999999999978E-2</v>
          </cell>
          <cell r="AD390">
            <v>0</v>
          </cell>
          <cell r="AV390" t="e">
            <v>#N/A</v>
          </cell>
          <cell r="EH390" t="str">
            <v/>
          </cell>
        </row>
        <row r="391">
          <cell r="B391" t="str">
            <v>2010 Electricity Retrofit Incentive</v>
          </cell>
          <cell r="E391">
            <v>0</v>
          </cell>
          <cell r="F391">
            <v>0.36785714285714299</v>
          </cell>
          <cell r="AD391">
            <v>0</v>
          </cell>
          <cell r="AV391" t="e">
            <v>#N/A</v>
          </cell>
          <cell r="EH391" t="str">
            <v/>
          </cell>
        </row>
        <row r="392">
          <cell r="B392" t="str">
            <v>2010 High Performance New Construction</v>
          </cell>
          <cell r="E392">
            <v>0</v>
          </cell>
          <cell r="F392">
            <v>0.30000000000000004</v>
          </cell>
          <cell r="AD392">
            <v>0</v>
          </cell>
          <cell r="AV392" t="e">
            <v>#N/A</v>
          </cell>
          <cell r="EH392" t="str">
            <v/>
          </cell>
        </row>
        <row r="393">
          <cell r="B393" t="str">
            <v>2010 Power Savings Blitz</v>
          </cell>
          <cell r="E393">
            <v>0</v>
          </cell>
          <cell r="F393">
            <v>5.0000000000000044E-2</v>
          </cell>
          <cell r="AD393">
            <v>0</v>
          </cell>
          <cell r="AV393" t="e">
            <v>#N/A</v>
          </cell>
          <cell r="EH393" t="str">
            <v/>
          </cell>
        </row>
        <row r="394">
          <cell r="B394">
            <v>0</v>
          </cell>
          <cell r="E394">
            <v>0</v>
          </cell>
          <cell r="F394">
            <v>0</v>
          </cell>
          <cell r="AD394">
            <v>0</v>
          </cell>
          <cell r="AV394" t="e">
            <v>#N/A</v>
          </cell>
          <cell r="EH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  <cell r="AD395">
            <v>0</v>
          </cell>
          <cell r="AV395" t="e">
            <v>#N/A</v>
          </cell>
          <cell r="EH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  <cell r="AD396">
            <v>0</v>
          </cell>
          <cell r="AV396" t="e">
            <v>#N/A</v>
          </cell>
          <cell r="EH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  <cell r="AD397">
            <v>0</v>
          </cell>
          <cell r="AV397" t="e">
            <v>#N/A</v>
          </cell>
          <cell r="EH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  <cell r="AD398">
            <v>0</v>
          </cell>
          <cell r="AV398" t="e">
            <v>#N/A</v>
          </cell>
          <cell r="EH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  <cell r="AD399">
            <v>0</v>
          </cell>
          <cell r="AV399" t="e">
            <v>#N/A</v>
          </cell>
          <cell r="EH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  <cell r="AD400">
            <v>0</v>
          </cell>
          <cell r="AV400" t="e">
            <v>#N/A</v>
          </cell>
          <cell r="EH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  <cell r="AD401">
            <v>0</v>
          </cell>
          <cell r="AV401" t="e">
            <v>#N/A</v>
          </cell>
          <cell r="EH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  <cell r="AD402">
            <v>0</v>
          </cell>
          <cell r="AV402" t="e">
            <v>#N/A</v>
          </cell>
          <cell r="EH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  <cell r="AD403">
            <v>0</v>
          </cell>
          <cell r="AV403" t="e">
            <v>#N/A</v>
          </cell>
          <cell r="EH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  <cell r="AD404">
            <v>0</v>
          </cell>
          <cell r="AV404" t="e">
            <v>#N/A</v>
          </cell>
          <cell r="EH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  <cell r="AD405">
            <v>0</v>
          </cell>
          <cell r="AV405" t="e">
            <v>#N/A</v>
          </cell>
          <cell r="EH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  <cell r="AD406">
            <v>0</v>
          </cell>
          <cell r="AV406" t="e">
            <v>#N/A</v>
          </cell>
          <cell r="EH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  <cell r="AD407">
            <v>0</v>
          </cell>
          <cell r="AV407" t="e">
            <v>#N/A</v>
          </cell>
          <cell r="EH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  <cell r="AD408">
            <v>0</v>
          </cell>
          <cell r="AV408" t="e">
            <v>#N/A</v>
          </cell>
          <cell r="EH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  <cell r="AD409">
            <v>0</v>
          </cell>
          <cell r="AV409" t="e">
            <v>#N/A</v>
          </cell>
          <cell r="EH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  <cell r="AD410">
            <v>0</v>
          </cell>
          <cell r="AV410" t="e">
            <v>#N/A</v>
          </cell>
          <cell r="EH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  <cell r="AD411">
            <v>0</v>
          </cell>
          <cell r="AV411" t="e">
            <v>#N/A</v>
          </cell>
          <cell r="EH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  <cell r="AD412">
            <v>0</v>
          </cell>
          <cell r="AV412" t="e">
            <v>#N/A</v>
          </cell>
          <cell r="EH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  <cell r="AD413">
            <v>0</v>
          </cell>
          <cell r="AV413" t="e">
            <v>#N/A</v>
          </cell>
          <cell r="EH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  <cell r="AD414">
            <v>0</v>
          </cell>
          <cell r="AV414" t="e">
            <v>#N/A</v>
          </cell>
          <cell r="EH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  <cell r="AD415">
            <v>0</v>
          </cell>
          <cell r="AV415" t="e">
            <v>#N/A</v>
          </cell>
          <cell r="EH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  <cell r="AD416">
            <v>0</v>
          </cell>
          <cell r="AV416" t="e">
            <v>#N/A</v>
          </cell>
          <cell r="EH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  <cell r="AD417">
            <v>0</v>
          </cell>
          <cell r="AV417" t="e">
            <v>#N/A</v>
          </cell>
          <cell r="EH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  <cell r="AD418">
            <v>0</v>
          </cell>
          <cell r="AV418" t="e">
            <v>#N/A</v>
          </cell>
          <cell r="EH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  <cell r="AD419">
            <v>0</v>
          </cell>
          <cell r="AV419" t="e">
            <v>#N/A</v>
          </cell>
          <cell r="EH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  <cell r="AD420">
            <v>0</v>
          </cell>
          <cell r="AV420" t="e">
            <v>#N/A</v>
          </cell>
          <cell r="EH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  <cell r="AD421">
            <v>0</v>
          </cell>
          <cell r="AV421" t="e">
            <v>#N/A</v>
          </cell>
          <cell r="EH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  <cell r="AD422">
            <v>0</v>
          </cell>
          <cell r="AV422" t="e">
            <v>#N/A</v>
          </cell>
          <cell r="EH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  <cell r="AD423">
            <v>0</v>
          </cell>
          <cell r="AV423" t="e">
            <v>#N/A</v>
          </cell>
          <cell r="EH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  <cell r="AD424">
            <v>0</v>
          </cell>
          <cell r="AV424" t="e">
            <v>#N/A</v>
          </cell>
          <cell r="EH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  <cell r="AD425">
            <v>0</v>
          </cell>
          <cell r="AV425" t="e">
            <v>#N/A</v>
          </cell>
          <cell r="EH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  <cell r="AD426">
            <v>0</v>
          </cell>
          <cell r="AV426" t="e">
            <v>#N/A</v>
          </cell>
          <cell r="EH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  <cell r="AD427">
            <v>0</v>
          </cell>
          <cell r="AV427" t="e">
            <v>#N/A</v>
          </cell>
          <cell r="EH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  <cell r="AD428">
            <v>0</v>
          </cell>
          <cell r="AV428" t="e">
            <v>#N/A</v>
          </cell>
          <cell r="EH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  <cell r="AD429">
            <v>0</v>
          </cell>
          <cell r="AV429" t="e">
            <v>#N/A</v>
          </cell>
          <cell r="EH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  <cell r="AD430">
            <v>0</v>
          </cell>
          <cell r="AV430" t="e">
            <v>#N/A</v>
          </cell>
          <cell r="EH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  <cell r="AD431">
            <v>0</v>
          </cell>
          <cell r="AV431" t="e">
            <v>#N/A</v>
          </cell>
          <cell r="EH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  <cell r="AD432">
            <v>0</v>
          </cell>
          <cell r="AV432" t="e">
            <v>#N/A</v>
          </cell>
          <cell r="EH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  <cell r="AD433">
            <v>0</v>
          </cell>
          <cell r="AV433" t="e">
            <v>#N/A</v>
          </cell>
          <cell r="EH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  <cell r="AD434">
            <v>0</v>
          </cell>
          <cell r="AV434" t="e">
            <v>#N/A</v>
          </cell>
          <cell r="EH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  <cell r="AD435">
            <v>0</v>
          </cell>
          <cell r="AV435" t="e">
            <v>#N/A</v>
          </cell>
          <cell r="EH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  <cell r="AD436">
            <v>0</v>
          </cell>
          <cell r="AV436" t="e">
            <v>#N/A</v>
          </cell>
          <cell r="EH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  <cell r="AD437">
            <v>0</v>
          </cell>
          <cell r="AV437" t="e">
            <v>#N/A</v>
          </cell>
          <cell r="EH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  <cell r="AD438">
            <v>0</v>
          </cell>
          <cell r="AV438" t="e">
            <v>#N/A</v>
          </cell>
          <cell r="EH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  <cell r="AD439">
            <v>0</v>
          </cell>
          <cell r="AV439" t="e">
            <v>#N/A</v>
          </cell>
          <cell r="EH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  <cell r="AD440">
            <v>0</v>
          </cell>
          <cell r="AV440" t="e">
            <v>#N/A</v>
          </cell>
          <cell r="EH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  <cell r="AD441">
            <v>0</v>
          </cell>
          <cell r="AV441" t="e">
            <v>#N/A</v>
          </cell>
          <cell r="EH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  <cell r="AD442">
            <v>0</v>
          </cell>
          <cell r="AV442" t="e">
            <v>#N/A</v>
          </cell>
          <cell r="EH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  <cell r="AD443">
            <v>0</v>
          </cell>
          <cell r="AV443" t="e">
            <v>#N/A</v>
          </cell>
          <cell r="EH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  <cell r="AD444">
            <v>0</v>
          </cell>
          <cell r="AV444" t="e">
            <v>#N/A</v>
          </cell>
          <cell r="EH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  <cell r="AD445">
            <v>0</v>
          </cell>
          <cell r="AV445" t="e">
            <v>#N/A</v>
          </cell>
          <cell r="EH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  <cell r="AD446">
            <v>0</v>
          </cell>
          <cell r="AV446" t="e">
            <v>#N/A</v>
          </cell>
          <cell r="EH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  <cell r="AD447">
            <v>0</v>
          </cell>
          <cell r="AV447" t="e">
            <v>#N/A</v>
          </cell>
          <cell r="EH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  <cell r="AD448">
            <v>0</v>
          </cell>
          <cell r="AV448" t="e">
            <v>#N/A</v>
          </cell>
          <cell r="EH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  <cell r="AD449">
            <v>0</v>
          </cell>
          <cell r="AV449" t="e">
            <v>#N/A</v>
          </cell>
          <cell r="EH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  <cell r="AD450">
            <v>0</v>
          </cell>
          <cell r="AV450" t="e">
            <v>#N/A</v>
          </cell>
          <cell r="EH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  <cell r="AD451">
            <v>0</v>
          </cell>
          <cell r="AV451" t="e">
            <v>#N/A</v>
          </cell>
          <cell r="EH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  <cell r="AD452">
            <v>0</v>
          </cell>
          <cell r="AV452" t="e">
            <v>#N/A</v>
          </cell>
          <cell r="EH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  <cell r="AD453">
            <v>0</v>
          </cell>
          <cell r="AV453" t="e">
            <v>#N/A</v>
          </cell>
          <cell r="EH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  <cell r="AD454">
            <v>0</v>
          </cell>
          <cell r="AV454" t="e">
            <v>#N/A</v>
          </cell>
          <cell r="EH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  <cell r="AD455">
            <v>0</v>
          </cell>
          <cell r="AV455" t="e">
            <v>#N/A</v>
          </cell>
          <cell r="EH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  <cell r="AD456">
            <v>0</v>
          </cell>
          <cell r="AV456" t="e">
            <v>#N/A</v>
          </cell>
          <cell r="EH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  <cell r="AD457">
            <v>0</v>
          </cell>
          <cell r="AV457" t="e">
            <v>#N/A</v>
          </cell>
          <cell r="EH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  <cell r="AD458">
            <v>0</v>
          </cell>
          <cell r="AV458" t="e">
            <v>#N/A</v>
          </cell>
          <cell r="EH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  <cell r="AD459">
            <v>0</v>
          </cell>
          <cell r="AV459" t="e">
            <v>#N/A</v>
          </cell>
          <cell r="EH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  <cell r="AD460">
            <v>0</v>
          </cell>
          <cell r="AV460" t="e">
            <v>#N/A</v>
          </cell>
          <cell r="EH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  <cell r="AD461">
            <v>0</v>
          </cell>
          <cell r="AV461" t="e">
            <v>#N/A</v>
          </cell>
          <cell r="EH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  <cell r="AD462">
            <v>0</v>
          </cell>
          <cell r="AV462" t="e">
            <v>#N/A</v>
          </cell>
          <cell r="EH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  <cell r="AD463">
            <v>0</v>
          </cell>
          <cell r="AV463" t="e">
            <v>#N/A</v>
          </cell>
          <cell r="EH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  <cell r="AD464">
            <v>0</v>
          </cell>
          <cell r="AV464" t="e">
            <v>#N/A</v>
          </cell>
          <cell r="EH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  <cell r="AD465">
            <v>0</v>
          </cell>
          <cell r="AV465" t="e">
            <v>#N/A</v>
          </cell>
          <cell r="EH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  <cell r="AD466">
            <v>0</v>
          </cell>
          <cell r="AV466" t="e">
            <v>#N/A</v>
          </cell>
          <cell r="EH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  <cell r="AD467">
            <v>0</v>
          </cell>
          <cell r="AV467" t="e">
            <v>#N/A</v>
          </cell>
          <cell r="EH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  <cell r="AD468">
            <v>0</v>
          </cell>
          <cell r="AV468" t="e">
            <v>#N/A</v>
          </cell>
          <cell r="EH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  <cell r="AD469">
            <v>0</v>
          </cell>
          <cell r="AV469" t="e">
            <v>#N/A</v>
          </cell>
          <cell r="EH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  <cell r="AD470">
            <v>0</v>
          </cell>
          <cell r="AV470" t="e">
            <v>#N/A</v>
          </cell>
          <cell r="EH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  <cell r="AD471">
            <v>0</v>
          </cell>
          <cell r="AV471" t="e">
            <v>#N/A</v>
          </cell>
          <cell r="EH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  <cell r="AD472">
            <v>0</v>
          </cell>
          <cell r="AV472" t="e">
            <v>#N/A</v>
          </cell>
          <cell r="EH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  <cell r="AD473">
            <v>0</v>
          </cell>
          <cell r="AV473" t="e">
            <v>#N/A</v>
          </cell>
          <cell r="EH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  <cell r="AD474">
            <v>0</v>
          </cell>
          <cell r="AV474" t="e">
            <v>#N/A</v>
          </cell>
          <cell r="EH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  <cell r="AD475">
            <v>0</v>
          </cell>
          <cell r="AV475" t="e">
            <v>#N/A</v>
          </cell>
          <cell r="EH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  <cell r="AD476">
            <v>0</v>
          </cell>
          <cell r="AV476" t="e">
            <v>#N/A</v>
          </cell>
          <cell r="EH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  <cell r="AD477">
            <v>0</v>
          </cell>
          <cell r="AV477" t="e">
            <v>#N/A</v>
          </cell>
          <cell r="EH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  <cell r="AD478">
            <v>0</v>
          </cell>
          <cell r="AV478" t="e">
            <v>#N/A</v>
          </cell>
          <cell r="EH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  <cell r="AD479">
            <v>0</v>
          </cell>
          <cell r="AV479" t="e">
            <v>#N/A</v>
          </cell>
          <cell r="EH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  <cell r="AD480">
            <v>0</v>
          </cell>
          <cell r="AV480" t="e">
            <v>#N/A</v>
          </cell>
          <cell r="EH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  <cell r="AD481">
            <v>0</v>
          </cell>
          <cell r="AV481" t="e">
            <v>#N/A</v>
          </cell>
          <cell r="EH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  <cell r="AD482">
            <v>0</v>
          </cell>
          <cell r="AV482" t="e">
            <v>#N/A</v>
          </cell>
          <cell r="EH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  <cell r="AD483">
            <v>0</v>
          </cell>
          <cell r="AV483" t="e">
            <v>#N/A</v>
          </cell>
          <cell r="EH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  <cell r="AD484">
            <v>0</v>
          </cell>
          <cell r="AV484" t="e">
            <v>#N/A</v>
          </cell>
          <cell r="EH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  <cell r="AD485">
            <v>0</v>
          </cell>
          <cell r="AV485" t="e">
            <v>#N/A</v>
          </cell>
          <cell r="EH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  <cell r="AD486">
            <v>0</v>
          </cell>
          <cell r="AV486" t="e">
            <v>#N/A</v>
          </cell>
          <cell r="EH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  <cell r="AD487">
            <v>0</v>
          </cell>
          <cell r="AV487" t="e">
            <v>#N/A</v>
          </cell>
          <cell r="EH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  <cell r="AD488">
            <v>0</v>
          </cell>
          <cell r="AV488" t="e">
            <v>#N/A</v>
          </cell>
          <cell r="EH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  <cell r="AD489">
            <v>0</v>
          </cell>
          <cell r="AV489" t="e">
            <v>#N/A</v>
          </cell>
          <cell r="EH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  <cell r="AD490">
            <v>0</v>
          </cell>
          <cell r="AV490" t="e">
            <v>#N/A</v>
          </cell>
          <cell r="EH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  <cell r="AD491">
            <v>0</v>
          </cell>
          <cell r="AV491" t="e">
            <v>#N/A</v>
          </cell>
          <cell r="EH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  <cell r="AD492">
            <v>0</v>
          </cell>
          <cell r="AV492" t="e">
            <v>#N/A</v>
          </cell>
          <cell r="EH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  <cell r="AD493">
            <v>0</v>
          </cell>
          <cell r="AV493" t="e">
            <v>#N/A</v>
          </cell>
          <cell r="EH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  <cell r="AD494">
            <v>0</v>
          </cell>
          <cell r="AV494" t="e">
            <v>#N/A</v>
          </cell>
          <cell r="EH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  <cell r="AD495">
            <v>0</v>
          </cell>
          <cell r="AV495" t="e">
            <v>#N/A</v>
          </cell>
          <cell r="EH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  <cell r="AD496">
            <v>0</v>
          </cell>
          <cell r="AV496" t="e">
            <v>#N/A</v>
          </cell>
          <cell r="EH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  <cell r="AD497">
            <v>0</v>
          </cell>
          <cell r="AV497" t="e">
            <v>#N/A</v>
          </cell>
          <cell r="EH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  <cell r="AD498">
            <v>0</v>
          </cell>
          <cell r="AV498" t="e">
            <v>#N/A</v>
          </cell>
          <cell r="EH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  <cell r="AD499">
            <v>0</v>
          </cell>
          <cell r="AV499" t="e">
            <v>#N/A</v>
          </cell>
          <cell r="EH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  <cell r="AD500">
            <v>0</v>
          </cell>
          <cell r="AV500" t="e">
            <v>#N/A</v>
          </cell>
          <cell r="EH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  <cell r="AD501">
            <v>0</v>
          </cell>
          <cell r="AV501" t="e">
            <v>#N/A</v>
          </cell>
          <cell r="EH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  <cell r="AD502">
            <v>0</v>
          </cell>
          <cell r="AV502" t="e">
            <v>#N/A</v>
          </cell>
          <cell r="EH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  <cell r="AD503">
            <v>0</v>
          </cell>
          <cell r="AV503" t="e">
            <v>#N/A</v>
          </cell>
          <cell r="EH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  <cell r="AD504">
            <v>0</v>
          </cell>
          <cell r="AV504" t="e">
            <v>#N/A</v>
          </cell>
          <cell r="EH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  <cell r="AD505">
            <v>0</v>
          </cell>
          <cell r="AV505" t="e">
            <v>#N/A</v>
          </cell>
          <cell r="EH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  <cell r="AD506">
            <v>0</v>
          </cell>
          <cell r="AV506" t="e">
            <v>#N/A</v>
          </cell>
          <cell r="EH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  <cell r="AD507">
            <v>0</v>
          </cell>
          <cell r="AV507" t="e">
            <v>#N/A</v>
          </cell>
          <cell r="EH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  <cell r="AD508">
            <v>0</v>
          </cell>
          <cell r="AV508" t="e">
            <v>#N/A</v>
          </cell>
          <cell r="EH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  <cell r="AD509">
            <v>0</v>
          </cell>
          <cell r="AV509" t="e">
            <v>#N/A</v>
          </cell>
          <cell r="EH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  <cell r="AD510">
            <v>0</v>
          </cell>
          <cell r="AV510" t="e">
            <v>#N/A</v>
          </cell>
          <cell r="EH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  <cell r="AD511">
            <v>0</v>
          </cell>
          <cell r="AV511" t="e">
            <v>#N/A</v>
          </cell>
          <cell r="EH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  <cell r="AD512">
            <v>0</v>
          </cell>
          <cell r="AV512" t="e">
            <v>#N/A</v>
          </cell>
          <cell r="EH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  <cell r="AD513">
            <v>0</v>
          </cell>
          <cell r="AV513" t="e">
            <v>#N/A</v>
          </cell>
          <cell r="EH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  <cell r="AD514">
            <v>0</v>
          </cell>
          <cell r="AV514" t="e">
            <v>#N/A</v>
          </cell>
          <cell r="EH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  <cell r="AD515">
            <v>0</v>
          </cell>
          <cell r="AV515" t="e">
            <v>#N/A</v>
          </cell>
          <cell r="EH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  <cell r="AD516">
            <v>0</v>
          </cell>
          <cell r="AV516" t="e">
            <v>#N/A</v>
          </cell>
          <cell r="EH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  <cell r="AD517">
            <v>0</v>
          </cell>
          <cell r="AV517" t="e">
            <v>#N/A</v>
          </cell>
          <cell r="EH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  <cell r="AD518">
            <v>0</v>
          </cell>
          <cell r="AV518" t="e">
            <v>#N/A</v>
          </cell>
          <cell r="EH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  <cell r="AD519">
            <v>0</v>
          </cell>
          <cell r="AV519" t="e">
            <v>#N/A</v>
          </cell>
          <cell r="EH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  <cell r="AD520">
            <v>0</v>
          </cell>
          <cell r="AV520" t="e">
            <v>#N/A</v>
          </cell>
          <cell r="EH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  <cell r="AD521">
            <v>0</v>
          </cell>
          <cell r="AV521" t="e">
            <v>#N/A</v>
          </cell>
          <cell r="EH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  <cell r="AD522">
            <v>0</v>
          </cell>
          <cell r="AV522" t="e">
            <v>#N/A</v>
          </cell>
          <cell r="EH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  <cell r="AD523">
            <v>0</v>
          </cell>
          <cell r="AV523" t="e">
            <v>#N/A</v>
          </cell>
          <cell r="EH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  <cell r="AD524">
            <v>0</v>
          </cell>
          <cell r="AV524" t="e">
            <v>#N/A</v>
          </cell>
          <cell r="EH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  <cell r="AD525">
            <v>0</v>
          </cell>
          <cell r="AV525" t="e">
            <v>#N/A</v>
          </cell>
          <cell r="EH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  <cell r="AD526">
            <v>0</v>
          </cell>
          <cell r="AV526" t="e">
            <v>#N/A</v>
          </cell>
          <cell r="EH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  <cell r="AD527">
            <v>0</v>
          </cell>
          <cell r="AV527" t="e">
            <v>#N/A</v>
          </cell>
          <cell r="EH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  <cell r="AD528">
            <v>0</v>
          </cell>
          <cell r="AV528" t="e">
            <v>#N/A</v>
          </cell>
          <cell r="EH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  <cell r="AD529">
            <v>0</v>
          </cell>
          <cell r="AV529" t="e">
            <v>#N/A</v>
          </cell>
          <cell r="EH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  <cell r="AD530">
            <v>0</v>
          </cell>
          <cell r="AV530" t="e">
            <v>#N/A</v>
          </cell>
          <cell r="EH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  <cell r="AD531">
            <v>0</v>
          </cell>
          <cell r="AV531" t="e">
            <v>#N/A</v>
          </cell>
          <cell r="EH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  <cell r="AD532">
            <v>0</v>
          </cell>
          <cell r="AV532" t="e">
            <v>#N/A</v>
          </cell>
          <cell r="EH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  <cell r="AD533">
            <v>0</v>
          </cell>
          <cell r="AV533" t="e">
            <v>#N/A</v>
          </cell>
          <cell r="EH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  <cell r="AD534">
            <v>0</v>
          </cell>
          <cell r="AV534" t="e">
            <v>#N/A</v>
          </cell>
          <cell r="EH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  <cell r="AD535">
            <v>0</v>
          </cell>
          <cell r="AV535" t="e">
            <v>#N/A</v>
          </cell>
          <cell r="EH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  <cell r="AD536">
            <v>0</v>
          </cell>
          <cell r="AV536" t="e">
            <v>#N/A</v>
          </cell>
          <cell r="EH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  <cell r="AD537">
            <v>0</v>
          </cell>
          <cell r="AV537" t="e">
            <v>#N/A</v>
          </cell>
          <cell r="EH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  <cell r="AD538">
            <v>0</v>
          </cell>
          <cell r="AV538" t="e">
            <v>#N/A</v>
          </cell>
          <cell r="EH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  <cell r="AD539">
            <v>0</v>
          </cell>
          <cell r="AV539" t="e">
            <v>#N/A</v>
          </cell>
          <cell r="EH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  <cell r="AD540">
            <v>0</v>
          </cell>
          <cell r="AV540" t="e">
            <v>#N/A</v>
          </cell>
          <cell r="EH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  <cell r="AD541">
            <v>0</v>
          </cell>
          <cell r="AV541" t="e">
            <v>#N/A</v>
          </cell>
          <cell r="EH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  <cell r="AD542">
            <v>0</v>
          </cell>
          <cell r="AV542" t="e">
            <v>#N/A</v>
          </cell>
          <cell r="EH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  <cell r="AD543">
            <v>0</v>
          </cell>
          <cell r="AV543" t="e">
            <v>#N/A</v>
          </cell>
          <cell r="EH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  <cell r="AD544">
            <v>0</v>
          </cell>
          <cell r="AV544" t="e">
            <v>#N/A</v>
          </cell>
          <cell r="EH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  <cell r="AD545">
            <v>0</v>
          </cell>
          <cell r="AV545" t="e">
            <v>#N/A</v>
          </cell>
          <cell r="EH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  <cell r="AD546">
            <v>0</v>
          </cell>
          <cell r="AV546" t="e">
            <v>#N/A</v>
          </cell>
          <cell r="EH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  <cell r="AD547">
            <v>0</v>
          </cell>
          <cell r="AV547" t="e">
            <v>#N/A</v>
          </cell>
          <cell r="EH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  <cell r="AD548">
            <v>0</v>
          </cell>
          <cell r="AV548" t="e">
            <v>#N/A</v>
          </cell>
          <cell r="EH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  <cell r="AD549">
            <v>0</v>
          </cell>
          <cell r="AV549" t="e">
            <v>#N/A</v>
          </cell>
          <cell r="EH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  <cell r="AD550">
            <v>0</v>
          </cell>
          <cell r="AV550" t="e">
            <v>#N/A</v>
          </cell>
          <cell r="EH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AD551">
            <v>0</v>
          </cell>
          <cell r="AV551" t="e">
            <v>#N/A</v>
          </cell>
          <cell r="EH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  <cell r="AD552">
            <v>0</v>
          </cell>
          <cell r="AV552" t="e">
            <v>#N/A</v>
          </cell>
          <cell r="EH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  <cell r="AD553">
            <v>0</v>
          </cell>
          <cell r="AV553" t="e">
            <v>#N/A</v>
          </cell>
          <cell r="EH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  <cell r="AD554">
            <v>0</v>
          </cell>
          <cell r="AV554" t="e">
            <v>#N/A</v>
          </cell>
          <cell r="EH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  <cell r="AD555">
            <v>0</v>
          </cell>
          <cell r="AV555" t="e">
            <v>#N/A</v>
          </cell>
          <cell r="EH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  <cell r="AD556">
            <v>0</v>
          </cell>
          <cell r="AV556" t="e">
            <v>#N/A</v>
          </cell>
          <cell r="EH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  <cell r="AD557">
            <v>0</v>
          </cell>
          <cell r="AV557" t="e">
            <v>#N/A</v>
          </cell>
          <cell r="EH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  <cell r="AD558">
            <v>0</v>
          </cell>
          <cell r="AV558" t="e">
            <v>#N/A</v>
          </cell>
          <cell r="EH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  <cell r="AD559">
            <v>0</v>
          </cell>
          <cell r="AV559" t="e">
            <v>#N/A</v>
          </cell>
          <cell r="EH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  <cell r="AD560">
            <v>0</v>
          </cell>
          <cell r="AV560" t="e">
            <v>#N/A</v>
          </cell>
          <cell r="EH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  <cell r="AD561">
            <v>0</v>
          </cell>
          <cell r="AV561" t="e">
            <v>#N/A</v>
          </cell>
          <cell r="EH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  <cell r="AD562">
            <v>0</v>
          </cell>
          <cell r="AV562" t="e">
            <v>#N/A</v>
          </cell>
          <cell r="EH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  <cell r="AD563">
            <v>0</v>
          </cell>
          <cell r="AV563" t="e">
            <v>#N/A</v>
          </cell>
          <cell r="EH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  <cell r="AD564">
            <v>0</v>
          </cell>
          <cell r="AV564" t="e">
            <v>#N/A</v>
          </cell>
          <cell r="EH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  <cell r="AD565">
            <v>0</v>
          </cell>
          <cell r="AV565" t="e">
            <v>#N/A</v>
          </cell>
          <cell r="EH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  <cell r="AD566">
            <v>0</v>
          </cell>
          <cell r="AV566" t="e">
            <v>#N/A</v>
          </cell>
          <cell r="EH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  <cell r="AD567">
            <v>0</v>
          </cell>
          <cell r="AV567" t="e">
            <v>#N/A</v>
          </cell>
          <cell r="EH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  <cell r="AD568">
            <v>0</v>
          </cell>
          <cell r="AV568" t="e">
            <v>#N/A</v>
          </cell>
          <cell r="EH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  <cell r="AD569">
            <v>0</v>
          </cell>
          <cell r="AV569" t="e">
            <v>#N/A</v>
          </cell>
          <cell r="EH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  <cell r="AD570">
            <v>0</v>
          </cell>
          <cell r="AV570" t="e">
            <v>#N/A</v>
          </cell>
          <cell r="EH570">
            <v>0</v>
          </cell>
        </row>
      </sheetData>
      <sheetData sheetId="12" refreshError="1">
        <row r="115">
          <cell r="A115" t="str">
            <v>2009 Great Refrigerator Roundup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</row>
        <row r="116">
          <cell r="A116" t="str">
            <v>2009 Great Refrigerator Roundup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</row>
        <row r="117">
          <cell r="A117" t="str">
            <v>2009 Great Refrigerator Roundup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</row>
        <row r="118">
          <cell r="A118" t="str">
            <v>2009 Great Refrigerator Roundup</v>
          </cell>
          <cell r="CL118">
            <v>4.8246845704669976</v>
          </cell>
          <cell r="CM118">
            <v>312.72191829794247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EC118">
            <v>4.8246845704669976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</row>
        <row r="119">
          <cell r="A119" t="str">
            <v>2009 Great Refrigerator Roundup</v>
          </cell>
          <cell r="CL119">
            <v>1.2050922044364811</v>
          </cell>
          <cell r="CM119">
            <v>78.110545962758181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EC119">
            <v>1.2050922044364811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</row>
        <row r="120">
          <cell r="A120" t="str">
            <v>2009 Great Refrigerator Roundup</v>
          </cell>
          <cell r="CL120">
            <v>6.9376534804815044</v>
          </cell>
          <cell r="CM120">
            <v>449.67837238167363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EC120">
            <v>6.9376534804815044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</row>
        <row r="121">
          <cell r="A121" t="str">
            <v>2009 Great Refrigerator Roundup</v>
          </cell>
          <cell r="CL121">
            <v>91.627514207841074</v>
          </cell>
          <cell r="CM121">
            <v>5939.0270168842417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EC121">
            <v>91.627514207841074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</row>
        <row r="122">
          <cell r="A122" t="str">
            <v>2009 Great Refrigerator Roundup</v>
          </cell>
          <cell r="CL122">
            <v>22.886388005480377</v>
          </cell>
          <cell r="CM122">
            <v>1483.4286170322816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EC122">
            <v>22.886388005480377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</row>
        <row r="123">
          <cell r="A123" t="str">
            <v>2009 Great Refrigerator Roundup</v>
          </cell>
          <cell r="CL123">
            <v>131.75575181495594</v>
          </cell>
          <cell r="CM123">
            <v>8540.021809212798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EC123">
            <v>131.75575181495594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</row>
        <row r="124">
          <cell r="A124" t="str">
            <v>2009 Great Refrigerator Roundup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</row>
        <row r="125">
          <cell r="A125" t="str">
            <v>2009 Great Refrigerator Roundup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</row>
        <row r="126">
          <cell r="A126" t="str">
            <v>2009 Great Refrigerator Roundup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</row>
        <row r="127">
          <cell r="A127" t="str">
            <v>2009 Great Refrigerator Roundup</v>
          </cell>
          <cell r="CL127">
            <v>54.650423116194659</v>
          </cell>
          <cell r="CM127">
            <v>3542.2803093293987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EC127">
            <v>54.650423116194659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</row>
        <row r="128">
          <cell r="A128" t="str">
            <v>2009 Great Refrigerator Roundup</v>
          </cell>
          <cell r="CL128">
            <v>13.226107956360686</v>
          </cell>
          <cell r="CM128">
            <v>857.27756733502815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EC128">
            <v>13.226107956360686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</row>
        <row r="129">
          <cell r="A129" t="str">
            <v>2009 Great Refrigerator Roundup</v>
          </cell>
          <cell r="CL129">
            <v>63.697246895154102</v>
          </cell>
          <cell r="CM129">
            <v>4128.6689209243314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EC129">
            <v>63.697246895154102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</row>
        <row r="130">
          <cell r="A130" t="str">
            <v>2009 Great Refrigerator Roundup</v>
          </cell>
          <cell r="CL130">
            <v>2122.34652878426</v>
          </cell>
          <cell r="CM130">
            <v>137564.28385745245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EC130">
            <v>2122.34652878426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</row>
        <row r="131">
          <cell r="A131" t="str">
            <v>2009 Great Refrigerator Roundup</v>
          </cell>
          <cell r="CL131">
            <v>513.6352604411918</v>
          </cell>
          <cell r="CM131">
            <v>33292.332712039941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EC131">
            <v>513.6352604411918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</row>
        <row r="132">
          <cell r="A132" t="str">
            <v>2009 Great Refrigerator Roundup</v>
          </cell>
          <cell r="CL132">
            <v>2473.6794910739454</v>
          </cell>
          <cell r="CM132">
            <v>160336.65712327501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EC132">
            <v>2473.6794910739454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</row>
        <row r="133">
          <cell r="A133" t="str">
            <v>2009 Great Refrigerator Roundup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</row>
        <row r="134">
          <cell r="A134" t="str">
            <v>2009 Great Refrigerator Roundup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</row>
        <row r="135">
          <cell r="A135" t="str">
            <v>2009 Great Refrigerator Roundup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</row>
        <row r="136">
          <cell r="A136" t="str">
            <v>2009 Great Refrigerator Roundup</v>
          </cell>
          <cell r="CL136">
            <v>64.684668697581671</v>
          </cell>
          <cell r="CM136">
            <v>4192.6707091685876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EC136">
            <v>64.684668697581671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</row>
        <row r="137">
          <cell r="A137" t="str">
            <v>2009 Great Refrigerator Roundup</v>
          </cell>
          <cell r="CL137">
            <v>12.280223391249887</v>
          </cell>
          <cell r="CM137">
            <v>795.96810111613445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EC137">
            <v>12.280223391249887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</row>
        <row r="138">
          <cell r="A138" t="str">
            <v>2009 Great Refrigerator Roundup</v>
          </cell>
          <cell r="CL138">
            <v>76.73208718119804</v>
          </cell>
          <cell r="CM138">
            <v>4973.5490782533325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EC138">
            <v>76.73208718119804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</row>
        <row r="139">
          <cell r="A139" t="str">
            <v>2009 Great Refrigerator Roundup</v>
          </cell>
          <cell r="CL139">
            <v>1228.4524124949112</v>
          </cell>
          <cell r="CM139">
            <v>79624.686207405146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EC139">
            <v>1228.4524124949112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</row>
        <row r="140">
          <cell r="A140" t="str">
            <v>2009 Great Refrigerator Roundup</v>
          </cell>
          <cell r="CL140">
            <v>233.21863363770092</v>
          </cell>
          <cell r="CM140">
            <v>15116.548538829655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EC140">
            <v>233.21863363770092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</row>
        <row r="141">
          <cell r="A141" t="str">
            <v>2009 Great Refrigerator Roundup</v>
          </cell>
          <cell r="CL141">
            <v>1457.2497550263665</v>
          </cell>
          <cell r="CM141">
            <v>94454.659610408897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EC141">
            <v>1457.2497550263665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</row>
        <row r="142">
          <cell r="A142" t="str">
            <v>2009 Great Refrigerator Roundup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</row>
        <row r="143">
          <cell r="A143" t="str">
            <v>2009 Great Refrigerator Roundup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</row>
        <row r="144">
          <cell r="A144" t="str">
            <v>2009 Great Refrigerator Roundup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</row>
        <row r="145">
          <cell r="A145" t="str">
            <v>2009 Great Refrigerator Roundup</v>
          </cell>
          <cell r="CL145">
            <v>36.260198881585659</v>
          </cell>
          <cell r="CM145">
            <v>2350.2798548790515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EC145">
            <v>36.260198881585659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</row>
        <row r="146">
          <cell r="A146" t="str">
            <v>2009 Great Refrigerator Roundup</v>
          </cell>
          <cell r="CL146">
            <v>7.6230986562141148</v>
          </cell>
          <cell r="CM146">
            <v>494.1069204271314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EC146">
            <v>7.6230986562141148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</row>
        <row r="147">
          <cell r="A147" t="str">
            <v>2009 Great Refrigerator Roundup</v>
          </cell>
          <cell r="CL147">
            <v>46.118202810049254</v>
          </cell>
          <cell r="CM147">
            <v>2989.2467871358049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EC147">
            <v>46.118202810049247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</row>
        <row r="148">
          <cell r="A148" t="str">
            <v>2009 Great Refrigerator Roundup</v>
          </cell>
          <cell r="CL148">
            <v>688.6319384564539</v>
          </cell>
          <cell r="CM148">
            <v>44635.104668508604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EC148">
            <v>688.6319384564539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</row>
        <row r="149">
          <cell r="A149" t="str">
            <v>2009 Great Refrigerator Roundup</v>
          </cell>
          <cell r="CL149">
            <v>144.77331527653087</v>
          </cell>
          <cell r="CM149">
            <v>9383.7821333980701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EC149">
            <v>144.77331527653087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</row>
        <row r="150">
          <cell r="A150" t="str">
            <v>2009 Great Refrigerator Roundup</v>
          </cell>
          <cell r="CL150">
            <v>875.84923356116201</v>
          </cell>
          <cell r="CM150">
            <v>56769.981220247486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EC150">
            <v>875.84923356116201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</row>
        <row r="151">
          <cell r="A151" t="str">
            <v>2009 Great Refrigerator Roundup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</row>
        <row r="152">
          <cell r="A152" t="str">
            <v>2009 Great Refrigerator Roundup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</row>
        <row r="153">
          <cell r="A153" t="str">
            <v>2009 Great Refrigerator Roundup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</row>
        <row r="154">
          <cell r="A154" t="str">
            <v>2009 Great Refrigerator Roundup</v>
          </cell>
          <cell r="CL154">
            <v>2.0795570347497385</v>
          </cell>
          <cell r="CM154">
            <v>134.79079422055821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EC154">
            <v>2.0795570347497385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</row>
        <row r="155">
          <cell r="A155" t="str">
            <v>2009 Great Refrigerator Roundup</v>
          </cell>
          <cell r="CL155">
            <v>0.41641300855385688</v>
          </cell>
          <cell r="CM155">
            <v>26.990671190463978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EC155">
            <v>0.41641300855385688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</row>
        <row r="156">
          <cell r="A156" t="str">
            <v>2009 Great Refrigerator Roundup</v>
          </cell>
          <cell r="CL156">
            <v>2.5576512605510979</v>
          </cell>
          <cell r="CM156">
            <v>165.7794611968325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EC156">
            <v>2.5576512605510979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</row>
        <row r="157">
          <cell r="A157" t="str">
            <v>2009 Great Refrigerator Roundup</v>
          </cell>
          <cell r="CL157">
            <v>39.493699321591933</v>
          </cell>
          <cell r="CM157">
            <v>2559.8658797573844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EC157">
            <v>39.493699321591933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</row>
        <row r="158">
          <cell r="A158" t="str">
            <v>2009 Great Refrigerator Roundup</v>
          </cell>
          <cell r="CL158">
            <v>7.9082659809831304</v>
          </cell>
          <cell r="CM158">
            <v>512.59063092367626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EC158">
            <v>7.9082659809831304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</row>
        <row r="159">
          <cell r="A159" t="str">
            <v>2009 Great Refrigerator Roundup</v>
          </cell>
          <cell r="CL159">
            <v>48.573377967414928</v>
          </cell>
          <cell r="CM159">
            <v>3148.384047562869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EC159">
            <v>48.573377967414928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</row>
        <row r="160">
          <cell r="A160" t="str">
            <v>2009 Great Refrigerator Roundup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</row>
        <row r="161">
          <cell r="A161" t="str">
            <v>2009 Great Refrigerator Roundup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</row>
        <row r="162">
          <cell r="A162" t="str">
            <v>2009 Great Refrigerator Roundup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</row>
        <row r="163">
          <cell r="A163" t="str">
            <v>2009 Great Refrigerator Roundup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</row>
        <row r="164">
          <cell r="A164" t="str">
            <v>2009 Great Refrigerator Roundup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</row>
        <row r="165">
          <cell r="A165" t="str">
            <v>2009 Great Refrigerator Roundup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</row>
        <row r="166">
          <cell r="A166" t="str">
            <v>2009 Great Refrigerator Roundup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</row>
        <row r="167">
          <cell r="A167" t="str">
            <v>2009 Great Refrigerator Roundup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</row>
        <row r="168">
          <cell r="A168" t="str">
            <v>2009 Great Refrigerator Roundup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</row>
        <row r="169">
          <cell r="A169" t="str">
            <v>2009 Great Refrigerator Roundup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</row>
        <row r="170">
          <cell r="A170" t="str">
            <v>2009 Great Refrigerator Roundup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</row>
        <row r="171">
          <cell r="A171" t="str">
            <v>2009 Great Refrigerator Roundup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</row>
        <row r="172">
          <cell r="A172" t="str">
            <v>2009 Great Refrigerator Roundup</v>
          </cell>
          <cell r="CL172">
            <v>335.57080746466977</v>
          </cell>
          <cell r="CM172">
            <v>21750.716570675941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EC172">
            <v>335.57080746466977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</row>
        <row r="173">
          <cell r="A173" t="str">
            <v>2009 Great Refrigerator Roundup</v>
          </cell>
          <cell r="CL173">
            <v>66.630773361350208</v>
          </cell>
          <cell r="CM173">
            <v>4318.8115116964027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EC173">
            <v>66.630773361350208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</row>
        <row r="174">
          <cell r="A174" t="str">
            <v>2009 Great Refrigerator Roundup</v>
          </cell>
          <cell r="CL174">
            <v>410.34900657615344</v>
          </cell>
          <cell r="CM174">
            <v>26597.620348832192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EC174">
            <v>410.34900657615344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</row>
        <row r="175">
          <cell r="A175" t="str">
            <v>2009 Great Refrigerator Roundup</v>
          </cell>
          <cell r="CL175">
            <v>6372.9594089773973</v>
          </cell>
          <cell r="CM175">
            <v>413076.55713074474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EC175">
            <v>6372.9594089773973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</row>
        <row r="176">
          <cell r="A176" t="str">
            <v>2009 Great Refrigerator Roundup</v>
          </cell>
          <cell r="CL176">
            <v>1265.4116644677579</v>
          </cell>
          <cell r="CM176">
            <v>82020.276635545175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EC176">
            <v>1265.4116644677579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</row>
        <row r="177">
          <cell r="A177" t="str">
            <v>2009 Great Refrigerator Roundup</v>
          </cell>
          <cell r="CL177">
            <v>7793.1020942557916</v>
          </cell>
          <cell r="CM177">
            <v>505126.04519791249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EC177">
            <v>7793.1020942557916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</row>
        <row r="178">
          <cell r="A178" t="str">
            <v>2009 Great Refrigerator Roundup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</row>
        <row r="179">
          <cell r="A179" t="str">
            <v>2009 Great Refrigerator Roundup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</row>
        <row r="180">
          <cell r="A180" t="str">
            <v>2009 Great Refrigerator Roundup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</row>
        <row r="181">
          <cell r="A181" t="str">
            <v>2009 Great Refrigerator Roundup</v>
          </cell>
          <cell r="CL181">
            <v>17.651649898316585</v>
          </cell>
          <cell r="CM181">
            <v>1144.128229877407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EC181">
            <v>17.651649898316585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</row>
        <row r="182">
          <cell r="A182" t="str">
            <v>2009 Great Refrigerator Roundup</v>
          </cell>
          <cell r="CL182">
            <v>2.4043004889206663</v>
          </cell>
          <cell r="CM182">
            <v>155.83971347315975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EC182">
            <v>2.4043004889206663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</row>
        <row r="183">
          <cell r="A183" t="str">
            <v>2009 Great Refrigerator Roundup</v>
          </cell>
          <cell r="CL183">
            <v>11.579167685476815</v>
          </cell>
          <cell r="CM183">
            <v>750.52772424982822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EC183">
            <v>11.579167685476815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</row>
        <row r="184">
          <cell r="A184" t="str">
            <v>2009 Great Refrigerator Roundup</v>
          </cell>
          <cell r="CL184">
            <v>685.50096692491593</v>
          </cell>
          <cell r="CM184">
            <v>44432.164267083768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EC184">
            <v>685.50096692491593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</row>
        <row r="185">
          <cell r="A185" t="str">
            <v>2009 Great Refrigerator Roundup</v>
          </cell>
          <cell r="CL185">
            <v>93.370892773618095</v>
          </cell>
          <cell r="CM185">
            <v>6052.0277076955235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EC185">
            <v>93.370892773618095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</row>
        <row r="186">
          <cell r="A186" t="str">
            <v>2009 Great Refrigerator Roundup</v>
          </cell>
          <cell r="CL186">
            <v>449.67641496997328</v>
          </cell>
          <cell r="CM186">
            <v>29146.707737857403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EC186">
            <v>449.67641496997328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</row>
        <row r="187">
          <cell r="A187" t="str">
            <v>2009 Great Refrigerator Roundup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</row>
        <row r="188">
          <cell r="A188" t="str">
            <v>2009 Great Refrigerator Roundup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</row>
        <row r="189">
          <cell r="A189" t="str">
            <v>2009 Great Refrigerator Roundup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</row>
        <row r="190">
          <cell r="A190" t="str">
            <v>2009 Great Refrigerator Roundup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</row>
        <row r="191">
          <cell r="A191" t="str">
            <v>2009 Great Refrigerator Roundup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</row>
        <row r="192">
          <cell r="A192" t="str">
            <v>2009 Great Refrigerator Roundup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</row>
        <row r="193">
          <cell r="A193" t="str">
            <v>2009 Great Refrigerator Roundup</v>
          </cell>
          <cell r="CL193">
            <v>24.933232525593233</v>
          </cell>
          <cell r="CM193">
            <v>1616.0990818965506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EC193">
            <v>24.933232525593233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</row>
        <row r="194">
          <cell r="A194" t="str">
            <v>2009 Great Refrigerator Roundup</v>
          </cell>
          <cell r="CL194">
            <v>7.7937732083464475</v>
          </cell>
          <cell r="CM194">
            <v>505.16954484701114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EC194">
            <v>7.7937732083464475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</row>
        <row r="195">
          <cell r="A195" t="str">
            <v>2009 Great Refrigerator Roundup</v>
          </cell>
          <cell r="CL195">
            <v>20.018602374636721</v>
          </cell>
          <cell r="CM195">
            <v>1297.547154597547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EC195">
            <v>20.018602374636721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</row>
        <row r="196">
          <cell r="A196" t="str">
            <v>2009 Great Refrigerator Roundup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</row>
        <row r="197">
          <cell r="A197" t="str">
            <v>2009 Great Refrigerator Roundup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</row>
        <row r="198">
          <cell r="A198" t="str">
            <v>2009 Great Refrigerator Roundup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</row>
        <row r="199">
          <cell r="A199" t="str">
            <v>2009 Great Refrigerator Roundup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</row>
        <row r="200">
          <cell r="A200" t="str">
            <v>2009 Great Refrigerator Roundup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</row>
        <row r="201">
          <cell r="A201" t="str">
            <v>2009 Great Refrigerator Roundup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</row>
        <row r="202">
          <cell r="A202" t="str">
            <v>2009 Great Refrigerator Roundup</v>
          </cell>
          <cell r="CL202">
            <v>26.865978425179925</v>
          </cell>
          <cell r="CM202">
            <v>1741.3740084691556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EC202">
            <v>26.865978425179925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</row>
        <row r="203">
          <cell r="A203" t="str">
            <v>2009 Great Refrigerator Roundup</v>
          </cell>
          <cell r="CL203">
            <v>1.1120655665790986</v>
          </cell>
          <cell r="CM203">
            <v>72.080831850120816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EC203">
            <v>1.1120655665790986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</row>
        <row r="204">
          <cell r="A204" t="str">
            <v>2009 Great Refrigerator Roundup</v>
          </cell>
          <cell r="CL204">
            <v>4.8747501792984966</v>
          </cell>
          <cell r="CM204">
            <v>315.96702437811575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EC204">
            <v>4.8747501792984966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</row>
        <row r="205">
          <cell r="A205" t="str">
            <v>2009 Cool Savings Rebate</v>
          </cell>
          <cell r="CL205">
            <v>835.27463033800518</v>
          </cell>
          <cell r="CM205">
            <v>54140.054316467467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EC205">
            <v>835.27463033800518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</row>
        <row r="206">
          <cell r="A206" t="str">
            <v>2009 Cool Savings Rebate</v>
          </cell>
          <cell r="CL206">
            <v>366.53327966357341</v>
          </cell>
          <cell r="CM206">
            <v>23757.61330348155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EC206">
            <v>366.53327966357335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</row>
        <row r="207">
          <cell r="A207" t="str">
            <v>2009 Cool Savings Rebate</v>
          </cell>
          <cell r="CL207">
            <v>3443.1657554427852</v>
          </cell>
          <cell r="CM207">
            <v>223175.91633884358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EC207">
            <v>3443.1657554427852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</row>
        <row r="208">
          <cell r="A208" t="str">
            <v>2009 Cool Savings Rebate</v>
          </cell>
          <cell r="CL208">
            <v>1113.1557817200826</v>
          </cell>
          <cell r="CM208">
            <v>72151.496401402124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EC208">
            <v>1113.1557817200826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</row>
        <row r="209">
          <cell r="A209" t="str">
            <v>2009 Cool Savings Rebate</v>
          </cell>
          <cell r="CL209">
            <v>3153.4080945536884</v>
          </cell>
          <cell r="CM209">
            <v>204394.673703951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EC209">
            <v>3153.4080945536884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</row>
        <row r="210">
          <cell r="A210" t="str">
            <v>2009 Cool Savings Rebate</v>
          </cell>
          <cell r="CL210">
            <v>1514.4278758270343</v>
          </cell>
          <cell r="CM210">
            <v>98160.777877892979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EC210">
            <v>1514.4278758270343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</row>
        <row r="211">
          <cell r="A211" t="str">
            <v>2009 Cool Savings Rebate</v>
          </cell>
          <cell r="CL211">
            <v>33.746506284992421</v>
          </cell>
          <cell r="CM211">
            <v>2187.3496654880619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EC211">
            <v>33.746506284992414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</row>
        <row r="212">
          <cell r="A212" t="str">
            <v>2009 Cool Savings Rebate</v>
          </cell>
          <cell r="CL212">
            <v>5663.8995421758264</v>
          </cell>
          <cell r="CM212">
            <v>367117.37399749219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EC212">
            <v>5663.8995421758264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</row>
        <row r="213">
          <cell r="A213" t="str">
            <v>2009 Cool Savings Rebate</v>
          </cell>
          <cell r="CL213">
            <v>3077.2128603273927</v>
          </cell>
          <cell r="CM213">
            <v>199455.92186134052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EC213">
            <v>3077.2128603273927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</row>
        <row r="214">
          <cell r="A214" t="str">
            <v>2009 Cool Savings Rebate</v>
          </cell>
          <cell r="CL214">
            <v>91.696898984573124</v>
          </cell>
          <cell r="CM214">
            <v>5943.5243348256336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EC214">
            <v>91.696898984573124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</row>
        <row r="215">
          <cell r="A215" t="str">
            <v>2009 Cool Savings Rebate</v>
          </cell>
          <cell r="CL215">
            <v>504.77168555861903</v>
          </cell>
          <cell r="CM215">
            <v>32717.821757018621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EC215">
            <v>504.77168555861903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</row>
        <row r="216">
          <cell r="A216" t="str">
            <v>2009 Cool Savings Rebate</v>
          </cell>
          <cell r="CL216">
            <v>437.96394486985866</v>
          </cell>
          <cell r="CM216">
            <v>28387.539741645662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EC216">
            <v>437.96394486985866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</row>
        <row r="217">
          <cell r="A217" t="str">
            <v>2009 Cool Savings Rebate</v>
          </cell>
          <cell r="CL217">
            <v>20.55815643673273</v>
          </cell>
          <cell r="CM217">
            <v>1332.5194680948789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EC217">
            <v>20.55815643673273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</row>
        <row r="218">
          <cell r="A218" t="str">
            <v>2009 Cool Savings Rebate</v>
          </cell>
          <cell r="CL218">
            <v>3826.3476934704986</v>
          </cell>
          <cell r="CM218">
            <v>248012.64689956314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EC218">
            <v>3826.3476934704986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</row>
        <row r="219">
          <cell r="A219" t="str">
            <v>2009 Cool Savings Rebate</v>
          </cell>
          <cell r="CL219">
            <v>1135.7833004865499</v>
          </cell>
          <cell r="CM219">
            <v>73618.145872807348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EC219">
            <v>1135.7833004865499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</row>
        <row r="220">
          <cell r="A220" t="str">
            <v>2009 Cool Savings Rebate</v>
          </cell>
          <cell r="CL220">
            <v>-21.344756629662594</v>
          </cell>
          <cell r="CM220">
            <v>-1383.5045879869238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EC220">
            <v>-21.344756629662594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</row>
        <row r="221">
          <cell r="A221" t="str">
            <v>2009 Cool Savings Rebate</v>
          </cell>
          <cell r="CL221">
            <v>6894.7778962652774</v>
          </cell>
          <cell r="CM221">
            <v>446899.30263143167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EC221">
            <v>6894.7778962652774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</row>
        <row r="222">
          <cell r="A222" t="str">
            <v>2009 Cool Savings Rebate</v>
          </cell>
          <cell r="CL222">
            <v>2585.8118111159256</v>
          </cell>
          <cell r="CM222">
            <v>167604.74557850277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EC222">
            <v>2585.8118111159256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</row>
        <row r="223">
          <cell r="A223" t="str">
            <v>2009 Cool Savings Rebate</v>
          </cell>
          <cell r="CL223">
            <v>8.4572578512087482</v>
          </cell>
          <cell r="CM223">
            <v>548.17467549268986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EC223">
            <v>8.4572578512087464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</row>
        <row r="224">
          <cell r="A224" t="str">
            <v>2009 Cool Savings Rebate</v>
          </cell>
          <cell r="CL224">
            <v>606.43427623051082</v>
          </cell>
          <cell r="CM224">
            <v>39307.29302912196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EC224">
            <v>606.43427623051082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</row>
        <row r="225">
          <cell r="A225" t="str">
            <v>2009 Cool Savings Rebate</v>
          </cell>
          <cell r="CL225">
            <v>328.46355705646249</v>
          </cell>
          <cell r="CM225">
            <v>21290.045422331146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EC225">
            <v>328.46355705646249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</row>
        <row r="226">
          <cell r="A226" t="str">
            <v>2009 Cool Savings Rebate</v>
          </cell>
          <cell r="CL226">
            <v>9.5666461711177995</v>
          </cell>
          <cell r="CM226">
            <v>620.08197605756595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EC226">
            <v>9.5666461711177995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</row>
        <row r="227">
          <cell r="A227" t="str">
            <v>2009 Cool Savings Rebate</v>
          </cell>
          <cell r="CL227">
            <v>316.07084921432715</v>
          </cell>
          <cell r="CM227">
            <v>20486.786408670203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EC227">
            <v>316.07084921432715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</row>
        <row r="228">
          <cell r="A228" t="str">
            <v>2009 Cool Savings Rebate</v>
          </cell>
          <cell r="CL228">
            <v>361.03235144642656</v>
          </cell>
          <cell r="CM228">
            <v>23401.059253292326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EC228">
            <v>361.03235144642656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</row>
        <row r="229">
          <cell r="A229" t="str">
            <v>2009 Cool Savings Rebate</v>
          </cell>
          <cell r="CL229">
            <v>28.055104241512829</v>
          </cell>
          <cell r="CM229">
            <v>1818.4496599340218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EC229">
            <v>28.055104241512829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</row>
        <row r="230">
          <cell r="A230" t="str">
            <v>2009 Cool Savings Rebate</v>
          </cell>
          <cell r="CL230">
            <v>148.59075834039007</v>
          </cell>
          <cell r="CM230">
            <v>9631.2176082953793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EC230">
            <v>148.59075834039007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</row>
        <row r="231">
          <cell r="A231" t="str">
            <v>2009 Cool Savings Rebate</v>
          </cell>
          <cell r="CL231">
            <v>134.40463293606922</v>
          </cell>
          <cell r="CM231">
            <v>8711.7145226822649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EC231">
            <v>134.40463293606922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</row>
        <row r="232">
          <cell r="A232" t="str">
            <v>2009 Cool Savings Rebate</v>
          </cell>
          <cell r="CL232">
            <v>256.39321744668234</v>
          </cell>
          <cell r="CM232">
            <v>16618.657163476935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EC232">
            <v>256.39321744668234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</row>
        <row r="233">
          <cell r="A233" t="str">
            <v>2009 Cool Savings Rebate</v>
          </cell>
          <cell r="CL233">
            <v>193.27898472341681</v>
          </cell>
          <cell r="CM233">
            <v>12527.777513035464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EC233">
            <v>193.27898472341684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</row>
        <row r="234">
          <cell r="A234" t="str">
            <v>2009 Cool Savings Rebate</v>
          </cell>
          <cell r="CL234">
            <v>281.97935818448514</v>
          </cell>
          <cell r="CM234">
            <v>18277.075842771515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EC234">
            <v>281.97935818448514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</row>
        <row r="235">
          <cell r="A235" t="str">
            <v>2009 Cool Savings Rebate</v>
          </cell>
          <cell r="CL235">
            <v>293.53668786600025</v>
          </cell>
          <cell r="CM235">
            <v>19026.188091586428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EC235">
            <v>293.53668786600025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</row>
        <row r="236">
          <cell r="A236" t="str">
            <v>2009 Cool Savings Rebate</v>
          </cell>
          <cell r="CL236">
            <v>71.02792413827126</v>
          </cell>
          <cell r="CM236">
            <v>4603.8219421028271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EC236">
            <v>71.02792413827126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</row>
        <row r="237">
          <cell r="A237" t="str">
            <v>2009 Cool Savings Rebate</v>
          </cell>
          <cell r="CL237">
            <v>78.820304590984691</v>
          </cell>
          <cell r="CM237">
            <v>5108.9012126102598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EC237">
            <v>78.820304590984691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</row>
        <row r="238">
          <cell r="A238" t="str">
            <v>2009 Every Kilowatt Counts Power Savings Event</v>
          </cell>
          <cell r="CL238">
            <v>2250.6963260106513</v>
          </cell>
          <cell r="CM238">
            <v>145883.54166914066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EC238">
            <v>2250.6963260106513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</row>
        <row r="239">
          <cell r="A239" t="str">
            <v>2009 Every Kilowatt Counts Power Savings Event</v>
          </cell>
          <cell r="CL239">
            <v>6673.2366522615957</v>
          </cell>
          <cell r="CM239">
            <v>432539.64827578166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EC239">
            <v>6673.2366522615957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</row>
        <row r="240">
          <cell r="A240" t="str">
            <v>2009 Every Kilowatt Counts Power Savings Event</v>
          </cell>
          <cell r="CL240">
            <v>1676.7731902646387</v>
          </cell>
          <cell r="CM240">
            <v>108683.52551374437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EC240">
            <v>1676.7731902646387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</row>
        <row r="241">
          <cell r="A241" t="str">
            <v>2009 Every Kilowatt Counts Power Savings Event</v>
          </cell>
          <cell r="CL241">
            <v>641.50245997659556</v>
          </cell>
          <cell r="CM241">
            <v>41580.309955332916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EC241">
            <v>641.50245997659556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</row>
        <row r="242">
          <cell r="A242" t="str">
            <v>2009 Every Kilowatt Counts Power Savings Event</v>
          </cell>
          <cell r="CL242">
            <v>1525.1115975803268</v>
          </cell>
          <cell r="CM242">
            <v>98853.265420333017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EC242">
            <v>1525.1115975803268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</row>
        <row r="243">
          <cell r="A243" t="str">
            <v>2009 Every Kilowatt Counts Power Savings Event</v>
          </cell>
          <cell r="CL243">
            <v>484.97476610186703</v>
          </cell>
          <cell r="CM243">
            <v>31434.643439662606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EC243">
            <v>484.97476610186703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</row>
        <row r="244">
          <cell r="A244" t="str">
            <v>2009 Every Kilowatt Counts Power Savings Event</v>
          </cell>
          <cell r="CL244">
            <v>59.009370136522719</v>
          </cell>
          <cell r="CM244">
            <v>3824.8144841644071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EC244">
            <v>59.009370136522719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</row>
        <row r="245">
          <cell r="A245" t="str">
            <v>2009 Every Kilowatt Counts Power Savings Event</v>
          </cell>
          <cell r="CL245">
            <v>52.040029470988358</v>
          </cell>
          <cell r="CM245">
            <v>3373.082241286028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EC245">
            <v>52.040029470988358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</row>
        <row r="246">
          <cell r="A246" t="str">
            <v>2009 Every Kilowatt Counts Power Savings Event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</row>
        <row r="247">
          <cell r="A247" t="str">
            <v>2009 Every Kilowatt Counts Power Savings Event</v>
          </cell>
          <cell r="CL247">
            <v>751.02611732022478</v>
          </cell>
          <cell r="CM247">
            <v>48679.312537421109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EC247">
            <v>751.02611732022478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</row>
        <row r="248">
          <cell r="A248" t="str">
            <v>2009 Every Kilowatt Counts Power Savings Event</v>
          </cell>
          <cell r="CL248">
            <v>2131.0853689249889</v>
          </cell>
          <cell r="CM248">
            <v>138130.70987196043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EC248">
            <v>2131.0853689249889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</row>
        <row r="249">
          <cell r="A249" t="str">
            <v>2009 Every Kilowatt Counts Power Savings Event</v>
          </cell>
          <cell r="CL249">
            <v>1687.2112864694282</v>
          </cell>
          <cell r="CM249">
            <v>109360.09232777428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EC249">
            <v>1687.2112864694282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</row>
        <row r="250">
          <cell r="A250" t="str">
            <v>2009 Every Kilowatt Counts Power Savings Event</v>
          </cell>
          <cell r="CL250">
            <v>204.67609654252681</v>
          </cell>
          <cell r="CM250">
            <v>13266.504909422176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EC250">
            <v>204.67609654252681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</row>
        <row r="251">
          <cell r="A251" t="str">
            <v>2009 Every Kilowatt Counts Power Savings Event</v>
          </cell>
          <cell r="CL251">
            <v>1353.1763507607814</v>
          </cell>
          <cell r="CM251">
            <v>87708.92646446338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EC251">
            <v>1353.1763507607814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</row>
        <row r="252">
          <cell r="A252" t="str">
            <v>2009 Every Kilowatt Counts Power Savings Event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</row>
        <row r="253">
          <cell r="A253" t="str">
            <v>2009 Every Kilowatt Counts Power Savings Event</v>
          </cell>
          <cell r="CL253">
            <v>16.372424602295908</v>
          </cell>
          <cell r="CM253">
            <v>1014.5613761596753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EC253">
            <v>16.372424602295908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</row>
        <row r="254">
          <cell r="A254" t="str">
            <v>2009 Every Kilowatt Counts Power Savings Event</v>
          </cell>
          <cell r="CL254">
            <v>171.75956544629707</v>
          </cell>
          <cell r="CM254">
            <v>11132.951803974192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EC254">
            <v>171.75956544629707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</row>
        <row r="255">
          <cell r="A255" t="str">
            <v>2009 Every Kilowatt Counts Power Savings Event</v>
          </cell>
          <cell r="CL255">
            <v>19.092009284619742</v>
          </cell>
          <cell r="CM255">
            <v>1183.0877639675214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EC255">
            <v>19.092009284619742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</row>
        <row r="256">
          <cell r="A256" t="str">
            <v>2009 Every Kilowatt Counts Power Savings Event</v>
          </cell>
          <cell r="CL256">
            <v>128.82759244206557</v>
          </cell>
          <cell r="CM256">
            <v>7983.1486569821327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EC256">
            <v>128.82759244206557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</row>
        <row r="257">
          <cell r="A257" t="str">
            <v>2009 Every Kilowatt Counts Power Savings Event</v>
          </cell>
          <cell r="CL257">
            <v>29.929250413717067</v>
          </cell>
          <cell r="CM257">
            <v>1854.6465917400053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EC257">
            <v>29.929250413717067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</row>
        <row r="258">
          <cell r="A258" t="str">
            <v>2009 Every Kilowatt Counts Power Savings Event</v>
          </cell>
          <cell r="CL258">
            <v>85.827946070897767</v>
          </cell>
          <cell r="CM258">
            <v>5563.1160020613625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EC258">
            <v>85.827946070897767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</row>
        <row r="259">
          <cell r="A259" t="str">
            <v>2009 Every Kilowatt Counts Power Savings Event</v>
          </cell>
          <cell r="CL259">
            <v>44.527615407304133</v>
          </cell>
          <cell r="CM259">
            <v>2759.2735872735798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EC259">
            <v>44.527615407304133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</row>
        <row r="260">
          <cell r="A260" t="str">
            <v>2009 Every Kilowatt Counts Power Savings Event</v>
          </cell>
          <cell r="CL260">
            <v>79.979057563703634</v>
          </cell>
          <cell r="CM260">
            <v>5184.0081853396787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EC260">
            <v>79.979057563703634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</row>
        <row r="261">
          <cell r="A261" t="str">
            <v>2009 Every Kilowatt Counts Power Savings Event</v>
          </cell>
          <cell r="CL261">
            <v>257.58430865832861</v>
          </cell>
          <cell r="CM261">
            <v>16695.860206107718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EC261">
            <v>257.58430865832861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</row>
        <row r="262">
          <cell r="A262" t="str">
            <v>2009 Every Kilowatt Counts Power Savings Event</v>
          </cell>
          <cell r="CL262">
            <v>212.52368600664062</v>
          </cell>
          <cell r="CM262">
            <v>13775.162666294944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EC262">
            <v>212.52368600664062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</row>
        <row r="263">
          <cell r="A263" t="str">
            <v>2009 Every Kilowatt Counts Power Savings Event</v>
          </cell>
          <cell r="CL263">
            <v>838.507385548917</v>
          </cell>
          <cell r="CM263">
            <v>54349.592037779294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EC263">
            <v>838.507385548917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</row>
        <row r="264">
          <cell r="A264" t="str">
            <v>2009 Every Kilowatt Counts Power Savings Event</v>
          </cell>
          <cell r="CL264">
            <v>556.87610355780294</v>
          </cell>
          <cell r="CM264">
            <v>36095.077474054116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EC264">
            <v>556.87610355780294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</row>
        <row r="265">
          <cell r="A265" t="str">
            <v>2009 Every Kilowatt Counts Power Savings Event</v>
          </cell>
          <cell r="CL265">
            <v>1383.7554713195486</v>
          </cell>
          <cell r="CM265">
            <v>89690.975467114797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EC265">
            <v>1383.7554713195486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</row>
        <row r="266">
          <cell r="A266" t="str">
            <v>2009 Every Kilowatt Counts Power Savings Event</v>
          </cell>
          <cell r="CL266">
            <v>142.19550847416699</v>
          </cell>
          <cell r="CM266">
            <v>9216.6962490334681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EC266">
            <v>142.19550847416699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</row>
        <row r="267">
          <cell r="A267" t="str">
            <v>2009 Every Kilowatt Counts Power Savings Event</v>
          </cell>
          <cell r="CL267">
            <v>570.41304145995764</v>
          </cell>
          <cell r="CM267">
            <v>36972.50212779313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EC267">
            <v>570.41304145995764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</row>
        <row r="268">
          <cell r="A268" t="str">
            <v>2009 Every Kilowatt Counts Power Savings Event</v>
          </cell>
          <cell r="CL268">
            <v>355.91677174252334</v>
          </cell>
          <cell r="CM268">
            <v>23069.482364721604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EC268">
            <v>355.91677174252334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</row>
        <row r="269">
          <cell r="A269" t="str">
            <v>2009 Every Kilowatt Counts Power Savings Event</v>
          </cell>
          <cell r="CL269">
            <v>86.195130608405705</v>
          </cell>
          <cell r="CM269">
            <v>5586.9158279902331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EC269">
            <v>86.195130608405705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</row>
        <row r="270">
          <cell r="A270" t="str">
            <v>2009 Every Kilowatt Counts Power Savings Event</v>
          </cell>
          <cell r="CL270">
            <v>82.394063168093538</v>
          </cell>
          <cell r="CM270">
            <v>5340.5417730332647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EC270">
            <v>82.394063168093538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</row>
        <row r="271">
          <cell r="A271" t="str">
            <v>2009 Every Kilowatt Counts Power Savings Event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</row>
        <row r="272">
          <cell r="A272" t="str">
            <v>2009 Every Kilowatt Counts Power Savings Event</v>
          </cell>
          <cell r="CL272">
            <v>807.55927289140777</v>
          </cell>
          <cell r="CM272">
            <v>52343.626048375692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EC272">
            <v>807.55927289140777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</row>
        <row r="273">
          <cell r="A273" t="str">
            <v>2009 Every Kilowatt Counts Power Savings Event</v>
          </cell>
          <cell r="CL273">
            <v>2900.1820520961569</v>
          </cell>
          <cell r="CM273">
            <v>187981.30354395101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EC273">
            <v>2900.1820520961569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</row>
        <row r="274">
          <cell r="A274" t="str">
            <v>2009 Every Kilowatt Counts Power Savings Event</v>
          </cell>
          <cell r="CL274">
            <v>1466.394455458942</v>
          </cell>
          <cell r="CM274">
            <v>95047.392299928149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EC274">
            <v>1466.394455458942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</row>
        <row r="275">
          <cell r="A275" t="str">
            <v>2009 Every Kilowatt Counts Power Savings Event</v>
          </cell>
          <cell r="CL275">
            <v>442.04475390441132</v>
          </cell>
          <cell r="CM275">
            <v>28652.045827142843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EC275">
            <v>442.04475390441132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</row>
        <row r="276">
          <cell r="A276" t="str">
            <v>2009 Every Kilowatt Counts Power Savings Event</v>
          </cell>
          <cell r="CL276">
            <v>2022.0722219700806</v>
          </cell>
          <cell r="CM276">
            <v>131064.79707755476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EC276">
            <v>2022.0722219700806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</row>
        <row r="277">
          <cell r="A277" t="str">
            <v>2009 Every Kilowatt Counts Power Savings Event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</row>
        <row r="278">
          <cell r="A278" t="str">
            <v>2009 Every Kilowatt Counts Power Savings Event</v>
          </cell>
          <cell r="CL278">
            <v>11318.125342947962</v>
          </cell>
          <cell r="CM278">
            <v>733607.72441972338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EC278">
            <v>11318.125342947962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</row>
        <row r="279">
          <cell r="A279" t="str">
            <v>2009 Every Kilowatt Counts Power Savings Event</v>
          </cell>
          <cell r="CL279">
            <v>3847.5060781021948</v>
          </cell>
          <cell r="CM279">
            <v>249384.07140068221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EC279">
            <v>3847.5060781021948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</row>
        <row r="280">
          <cell r="A280" t="str">
            <v>2009 Every Kilowatt Counts Power Savings Event</v>
          </cell>
          <cell r="CL280">
            <v>2573.2918949793843</v>
          </cell>
          <cell r="CM280">
            <v>166793.24129589854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EC280">
            <v>2573.2918949793843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</row>
        <row r="281">
          <cell r="A281" t="str">
            <v>2009 Every Kilowatt Counts Power Savings Event</v>
          </cell>
          <cell r="CL281">
            <v>251.39880649089713</v>
          </cell>
          <cell r="CM281">
            <v>16294.93407815402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EC281">
            <v>251.39880649089713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</row>
        <row r="282">
          <cell r="A282" t="str">
            <v>2009 Every Kilowatt Counts Power Savings Event</v>
          </cell>
          <cell r="CL282">
            <v>171.56984501967278</v>
          </cell>
          <cell r="CM282">
            <v>11120.654681771133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EC282">
            <v>171.56984501967278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</row>
        <row r="283">
          <cell r="A283" t="str">
            <v>2009 Every Kilowatt Counts Power Savings Event</v>
          </cell>
          <cell r="CL283">
            <v>269.27613545719134</v>
          </cell>
          <cell r="CM283">
            <v>17453.690164013904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EC283">
            <v>269.27613545719134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</row>
        <row r="284">
          <cell r="A284" t="str">
            <v>2009 Every Kilowatt Counts Power Savings Event</v>
          </cell>
          <cell r="CL284">
            <v>31.625874989565013</v>
          </cell>
          <cell r="CM284">
            <v>2049.8965580314393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EC284">
            <v>31.625874989565013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</row>
        <row r="285">
          <cell r="A285" t="str">
            <v>2009 Every Kilowatt Counts Power Savings Event</v>
          </cell>
          <cell r="CL285">
            <v>83.415287394243222</v>
          </cell>
          <cell r="CM285">
            <v>5406.7345353474557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EC285">
            <v>83.415287394243222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</row>
        <row r="286">
          <cell r="A286" t="str">
            <v>2009 Every Kilowatt Counts Power Savings Event</v>
          </cell>
          <cell r="CL286">
            <v>333.99406587274473</v>
          </cell>
          <cell r="CM286">
            <v>21648.516800289864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EC286">
            <v>333.99406587274473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</row>
        <row r="287">
          <cell r="A287" t="str">
            <v>2009 Every Kilowatt Counts Power Savings Event</v>
          </cell>
          <cell r="CL287">
            <v>613.26308100083315</v>
          </cell>
          <cell r="CM287">
            <v>39749.916147020558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EC287">
            <v>613.26308100083315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</row>
        <row r="288">
          <cell r="A288" t="str">
            <v>2009 Every Kilowatt Counts Power Savings Event</v>
          </cell>
          <cell r="CL288">
            <v>377.50841528933614</v>
          </cell>
          <cell r="CM288">
            <v>24468.989439338737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EC288">
            <v>377.50841528933614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</row>
        <row r="289">
          <cell r="A289" t="str">
            <v>2009 Every Kilowatt Counts Power Savings Event</v>
          </cell>
          <cell r="CL289">
            <v>180.43132734795932</v>
          </cell>
          <cell r="CM289">
            <v>11695.03000355447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EC289">
            <v>180.43132734795932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</row>
        <row r="290">
          <cell r="A290" t="str">
            <v>2009 Every Kilowatt Counts Power Savings Event</v>
          </cell>
          <cell r="CL290">
            <v>40.978141997938906</v>
          </cell>
          <cell r="CM290">
            <v>2539.3209098709444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EC290">
            <v>40.978141997938906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</row>
        <row r="291">
          <cell r="A291" t="str">
            <v>2009 Every Kilowatt Counts Power Savings Event</v>
          </cell>
          <cell r="CL291">
            <v>30.07707367416598</v>
          </cell>
          <cell r="CM291">
            <v>1863.8068581142616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EC291">
            <v>30.07707367416598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</row>
        <row r="292">
          <cell r="A292" t="str">
            <v>2009 Every Kilowatt Counts Power Savings Event</v>
          </cell>
          <cell r="CL292">
            <v>294.63255844080976</v>
          </cell>
          <cell r="CM292">
            <v>18257.699834588693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EC292">
            <v>294.63255844080976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</row>
        <row r="293">
          <cell r="A293" t="str">
            <v>2009 Every Kilowatt Counts Power Savings Event</v>
          </cell>
          <cell r="CL293">
            <v>46.784946759207671</v>
          </cell>
          <cell r="CM293">
            <v>2899.1552027622515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EC293">
            <v>46.784946759207671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</row>
        <row r="294">
          <cell r="A294" t="str">
            <v>2009 Every Kilowatt Counts Power Savings Event</v>
          </cell>
          <cell r="CL294">
            <v>241.99816461467836</v>
          </cell>
          <cell r="CM294">
            <v>14996.067893643201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EC294">
            <v>241.99816461467836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</row>
        <row r="295">
          <cell r="A295" t="str">
            <v>2009 Every Kilowatt Counts Power Savings Event</v>
          </cell>
          <cell r="CL295">
            <v>57.557171797503685</v>
          </cell>
          <cell r="CM295">
            <v>3566.685133400792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EC295">
            <v>57.557171797503685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</row>
        <row r="296">
          <cell r="A296" t="str">
            <v>2009 Every Kilowatt Counts Power Savings Event</v>
          </cell>
          <cell r="CL296">
            <v>206.77162226609556</v>
          </cell>
          <cell r="CM296">
            <v>13402.330747266262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EC296">
            <v>206.77162226609556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</row>
        <row r="297">
          <cell r="A297" t="str">
            <v>2009 Every Kilowatt Counts Power Savings Event</v>
          </cell>
          <cell r="CL297">
            <v>901.32762187386254</v>
          </cell>
          <cell r="CM297">
            <v>58421.415703044433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EC297">
            <v>901.32762187386254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</row>
        <row r="298">
          <cell r="A298" t="str">
            <v>2009 Every Kilowatt Counts Power Savings Event</v>
          </cell>
          <cell r="CL298">
            <v>637.03412183924661</v>
          </cell>
          <cell r="CM298">
            <v>41290.685368791223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EC298">
            <v>637.03412183924661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</row>
        <row r="299">
          <cell r="A299" t="str">
            <v>2009 Every Kilowatt Counts Power Savings Event</v>
          </cell>
          <cell r="CL299">
            <v>233.18159402257947</v>
          </cell>
          <cell r="CM299">
            <v>15114.147739497676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EC299">
            <v>233.18159402257947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</row>
        <row r="300">
          <cell r="A300" t="str">
            <v>2009 Every Kilowatt Counts Power Savings Event</v>
          </cell>
          <cell r="CL300">
            <v>1892.00706780974</v>
          </cell>
          <cell r="CM300">
            <v>122634.35485513145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EC300">
            <v>1892.00706780974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</row>
        <row r="301">
          <cell r="A301" t="str">
            <v>2009 Every Kilowatt Counts Power Savings Event</v>
          </cell>
          <cell r="CL301">
            <v>835.54162301212955</v>
          </cell>
          <cell r="CM301">
            <v>54157.359999358057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EC301">
            <v>835.54162301212955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</row>
        <row r="302">
          <cell r="A302" t="str">
            <v>2009 Every Kilowatt Counts Power Savings Event</v>
          </cell>
          <cell r="CL302">
            <v>454.27620754590879</v>
          </cell>
          <cell r="CM302">
            <v>29444.85281596765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EC302">
            <v>454.27620754590879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</row>
        <row r="303">
          <cell r="A303" t="str">
            <v>2009 Every Kilowatt Counts Power Savings Event</v>
          </cell>
          <cell r="CL303">
            <v>213.39811769981145</v>
          </cell>
          <cell r="CM303">
            <v>13831.840766700261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EC303">
            <v>213.39811769981145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</row>
        <row r="304">
          <cell r="A304" t="str">
            <v>2009 Every Kilowatt Counts Power Savings Event</v>
          </cell>
          <cell r="CL304">
            <v>169.31588358090568</v>
          </cell>
          <cell r="CM304">
            <v>10974.55950505938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EC304">
            <v>169.31588358090568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</row>
        <row r="305">
          <cell r="A305" t="str">
            <v>2009 Every Kilowatt Counts Power Savings Event</v>
          </cell>
          <cell r="CL305">
            <v>440.18333012445783</v>
          </cell>
          <cell r="CM305">
            <v>28531.393791402377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C305">
            <v>440.18333012445783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</row>
        <row r="306">
          <cell r="A306" t="str">
            <v>2009 Every Kilowatt Counts Power Savings Event</v>
          </cell>
          <cell r="CL306">
            <v>92.734478286979225</v>
          </cell>
          <cell r="CM306">
            <v>6010.7771852649885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EC306">
            <v>92.734478286979225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</row>
        <row r="307">
          <cell r="A307" t="str">
            <v>2009 Every Kilowatt Counts Power Savings Event</v>
          </cell>
          <cell r="CL307">
            <v>155.78299030889343</v>
          </cell>
          <cell r="CM307">
            <v>10097.397012396083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EC307">
            <v>155.78299030889343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</row>
        <row r="308">
          <cell r="A308" t="str">
            <v>2009 Every Kilowatt Counts Power Savings Event</v>
          </cell>
          <cell r="CL308">
            <v>649.35435839682282</v>
          </cell>
          <cell r="CM308">
            <v>42089.247006116399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EC308">
            <v>649.35435839682282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</row>
        <row r="309">
          <cell r="A309" t="str">
            <v>2009 Every Kilowatt Counts Power Savings Event</v>
          </cell>
          <cell r="CL309">
            <v>1190.9225276936638</v>
          </cell>
          <cell r="CM309">
            <v>77192.109031191751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EC309">
            <v>1190.9225276936638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</row>
        <row r="310">
          <cell r="A310" t="str">
            <v>2009 Every Kilowatt Counts Power Savings Event</v>
          </cell>
          <cell r="CL310">
            <v>502.85916606999024</v>
          </cell>
          <cell r="CM310">
            <v>32593.857847144136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EC310">
            <v>502.85916606999024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</row>
        <row r="311">
          <cell r="A311" t="str">
            <v>2009 Every Kilowatt Counts Power Savings Event</v>
          </cell>
          <cell r="CL311">
            <v>242.47676359957433</v>
          </cell>
          <cell r="CM311">
            <v>15716.633398107508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EC311">
            <v>242.47676359957433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</row>
        <row r="312">
          <cell r="A312" t="str">
            <v>2009 Every Kilowatt Counts Power Savings Event</v>
          </cell>
          <cell r="CL312">
            <v>73.644121090065894</v>
          </cell>
          <cell r="CM312">
            <v>4773.3961634764873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EC312">
            <v>73.644121090065894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</row>
        <row r="313">
          <cell r="A313" t="str">
            <v>2009 Every Kilowatt Counts Power Savings Event</v>
          </cell>
          <cell r="CL313">
            <v>773.71974661365789</v>
          </cell>
          <cell r="CM313">
            <v>50150.247099490909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EC313">
            <v>773.71974661365789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</row>
        <row r="314">
          <cell r="A314" t="str">
            <v>2009 Every Kilowatt Counts Power Savings Event</v>
          </cell>
          <cell r="CL314">
            <v>54.929433240410688</v>
          </cell>
          <cell r="CM314">
            <v>3560.3649281257185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EC314">
            <v>54.929433240410688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</row>
        <row r="315">
          <cell r="A315" t="str">
            <v>2009 Every Kilowatt Counts Power Savings Event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</row>
        <row r="316">
          <cell r="A316" t="str">
            <v>2009 Every Kilowatt Counts Power Savings Event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</row>
        <row r="317">
          <cell r="A317" t="str">
            <v>2009 Every Kilowatt Counts Power Savings Event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</row>
        <row r="318">
          <cell r="A318" t="str">
            <v>2009 Every Kilowatt Counts Power Savings Event</v>
          </cell>
          <cell r="CL318">
            <v>566.48758050866036</v>
          </cell>
          <cell r="CM318">
            <v>36718.06524990734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EC318">
            <v>566.48758050866036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</row>
        <row r="319">
          <cell r="A319" t="str">
            <v>2009 Every Kilowatt Counts Power Savings Event</v>
          </cell>
          <cell r="CL319">
            <v>11.440801270062488</v>
          </cell>
          <cell r="CM319">
            <v>741.55921859429895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EC319">
            <v>11.440801270062488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</row>
        <row r="320">
          <cell r="A320" t="str">
            <v>2009 Every Kilowatt Counts Power Savings Event</v>
          </cell>
          <cell r="CL320">
            <v>25.620953233740774</v>
          </cell>
          <cell r="CM320">
            <v>1660.6751232861957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EC320">
            <v>25.620953233740774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</row>
        <row r="321">
          <cell r="A321" t="str">
            <v>2009 Every Kilowatt Counts Power Savings Event</v>
          </cell>
          <cell r="CL321">
            <v>123.14409361296245</v>
          </cell>
          <cell r="CM321">
            <v>7981.8393553507531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EC321">
            <v>123.14409361296245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</row>
        <row r="322">
          <cell r="A322" t="str">
            <v>2009 Every Kilowatt Counts Power Savings Event</v>
          </cell>
          <cell r="CL322">
            <v>491.40987816530179</v>
          </cell>
          <cell r="CM322">
            <v>31851.748549757875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EC322">
            <v>491.40987816530179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</row>
        <row r="323">
          <cell r="A323" t="str">
            <v>2009 Every Kilowatt Counts Power Savings Event</v>
          </cell>
          <cell r="CL323">
            <v>48.165971066584461</v>
          </cell>
          <cell r="CM323">
            <v>3121.9771258885703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EC323">
            <v>48.165971066584461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</row>
        <row r="324">
          <cell r="A324" t="str">
            <v>2009 peaksaver®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</row>
        <row r="325">
          <cell r="A325" t="str">
            <v>2009 peaksaver®</v>
          </cell>
          <cell r="CL325">
            <v>26.303570496904399</v>
          </cell>
          <cell r="CM325">
            <v>1704.9203743242665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EC325">
            <v>26.303570496904399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</row>
        <row r="326">
          <cell r="A326" t="str">
            <v>2009 peaksaver®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</row>
        <row r="327">
          <cell r="A327" t="str">
            <v>2009 peaksaver®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</row>
        <row r="328">
          <cell r="A328" t="str">
            <v>2009 peaksaver®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</row>
        <row r="329">
          <cell r="A329" t="str">
            <v>2009 peaksaver®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</row>
        <row r="330">
          <cell r="A330" t="str">
            <v>2009 Electricity Retrofit Incentive</v>
          </cell>
          <cell r="CL330">
            <v>99206.183324110476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2431.1352272727231</v>
          </cell>
          <cell r="CZ330">
            <v>646.25113636363517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EC330">
            <v>0</v>
          </cell>
          <cell r="ED330">
            <v>0</v>
          </cell>
          <cell r="EE330">
            <v>69975.034275892831</v>
          </cell>
          <cell r="EF330">
            <v>29231.149048217638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</row>
        <row r="331">
          <cell r="A331" t="str">
            <v>2009 High Performance New Construction</v>
          </cell>
          <cell r="CL331">
            <v>15456.343260220663</v>
          </cell>
          <cell r="CM331">
            <v>0</v>
          </cell>
          <cell r="CN331">
            <v>883019.8421426086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EC331">
            <v>0</v>
          </cell>
          <cell r="ED331">
            <v>15456.343260220663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</row>
        <row r="332">
          <cell r="A332" t="str">
            <v>2009 Power Savings Blitz</v>
          </cell>
          <cell r="CL332">
            <v>111246.52602033301</v>
          </cell>
          <cell r="CM332">
            <v>0</v>
          </cell>
          <cell r="CN332">
            <v>6355506.4863372864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EC332">
            <v>0</v>
          </cell>
          <cell r="ED332">
            <v>111246.52602033301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</row>
        <row r="333">
          <cell r="A333" t="str">
            <v>2010 Great Refrigerator Roundup</v>
          </cell>
          <cell r="CL333">
            <v>2.5748110495096732</v>
          </cell>
          <cell r="CM333">
            <v>170.81897868526394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EC333">
            <v>2.5748110495096732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</row>
        <row r="334">
          <cell r="A334" t="str">
            <v>2010 Great Refrigerator Roundup</v>
          </cell>
          <cell r="CL334">
            <v>0.6431269606005936</v>
          </cell>
          <cell r="CM334">
            <v>42.666544636613992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EC334">
            <v>0.6431269606005936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</row>
        <row r="335">
          <cell r="A335" t="str">
            <v>2010 Great Refrigerator Roundup</v>
          </cell>
          <cell r="CL335">
            <v>3.7024486426651482</v>
          </cell>
          <cell r="CM335">
            <v>245.62909029582613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EC335">
            <v>3.7024486426651482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</row>
        <row r="336">
          <cell r="A336" t="str">
            <v>2010 Great Refrigerator Roundup</v>
          </cell>
          <cell r="CL336">
            <v>48.899266382220297</v>
          </cell>
          <cell r="CM336">
            <v>3244.0915396336354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EC336">
            <v>48.899266382220297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</row>
        <row r="337">
          <cell r="A337" t="str">
            <v>2010 Great Refrigerator Roundup</v>
          </cell>
          <cell r="CL337">
            <v>12.213881313731703</v>
          </cell>
          <cell r="CM337">
            <v>810.29741277209052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EC337">
            <v>12.213881313731703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</row>
        <row r="338">
          <cell r="A338" t="str">
            <v>2010 Great Refrigerator Roundup</v>
          </cell>
          <cell r="CL338">
            <v>70.314682888536694</v>
          </cell>
          <cell r="CM338">
            <v>4664.8402879447558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EC338">
            <v>70.314682888536694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</row>
        <row r="339">
          <cell r="A339" t="str">
            <v>2010 Great Refrigerator Roundup</v>
          </cell>
          <cell r="CL339">
            <v>29.165536367144654</v>
          </cell>
          <cell r="CM339">
            <v>1934.9098008540514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EC339">
            <v>29.165536367144654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</row>
        <row r="340">
          <cell r="A340" t="str">
            <v>2010 Great Refrigerator Roundup</v>
          </cell>
          <cell r="CL340">
            <v>7.0584363414143407</v>
          </cell>
          <cell r="CM340">
            <v>468.27315238722304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EC340">
            <v>7.0584363414143407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</row>
        <row r="341">
          <cell r="A341" t="str">
            <v>2010 Great Refrigerator Roundup</v>
          </cell>
          <cell r="CL341">
            <v>33.993595380912865</v>
          </cell>
          <cell r="CM341">
            <v>2255.2145121147564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EC341">
            <v>33.993595380912865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</row>
        <row r="342">
          <cell r="A342" t="str">
            <v>2010 Great Refrigerator Roundup</v>
          </cell>
          <cell r="CL342">
            <v>1132.6421890153269</v>
          </cell>
          <cell r="CM342">
            <v>75142.128188506889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EC342">
            <v>1132.6421890153269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</row>
        <row r="343">
          <cell r="A343" t="str">
            <v>2010 Great Refrigerator Roundup</v>
          </cell>
          <cell r="CL343">
            <v>274.11403267628509</v>
          </cell>
          <cell r="CM343">
            <v>18185.365141251383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EC343">
            <v>274.11403267628509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</row>
        <row r="344">
          <cell r="A344" t="str">
            <v>2010 Great Refrigerator Roundup</v>
          </cell>
          <cell r="CL344">
            <v>1320.1396264432178</v>
          </cell>
          <cell r="CM344">
            <v>87581.146101543927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EC344">
            <v>1320.1396264432178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</row>
        <row r="345">
          <cell r="A345" t="str">
            <v>2010 Great Refrigerator Roundup</v>
          </cell>
          <cell r="CL345">
            <v>34.520557201998542</v>
          </cell>
          <cell r="CM345">
            <v>2290.1743900837141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EC345">
            <v>34.520557201998542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</row>
        <row r="346">
          <cell r="A346" t="str">
            <v>2010 Great Refrigerator Roundup</v>
          </cell>
          <cell r="CL346">
            <v>6.5536418840282487</v>
          </cell>
          <cell r="CM346">
            <v>434.78390909960586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EC346">
            <v>6.5536418840282487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</row>
        <row r="347">
          <cell r="A347" t="str">
            <v>2010 Great Refrigerator Roundup</v>
          </cell>
          <cell r="CL347">
            <v>40.949957047029244</v>
          </cell>
          <cell r="CM347">
            <v>2716.7157921397925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EC347">
            <v>40.949957047029244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</row>
        <row r="348">
          <cell r="A348" t="str">
            <v>2010 Great Refrigerator Roundup</v>
          </cell>
          <cell r="CL348">
            <v>655.59370758668092</v>
          </cell>
          <cell r="CM348">
            <v>43493.617748676552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EC348">
            <v>655.59370758668092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</row>
        <row r="349">
          <cell r="A349" t="str">
            <v>2010 Great Refrigerator Roundup</v>
          </cell>
          <cell r="CL349">
            <v>124.46283400943179</v>
          </cell>
          <cell r="CM349">
            <v>8257.1551002988654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EC349">
            <v>124.46283400943179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</row>
        <row r="350">
          <cell r="A350" t="str">
            <v>2010 Great Refrigerator Roundup</v>
          </cell>
          <cell r="CL350">
            <v>777.697011345546</v>
          </cell>
          <cell r="CM350">
            <v>51594.236101296185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EC350">
            <v>777.697011345546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</row>
        <row r="351">
          <cell r="A351" t="str">
            <v>2010 Great Refrigerator Roundup</v>
          </cell>
          <cell r="CL351">
            <v>19.351142934653673</v>
          </cell>
          <cell r="CM351">
            <v>1283.800018304094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EC351">
            <v>19.351142934653673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</row>
        <row r="352">
          <cell r="A352" t="str">
            <v>2010 Great Refrigerator Roundup</v>
          </cell>
          <cell r="CL352">
            <v>4.0682532432628191</v>
          </cell>
          <cell r="CM352">
            <v>269.89742186305489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EC352">
            <v>4.0682532432628191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</row>
        <row r="353">
          <cell r="A353" t="str">
            <v>2010 Great Refrigerator Roundup</v>
          </cell>
          <cell r="CL353">
            <v>24.612108096291372</v>
          </cell>
          <cell r="CM353">
            <v>1632.8247344986444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EC353">
            <v>24.612108096291372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</row>
        <row r="354">
          <cell r="A354" t="str">
            <v>2010 Great Refrigerator Roundup</v>
          </cell>
          <cell r="CL354">
            <v>367.50529455054476</v>
          </cell>
          <cell r="CM354">
            <v>24381.15957615837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EC354">
            <v>367.50529455054476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</row>
        <row r="355">
          <cell r="A355" t="str">
            <v>2010 Great Refrigerator Roundup</v>
          </cell>
          <cell r="CL355">
            <v>77.261824354266153</v>
          </cell>
          <cell r="CM355">
            <v>5125.7298783416672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EC355">
            <v>77.261824354266153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</row>
        <row r="356">
          <cell r="A356" t="str">
            <v>2010 Great Refrigerator Roundup</v>
          </cell>
          <cell r="CL356">
            <v>467.41838794646333</v>
          </cell>
          <cell r="CM356">
            <v>31009.62754642994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EC356">
            <v>467.41838794646333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</row>
        <row r="357">
          <cell r="A357" t="str">
            <v>2010 Great Refrigerator Roundup</v>
          </cell>
          <cell r="CL357">
            <v>1.1098065278578246</v>
          </cell>
          <cell r="CM357">
            <v>73.627157092950142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EC357">
            <v>1.1098065278578246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</row>
        <row r="358">
          <cell r="A358" t="str">
            <v>2010 Great Refrigerator Roundup</v>
          </cell>
          <cell r="CL358">
            <v>0.22222899754879855</v>
          </cell>
          <cell r="CM358">
            <v>14.743190729574032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EC358">
            <v>0.22222899754879855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</row>
        <row r="359">
          <cell r="A359" t="str">
            <v>2010 Great Refrigerator Roundup</v>
          </cell>
          <cell r="CL359">
            <v>1.3649532172052197</v>
          </cell>
          <cell r="CM359">
            <v>90.554184378136028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EC359">
            <v>1.3649532172052197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</row>
        <row r="360">
          <cell r="A360" t="str">
            <v>2010 Great Refrigerator Roundup</v>
          </cell>
          <cell r="CL360">
            <v>21.076779614092942</v>
          </cell>
          <cell r="CM360">
            <v>1398.2827859696206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EC360">
            <v>21.076779614092942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</row>
        <row r="361">
          <cell r="A361" t="str">
            <v>2010 Great Refrigerator Roundup</v>
          </cell>
          <cell r="CL361">
            <v>4.220439768215952</v>
          </cell>
          <cell r="CM361">
            <v>279.99383137128046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EC361">
            <v>4.220439768215952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</row>
        <row r="362">
          <cell r="A362" t="str">
            <v>2010 Great Refrigerator Roundup</v>
          </cell>
          <cell r="CL362">
            <v>25.922372431987604</v>
          </cell>
          <cell r="CM362">
            <v>1719.7507307475646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EC362">
            <v>25.922372431987604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</row>
        <row r="363">
          <cell r="A363" t="str">
            <v>2010 Great Refrigerator Roundup</v>
          </cell>
          <cell r="CL363">
            <v>179.08557758197281</v>
          </cell>
          <cell r="CM363">
            <v>11880.955484340784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EC363">
            <v>179.08557758197281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</row>
        <row r="364">
          <cell r="A364" t="str">
            <v>2010 Great Refrigerator Roundup</v>
          </cell>
          <cell r="CL364">
            <v>35.559143604609432</v>
          </cell>
          <cell r="CM364">
            <v>2359.076637727936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EC364">
            <v>35.559143604609432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</row>
        <row r="365">
          <cell r="A365" t="str">
            <v>2010 Great Refrigerator Roundup</v>
          </cell>
          <cell r="CL365">
            <v>218.99279442123787</v>
          </cell>
          <cell r="CM365">
            <v>14528.493455700964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EC365">
            <v>218.99279442123787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</row>
        <row r="366">
          <cell r="A366" t="str">
            <v>2010 Great Refrigerator Roundup</v>
          </cell>
          <cell r="CL366">
            <v>3401.0858253316519</v>
          </cell>
          <cell r="CM366">
            <v>225635.97713887246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EC366">
            <v>3401.0858253316519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</row>
        <row r="367">
          <cell r="A367" t="str">
            <v>2010 Great Refrigerator Roundup</v>
          </cell>
          <cell r="CL367">
            <v>675.31791731923272</v>
          </cell>
          <cell r="CM367">
            <v>44802.167889678181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EC367">
            <v>675.31791731923272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</row>
        <row r="368">
          <cell r="A368" t="str">
            <v>2010 Great Refrigerator Roundup</v>
          </cell>
          <cell r="CL368">
            <v>4158.9797403697539</v>
          </cell>
          <cell r="CM368">
            <v>275916.42957954318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EC368">
            <v>4158.9797403697539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</row>
        <row r="369">
          <cell r="A369" t="str">
            <v>2010 Great Refrigerator Roundup</v>
          </cell>
          <cell r="CL369">
            <v>9.4202351545362504</v>
          </cell>
          <cell r="CM369">
            <v>624.96040180476029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EC369">
            <v>9.4202351545362504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</row>
        <row r="370">
          <cell r="A370" t="str">
            <v>2010 Great Refrigerator Roundup</v>
          </cell>
          <cell r="CL370">
            <v>1.2831138232556478</v>
          </cell>
          <cell r="CM370">
            <v>85.124767841590923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EC370">
            <v>1.2831138232556478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</row>
        <row r="371">
          <cell r="A371" t="str">
            <v>2010 Great Refrigerator Roundup</v>
          </cell>
          <cell r="CL371">
            <v>6.1795063418633465</v>
          </cell>
          <cell r="CM371">
            <v>409.96288341127951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EC371">
            <v>6.1795063418633465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</row>
        <row r="372">
          <cell r="A372" t="str">
            <v>2010 Great Refrigerator Roundup</v>
          </cell>
          <cell r="CL372">
            <v>365.83437493344672</v>
          </cell>
          <cell r="CM372">
            <v>24270.30686620429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EC372">
            <v>365.83437493344672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</row>
        <row r="373">
          <cell r="A373" t="str">
            <v>2010 Great Refrigerator Roundup</v>
          </cell>
          <cell r="CL373">
            <v>49.829663039054267</v>
          </cell>
          <cell r="CM373">
            <v>3305.8162268578994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EC373">
            <v>49.829663039054267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</row>
        <row r="374">
          <cell r="A374" t="str">
            <v>2010 Great Refrigerator Roundup</v>
          </cell>
          <cell r="CL374">
            <v>239.980828810227</v>
          </cell>
          <cell r="CM374">
            <v>15920.888676166191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EC374">
            <v>239.980828810227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</row>
        <row r="375">
          <cell r="A375" t="str">
            <v>2010 Great Refrigerator Roundup</v>
          </cell>
          <cell r="CL375">
            <v>13.306230007214225</v>
          </cell>
          <cell r="CM375">
            <v>882.76637635852546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EC375">
            <v>13.306230007214225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</row>
        <row r="376">
          <cell r="A376" t="str">
            <v>2010 Great Refrigerator Roundup</v>
          </cell>
          <cell r="CL376">
            <v>4.1593378968359138</v>
          </cell>
          <cell r="CM376">
            <v>275.94019051600912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EC376">
            <v>4.1593378968359138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</row>
        <row r="377">
          <cell r="A377" t="str">
            <v>2010 Great Refrigerator Roundup</v>
          </cell>
          <cell r="CL377">
            <v>10.683417296431895</v>
          </cell>
          <cell r="CM377">
            <v>708.76285535301918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EC377">
            <v>10.683417296431895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</row>
        <row r="378">
          <cell r="A378" t="str">
            <v>2010 Great Refrigerator Roundup</v>
          </cell>
          <cell r="CL378">
            <v>14.337687178240982</v>
          </cell>
          <cell r="CM378">
            <v>951.19565412861073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EC378">
            <v>14.337687178240982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</row>
        <row r="379">
          <cell r="A379" t="str">
            <v>2010 Great Refrigerator Roundup</v>
          </cell>
          <cell r="CL379">
            <v>0.59348101762639049</v>
          </cell>
          <cell r="CM379">
            <v>39.37291682795005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EC379">
            <v>0.59348101762639049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</row>
        <row r="380">
          <cell r="A380" t="str">
            <v>2010 Great Refrigerator Roundup</v>
          </cell>
          <cell r="CL380">
            <v>2.6015297874783387</v>
          </cell>
          <cell r="CM380">
            <v>172.59156216568508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EC380">
            <v>2.6015297874783387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</row>
        <row r="381">
          <cell r="A381" t="str">
            <v>2010 Cool Savings Rebate</v>
          </cell>
          <cell r="CL381">
            <v>22394.158918264809</v>
          </cell>
          <cell r="CM381">
            <v>1485680.805844747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EC381">
            <v>22394.158918264809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</row>
        <row r="382">
          <cell r="A382" t="str">
            <v>2010 Cool Savings Rebate</v>
          </cell>
          <cell r="CL382">
            <v>3765.5103639152921</v>
          </cell>
          <cell r="CM382">
            <v>249812.75216885394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EC382">
            <v>3765.5103639152921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</row>
        <row r="383">
          <cell r="A383" t="str">
            <v>2010 Cool Savings Rebate</v>
          </cell>
          <cell r="CL383">
            <v>432.06130775805724</v>
          </cell>
          <cell r="CM383">
            <v>28663.956267666923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EC383">
            <v>432.06130775805724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</row>
        <row r="384">
          <cell r="A384" t="str">
            <v>2010 Every Kilowatt Counts Power Savings Event</v>
          </cell>
          <cell r="CL384">
            <v>39039.645763386376</v>
          </cell>
          <cell r="CM384">
            <v>2589981.2799102631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EC384">
            <v>39039.645763386376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</row>
        <row r="385">
          <cell r="A385" t="str">
            <v>2010 peaksaver®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</row>
        <row r="386">
          <cell r="A386" t="str">
            <v>2010 peaksaver®</v>
          </cell>
          <cell r="CL386">
            <v>27.428022408599688</v>
          </cell>
          <cell r="CM386">
            <v>1819.6390667523933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EC386">
            <v>27.428022408599688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</row>
        <row r="387">
          <cell r="A387" t="str">
            <v>2010 peaksaver®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</row>
        <row r="388">
          <cell r="A388" t="str">
            <v>2010 peaksaver®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</row>
        <row r="389">
          <cell r="A389" t="str">
            <v>2010 peaksaver®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</row>
        <row r="390">
          <cell r="A390" t="str">
            <v>2010 peaksaver®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</row>
        <row r="391">
          <cell r="A391" t="str">
            <v>2010 Electricity Retrofit Incentive</v>
          </cell>
          <cell r="CL391">
            <v>79563.453738932061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1960.7800000000002</v>
          </cell>
          <cell r="CZ391">
            <v>521.22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EC391">
            <v>0</v>
          </cell>
          <cell r="ED391">
            <v>0</v>
          </cell>
          <cell r="EE391">
            <v>56422.998065209613</v>
          </cell>
          <cell r="EF391">
            <v>23140.455673722452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</row>
        <row r="392">
          <cell r="A392" t="str">
            <v>2010 High Performance New Construction</v>
          </cell>
          <cell r="CL392">
            <v>9980.3512658383479</v>
          </cell>
          <cell r="CM392">
            <v>0</v>
          </cell>
          <cell r="CN392">
            <v>588679.89476173907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EC392">
            <v>0</v>
          </cell>
          <cell r="ED392">
            <v>9980.3512658383479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</row>
        <row r="393">
          <cell r="A393" t="str">
            <v>2010 Power Savings Blitz</v>
          </cell>
          <cell r="CL393">
            <v>71833.252412595422</v>
          </cell>
          <cell r="CM393">
            <v>0</v>
          </cell>
          <cell r="CN393">
            <v>4237004.3242248576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EC393">
            <v>0</v>
          </cell>
          <cell r="ED393">
            <v>71833.252412595422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</row>
        <row r="394">
          <cell r="A394">
            <v>0</v>
          </cell>
          <cell r="CL394" t="e">
            <v>#N/A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</row>
        <row r="395">
          <cell r="A395">
            <v>0</v>
          </cell>
          <cell r="CL395" t="e">
            <v>#N/A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</row>
        <row r="396">
          <cell r="A396">
            <v>0</v>
          </cell>
          <cell r="CL396" t="e">
            <v>#N/A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</row>
        <row r="397">
          <cell r="A397">
            <v>0</v>
          </cell>
          <cell r="CL397" t="e">
            <v>#N/A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</row>
        <row r="398">
          <cell r="A398">
            <v>0</v>
          </cell>
          <cell r="CL398" t="e">
            <v>#N/A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</row>
        <row r="399">
          <cell r="A399">
            <v>0</v>
          </cell>
          <cell r="CL399" t="e">
            <v>#N/A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</row>
        <row r="400">
          <cell r="A400">
            <v>0</v>
          </cell>
          <cell r="CL400" t="e">
            <v>#N/A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</row>
        <row r="401">
          <cell r="A401">
            <v>0</v>
          </cell>
          <cell r="CL401" t="e">
            <v>#N/A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</row>
        <row r="402">
          <cell r="A402">
            <v>0</v>
          </cell>
          <cell r="CL402" t="e">
            <v>#N/A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</row>
        <row r="403">
          <cell r="A403">
            <v>0</v>
          </cell>
          <cell r="CL403" t="e">
            <v>#N/A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</row>
        <row r="404">
          <cell r="A404">
            <v>0</v>
          </cell>
          <cell r="CL404" t="e">
            <v>#N/A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</row>
        <row r="405">
          <cell r="A405">
            <v>0</v>
          </cell>
          <cell r="CL405" t="e">
            <v>#N/A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</row>
        <row r="406">
          <cell r="A406">
            <v>0</v>
          </cell>
          <cell r="CL406" t="e">
            <v>#N/A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</row>
        <row r="407">
          <cell r="A407">
            <v>0</v>
          </cell>
          <cell r="CL407" t="e">
            <v>#N/A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</row>
        <row r="408">
          <cell r="A408">
            <v>0</v>
          </cell>
          <cell r="CL408" t="e">
            <v>#N/A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</row>
        <row r="409">
          <cell r="A409">
            <v>0</v>
          </cell>
          <cell r="CL409" t="e">
            <v>#N/A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</row>
        <row r="410">
          <cell r="A410">
            <v>0</v>
          </cell>
          <cell r="CL410" t="e">
            <v>#N/A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</row>
        <row r="411">
          <cell r="A411">
            <v>0</v>
          </cell>
          <cell r="CL411" t="e">
            <v>#N/A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</row>
        <row r="412">
          <cell r="A412">
            <v>0</v>
          </cell>
          <cell r="CL412" t="e">
            <v>#N/A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</row>
        <row r="413">
          <cell r="A413">
            <v>0</v>
          </cell>
          <cell r="CL413" t="e">
            <v>#N/A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</row>
        <row r="414">
          <cell r="A414">
            <v>0</v>
          </cell>
          <cell r="CL414" t="e">
            <v>#N/A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</row>
        <row r="415">
          <cell r="A415">
            <v>0</v>
          </cell>
          <cell r="CL415" t="e">
            <v>#N/A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</row>
        <row r="416">
          <cell r="A416">
            <v>0</v>
          </cell>
          <cell r="CL416" t="e">
            <v>#N/A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</row>
        <row r="417">
          <cell r="A417">
            <v>0</v>
          </cell>
          <cell r="CL417" t="e">
            <v>#N/A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</row>
        <row r="418">
          <cell r="A418">
            <v>0</v>
          </cell>
          <cell r="CL418" t="e">
            <v>#N/A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</row>
        <row r="419">
          <cell r="A419">
            <v>0</v>
          </cell>
          <cell r="CL419" t="e">
            <v>#N/A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</row>
        <row r="420">
          <cell r="A420">
            <v>0</v>
          </cell>
          <cell r="CL420" t="e">
            <v>#N/A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</row>
        <row r="421">
          <cell r="A421">
            <v>0</v>
          </cell>
          <cell r="CL421" t="e">
            <v>#N/A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</row>
        <row r="422">
          <cell r="A422">
            <v>0</v>
          </cell>
          <cell r="CL422" t="e">
            <v>#N/A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</row>
        <row r="423">
          <cell r="A423">
            <v>0</v>
          </cell>
          <cell r="CL423" t="e">
            <v>#N/A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</row>
        <row r="424">
          <cell r="A424">
            <v>0</v>
          </cell>
          <cell r="CL424" t="e">
            <v>#N/A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</row>
        <row r="425">
          <cell r="A425">
            <v>0</v>
          </cell>
          <cell r="CL425" t="e">
            <v>#N/A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</row>
        <row r="426">
          <cell r="A426">
            <v>0</v>
          </cell>
          <cell r="CL426" t="e">
            <v>#N/A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</row>
        <row r="427">
          <cell r="A427">
            <v>0</v>
          </cell>
          <cell r="CL427" t="e">
            <v>#N/A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</row>
        <row r="428">
          <cell r="A428">
            <v>0</v>
          </cell>
          <cell r="CL428" t="e">
            <v>#N/A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</row>
        <row r="429">
          <cell r="A429">
            <v>0</v>
          </cell>
          <cell r="CL429" t="e">
            <v>#N/A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</row>
        <row r="430">
          <cell r="A430">
            <v>0</v>
          </cell>
          <cell r="CL430" t="e">
            <v>#N/A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</row>
        <row r="431">
          <cell r="A431">
            <v>0</v>
          </cell>
          <cell r="CL431" t="e">
            <v>#N/A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</row>
        <row r="432">
          <cell r="A432">
            <v>0</v>
          </cell>
          <cell r="CL432" t="e">
            <v>#N/A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</row>
        <row r="433">
          <cell r="A433">
            <v>0</v>
          </cell>
          <cell r="CL433" t="e">
            <v>#N/A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</row>
        <row r="434">
          <cell r="A434">
            <v>0</v>
          </cell>
          <cell r="CL434" t="e">
            <v>#N/A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</row>
        <row r="435">
          <cell r="A435">
            <v>0</v>
          </cell>
          <cell r="CL435" t="e">
            <v>#N/A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</row>
        <row r="436">
          <cell r="A436">
            <v>0</v>
          </cell>
          <cell r="CL436" t="e">
            <v>#N/A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</row>
        <row r="437">
          <cell r="A437">
            <v>0</v>
          </cell>
          <cell r="CL437" t="e">
            <v>#N/A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</row>
        <row r="438">
          <cell r="A438">
            <v>0</v>
          </cell>
          <cell r="CL438" t="e">
            <v>#N/A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</row>
        <row r="439">
          <cell r="A439">
            <v>0</v>
          </cell>
          <cell r="CL439" t="e">
            <v>#N/A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</row>
        <row r="440">
          <cell r="A440">
            <v>0</v>
          </cell>
          <cell r="CL440" t="e">
            <v>#N/A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</row>
        <row r="441">
          <cell r="A441">
            <v>0</v>
          </cell>
          <cell r="CL441" t="e">
            <v>#N/A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</row>
        <row r="442">
          <cell r="A442">
            <v>0</v>
          </cell>
          <cell r="CL442" t="e">
            <v>#N/A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</row>
        <row r="443">
          <cell r="A443">
            <v>0</v>
          </cell>
          <cell r="CL443" t="e">
            <v>#N/A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</row>
        <row r="444">
          <cell r="A444">
            <v>0</v>
          </cell>
          <cell r="CL444" t="e">
            <v>#N/A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</row>
        <row r="445">
          <cell r="A445">
            <v>0</v>
          </cell>
          <cell r="CL445" t="e">
            <v>#N/A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</row>
        <row r="446">
          <cell r="A446">
            <v>0</v>
          </cell>
          <cell r="CL446" t="e">
            <v>#N/A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</row>
        <row r="447">
          <cell r="A447">
            <v>0</v>
          </cell>
          <cell r="CL447" t="e">
            <v>#N/A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</row>
        <row r="448">
          <cell r="A448">
            <v>0</v>
          </cell>
          <cell r="CL448" t="e">
            <v>#N/A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</row>
        <row r="449">
          <cell r="A449">
            <v>0</v>
          </cell>
          <cell r="CL449" t="e">
            <v>#N/A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</row>
        <row r="450">
          <cell r="A450">
            <v>0</v>
          </cell>
          <cell r="CL450" t="e">
            <v>#N/A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</row>
        <row r="451">
          <cell r="A451">
            <v>0</v>
          </cell>
          <cell r="CL451" t="e">
            <v>#N/A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</row>
        <row r="452">
          <cell r="A452">
            <v>0</v>
          </cell>
          <cell r="CL452" t="e">
            <v>#N/A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</row>
        <row r="453">
          <cell r="A453">
            <v>0</v>
          </cell>
          <cell r="CL453" t="e">
            <v>#N/A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</row>
        <row r="454">
          <cell r="A454">
            <v>0</v>
          </cell>
          <cell r="CL454" t="e">
            <v>#N/A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</row>
        <row r="455">
          <cell r="A455">
            <v>0</v>
          </cell>
          <cell r="CL455" t="e">
            <v>#N/A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</row>
        <row r="456">
          <cell r="A456">
            <v>0</v>
          </cell>
          <cell r="CL456" t="e">
            <v>#N/A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</row>
        <row r="457">
          <cell r="A457">
            <v>0</v>
          </cell>
          <cell r="CL457" t="e">
            <v>#N/A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</row>
        <row r="458">
          <cell r="A458">
            <v>0</v>
          </cell>
          <cell r="CL458" t="e">
            <v>#N/A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</row>
        <row r="459">
          <cell r="A459">
            <v>0</v>
          </cell>
          <cell r="CL459" t="e">
            <v>#N/A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</row>
        <row r="460">
          <cell r="A460">
            <v>0</v>
          </cell>
          <cell r="CL460" t="e">
            <v>#N/A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</row>
        <row r="461">
          <cell r="A461">
            <v>0</v>
          </cell>
          <cell r="CL461" t="e">
            <v>#N/A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</row>
        <row r="462">
          <cell r="A462">
            <v>0</v>
          </cell>
          <cell r="CL462" t="e">
            <v>#N/A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</row>
        <row r="463">
          <cell r="A463">
            <v>0</v>
          </cell>
          <cell r="CL463" t="e">
            <v>#N/A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</row>
        <row r="464">
          <cell r="A464">
            <v>0</v>
          </cell>
          <cell r="CL464" t="e">
            <v>#N/A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</row>
        <row r="465">
          <cell r="A465">
            <v>0</v>
          </cell>
          <cell r="CL465" t="e">
            <v>#N/A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</row>
        <row r="466">
          <cell r="A466">
            <v>0</v>
          </cell>
          <cell r="CL466" t="e">
            <v>#N/A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</row>
        <row r="467">
          <cell r="A467">
            <v>0</v>
          </cell>
          <cell r="CL467" t="e">
            <v>#N/A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</row>
        <row r="468">
          <cell r="A468">
            <v>0</v>
          </cell>
          <cell r="CL468" t="e">
            <v>#N/A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</row>
        <row r="469">
          <cell r="A469">
            <v>0</v>
          </cell>
          <cell r="CL469" t="e">
            <v>#N/A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</row>
        <row r="470">
          <cell r="A470">
            <v>0</v>
          </cell>
          <cell r="CL470" t="e">
            <v>#N/A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</row>
        <row r="471">
          <cell r="A471">
            <v>0</v>
          </cell>
          <cell r="CL471" t="e">
            <v>#N/A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</row>
        <row r="472">
          <cell r="A472">
            <v>0</v>
          </cell>
          <cell r="CL472" t="e">
            <v>#N/A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</row>
        <row r="473">
          <cell r="A473">
            <v>0</v>
          </cell>
          <cell r="CL473" t="e">
            <v>#N/A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</row>
        <row r="474">
          <cell r="A474">
            <v>0</v>
          </cell>
          <cell r="CL474" t="e">
            <v>#N/A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</row>
        <row r="475">
          <cell r="A475">
            <v>0</v>
          </cell>
          <cell r="CL475" t="e">
            <v>#N/A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</row>
        <row r="476">
          <cell r="A476">
            <v>0</v>
          </cell>
          <cell r="CL476" t="e">
            <v>#N/A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</row>
        <row r="477">
          <cell r="A477">
            <v>0</v>
          </cell>
          <cell r="CL477" t="e">
            <v>#N/A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</row>
        <row r="478">
          <cell r="A478">
            <v>0</v>
          </cell>
          <cell r="CL478" t="e">
            <v>#N/A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</row>
        <row r="479">
          <cell r="A479">
            <v>0</v>
          </cell>
          <cell r="CL479" t="e">
            <v>#N/A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</row>
        <row r="480">
          <cell r="A480">
            <v>0</v>
          </cell>
          <cell r="CL480" t="e">
            <v>#N/A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</row>
        <row r="481">
          <cell r="A481">
            <v>0</v>
          </cell>
          <cell r="CL481" t="e">
            <v>#N/A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</row>
        <row r="482">
          <cell r="A482">
            <v>0</v>
          </cell>
          <cell r="CL482" t="e">
            <v>#N/A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</row>
        <row r="483">
          <cell r="A483">
            <v>0</v>
          </cell>
          <cell r="CL483" t="e">
            <v>#N/A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</row>
        <row r="484">
          <cell r="A484">
            <v>0</v>
          </cell>
          <cell r="CL484" t="e">
            <v>#N/A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</row>
        <row r="485">
          <cell r="A485">
            <v>0</v>
          </cell>
          <cell r="CL485" t="e">
            <v>#N/A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</row>
        <row r="486">
          <cell r="A486">
            <v>0</v>
          </cell>
          <cell r="CL486" t="e">
            <v>#N/A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</row>
        <row r="487">
          <cell r="A487">
            <v>0</v>
          </cell>
          <cell r="CL487" t="e">
            <v>#N/A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</row>
        <row r="488">
          <cell r="A488">
            <v>0</v>
          </cell>
          <cell r="CL488" t="e">
            <v>#N/A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</row>
        <row r="489">
          <cell r="A489">
            <v>0</v>
          </cell>
          <cell r="CL489" t="e">
            <v>#N/A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</row>
        <row r="490">
          <cell r="A490">
            <v>0</v>
          </cell>
          <cell r="CL490" t="e">
            <v>#N/A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</row>
        <row r="491">
          <cell r="A491">
            <v>0</v>
          </cell>
          <cell r="CL491" t="e">
            <v>#N/A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</row>
        <row r="492">
          <cell r="A492">
            <v>0</v>
          </cell>
          <cell r="CL492" t="e">
            <v>#N/A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</row>
        <row r="493">
          <cell r="A493">
            <v>0</v>
          </cell>
          <cell r="CL493" t="e">
            <v>#N/A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</row>
        <row r="494">
          <cell r="A494">
            <v>0</v>
          </cell>
          <cell r="CL494" t="e">
            <v>#N/A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</row>
        <row r="495">
          <cell r="A495">
            <v>0</v>
          </cell>
          <cell r="CL495" t="e">
            <v>#N/A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</row>
        <row r="496">
          <cell r="A496">
            <v>0</v>
          </cell>
          <cell r="CL496" t="e">
            <v>#N/A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</row>
        <row r="497">
          <cell r="A497">
            <v>0</v>
          </cell>
          <cell r="CL497" t="e">
            <v>#N/A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</row>
        <row r="498">
          <cell r="A498">
            <v>0</v>
          </cell>
          <cell r="CL498" t="e">
            <v>#N/A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</row>
        <row r="499">
          <cell r="A499">
            <v>0</v>
          </cell>
          <cell r="CL499" t="e">
            <v>#N/A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</row>
        <row r="500">
          <cell r="A500">
            <v>0</v>
          </cell>
          <cell r="CL500" t="e">
            <v>#N/A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</row>
        <row r="501">
          <cell r="A501">
            <v>0</v>
          </cell>
          <cell r="CL501" t="e">
            <v>#N/A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</row>
        <row r="502">
          <cell r="A502">
            <v>0</v>
          </cell>
          <cell r="CL502" t="e">
            <v>#N/A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</row>
        <row r="503">
          <cell r="A503">
            <v>0</v>
          </cell>
          <cell r="CL503" t="e">
            <v>#N/A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</row>
        <row r="504">
          <cell r="A504">
            <v>0</v>
          </cell>
          <cell r="CL504" t="e">
            <v>#N/A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</row>
        <row r="505">
          <cell r="A505">
            <v>0</v>
          </cell>
          <cell r="CL505" t="e">
            <v>#N/A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</row>
        <row r="506">
          <cell r="A506">
            <v>0</v>
          </cell>
          <cell r="CL506" t="e">
            <v>#N/A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</row>
        <row r="507">
          <cell r="A507">
            <v>0</v>
          </cell>
          <cell r="CL507" t="e">
            <v>#N/A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</row>
        <row r="508">
          <cell r="A508">
            <v>0</v>
          </cell>
          <cell r="CL508" t="e">
            <v>#N/A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</row>
        <row r="509">
          <cell r="A509">
            <v>0</v>
          </cell>
          <cell r="CL509" t="e">
            <v>#N/A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</row>
        <row r="510">
          <cell r="A510">
            <v>0</v>
          </cell>
          <cell r="CL510" t="e">
            <v>#N/A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</row>
        <row r="511">
          <cell r="A511">
            <v>0</v>
          </cell>
          <cell r="CL511" t="e">
            <v>#N/A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</row>
        <row r="512">
          <cell r="A512">
            <v>0</v>
          </cell>
          <cell r="CL512" t="e">
            <v>#N/A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</row>
        <row r="513">
          <cell r="A513">
            <v>0</v>
          </cell>
          <cell r="CL513" t="e">
            <v>#N/A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</row>
        <row r="514">
          <cell r="A514">
            <v>0</v>
          </cell>
          <cell r="CL514" t="e">
            <v>#N/A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</row>
        <row r="515">
          <cell r="A515">
            <v>0</v>
          </cell>
          <cell r="CL515" t="e">
            <v>#N/A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</row>
        <row r="516">
          <cell r="A516">
            <v>0</v>
          </cell>
          <cell r="CL516" t="e">
            <v>#N/A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</row>
        <row r="517">
          <cell r="A517">
            <v>0</v>
          </cell>
          <cell r="CL517" t="e">
            <v>#N/A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</row>
        <row r="518">
          <cell r="A518">
            <v>0</v>
          </cell>
          <cell r="CL518" t="e">
            <v>#N/A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</row>
        <row r="519">
          <cell r="A519">
            <v>0</v>
          </cell>
          <cell r="CL519" t="e">
            <v>#N/A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</row>
        <row r="520">
          <cell r="A520">
            <v>0</v>
          </cell>
          <cell r="CL520" t="e">
            <v>#N/A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</row>
        <row r="521">
          <cell r="A521">
            <v>0</v>
          </cell>
          <cell r="CL521" t="e">
            <v>#N/A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</row>
        <row r="522">
          <cell r="A522">
            <v>0</v>
          </cell>
          <cell r="CL522" t="e">
            <v>#N/A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</row>
        <row r="523">
          <cell r="A523">
            <v>0</v>
          </cell>
          <cell r="CL523" t="e">
            <v>#N/A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</row>
        <row r="524">
          <cell r="A524">
            <v>0</v>
          </cell>
          <cell r="CL524" t="e">
            <v>#N/A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</row>
        <row r="525">
          <cell r="A525">
            <v>0</v>
          </cell>
          <cell r="CL525" t="e">
            <v>#N/A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</row>
        <row r="526">
          <cell r="A526">
            <v>0</v>
          </cell>
          <cell r="CL526" t="e">
            <v>#N/A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</row>
        <row r="527">
          <cell r="A527">
            <v>0</v>
          </cell>
          <cell r="CL527" t="e">
            <v>#N/A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</row>
        <row r="528">
          <cell r="A528">
            <v>0</v>
          </cell>
          <cell r="CL528" t="e">
            <v>#N/A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</row>
        <row r="529">
          <cell r="A529">
            <v>0</v>
          </cell>
          <cell r="CL529" t="e">
            <v>#N/A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</row>
        <row r="530">
          <cell r="A530">
            <v>0</v>
          </cell>
          <cell r="CL530" t="e">
            <v>#N/A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</row>
        <row r="531">
          <cell r="A531">
            <v>0</v>
          </cell>
          <cell r="CL531" t="e">
            <v>#N/A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</row>
        <row r="532">
          <cell r="A532">
            <v>0</v>
          </cell>
          <cell r="CL532" t="e">
            <v>#N/A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</row>
        <row r="533">
          <cell r="A533">
            <v>0</v>
          </cell>
          <cell r="CL533" t="e">
            <v>#N/A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</row>
        <row r="534">
          <cell r="A534">
            <v>0</v>
          </cell>
          <cell r="CL534" t="e">
            <v>#N/A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</row>
        <row r="535">
          <cell r="A535">
            <v>0</v>
          </cell>
          <cell r="CL535" t="e">
            <v>#N/A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</row>
        <row r="536">
          <cell r="A536">
            <v>0</v>
          </cell>
          <cell r="CL536" t="e">
            <v>#N/A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</row>
        <row r="537">
          <cell r="A537">
            <v>0</v>
          </cell>
          <cell r="CL537" t="e">
            <v>#N/A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</row>
        <row r="538">
          <cell r="A538">
            <v>0</v>
          </cell>
          <cell r="CL538" t="e">
            <v>#N/A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</row>
        <row r="539">
          <cell r="A539">
            <v>0</v>
          </cell>
          <cell r="CL539" t="e">
            <v>#N/A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</row>
        <row r="540">
          <cell r="A540">
            <v>0</v>
          </cell>
          <cell r="CL540" t="e">
            <v>#N/A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</row>
        <row r="541">
          <cell r="A541">
            <v>0</v>
          </cell>
          <cell r="CL541" t="e">
            <v>#N/A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</row>
        <row r="542">
          <cell r="A542">
            <v>0</v>
          </cell>
          <cell r="CL542" t="e">
            <v>#N/A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</row>
        <row r="543">
          <cell r="A543">
            <v>0</v>
          </cell>
          <cell r="CL543" t="e">
            <v>#N/A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</row>
        <row r="544">
          <cell r="A544">
            <v>0</v>
          </cell>
          <cell r="CL544" t="e">
            <v>#N/A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</row>
        <row r="545">
          <cell r="A545">
            <v>0</v>
          </cell>
          <cell r="CL545" t="e">
            <v>#N/A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</row>
        <row r="546">
          <cell r="A546">
            <v>0</v>
          </cell>
          <cell r="CL546" t="e">
            <v>#N/A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</row>
        <row r="547">
          <cell r="A547">
            <v>0</v>
          </cell>
          <cell r="CL547" t="e">
            <v>#N/A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</row>
        <row r="548">
          <cell r="A548">
            <v>0</v>
          </cell>
          <cell r="CL548" t="e">
            <v>#N/A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</row>
        <row r="549">
          <cell r="A549">
            <v>0</v>
          </cell>
          <cell r="CL549" t="e">
            <v>#N/A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</row>
        <row r="550">
          <cell r="A550">
            <v>0</v>
          </cell>
          <cell r="CL550" t="e">
            <v>#N/A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</row>
        <row r="551">
          <cell r="A551">
            <v>0</v>
          </cell>
          <cell r="CL551" t="e">
            <v>#N/A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</row>
        <row r="552">
          <cell r="A552">
            <v>0</v>
          </cell>
          <cell r="CL552" t="e">
            <v>#N/A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</row>
        <row r="553">
          <cell r="A553">
            <v>0</v>
          </cell>
          <cell r="CL553" t="e">
            <v>#N/A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</row>
        <row r="554">
          <cell r="A554">
            <v>0</v>
          </cell>
          <cell r="CL554" t="e">
            <v>#N/A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</row>
        <row r="555">
          <cell r="A555">
            <v>0</v>
          </cell>
          <cell r="CL555" t="e">
            <v>#N/A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</row>
        <row r="556">
          <cell r="A556">
            <v>0</v>
          </cell>
          <cell r="CL556" t="e">
            <v>#N/A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</row>
        <row r="557">
          <cell r="A557">
            <v>0</v>
          </cell>
          <cell r="CL557" t="e">
            <v>#N/A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</row>
        <row r="558">
          <cell r="A558">
            <v>0</v>
          </cell>
          <cell r="CL558" t="e">
            <v>#N/A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</row>
        <row r="559">
          <cell r="A559">
            <v>0</v>
          </cell>
          <cell r="CL559" t="e">
            <v>#N/A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</row>
        <row r="560">
          <cell r="A560">
            <v>0</v>
          </cell>
          <cell r="CL560" t="e">
            <v>#N/A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</row>
        <row r="561">
          <cell r="A561">
            <v>0</v>
          </cell>
          <cell r="CL561" t="e">
            <v>#N/A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</row>
        <row r="562">
          <cell r="A562">
            <v>0</v>
          </cell>
          <cell r="CL562" t="e">
            <v>#N/A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</row>
        <row r="563">
          <cell r="A563">
            <v>0</v>
          </cell>
          <cell r="CL563" t="e">
            <v>#N/A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</row>
        <row r="564">
          <cell r="A564">
            <v>0</v>
          </cell>
          <cell r="CL564" t="e">
            <v>#N/A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</row>
        <row r="565">
          <cell r="A565">
            <v>0</v>
          </cell>
          <cell r="CL565" t="e">
            <v>#N/A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</row>
        <row r="566">
          <cell r="A566">
            <v>0</v>
          </cell>
          <cell r="CL566" t="e">
            <v>#N/A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</row>
        <row r="567">
          <cell r="A567">
            <v>0</v>
          </cell>
          <cell r="CL567" t="e">
            <v>#N/A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</row>
        <row r="568">
          <cell r="A568">
            <v>0</v>
          </cell>
          <cell r="CL568" t="e">
            <v>#N/A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</row>
        <row r="569">
          <cell r="A569">
            <v>0</v>
          </cell>
          <cell r="CL569" t="e">
            <v>#N/A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</row>
        <row r="570">
          <cell r="A570">
            <v>0</v>
          </cell>
          <cell r="CL570" t="e">
            <v>#N/A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otals"/>
      <sheetName val="Residential"/>
      <sheetName val="GS &lt; 50 kW"/>
      <sheetName val="GS 50 to 699"/>
      <sheetName val="GS 700 to 4999"/>
      <sheetName val="kWh load forecast"/>
      <sheetName val="kW loa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D28" t="str">
            <v>Energy savings</v>
          </cell>
          <cell r="K28" t="str">
            <v>Program splits</v>
          </cell>
          <cell r="P28">
            <v>3</v>
          </cell>
          <cell r="Q28">
            <v>4</v>
          </cell>
          <cell r="R28">
            <v>5</v>
          </cell>
          <cell r="S28">
            <v>6</v>
          </cell>
          <cell r="T28">
            <v>7</v>
          </cell>
          <cell r="U28">
            <v>8</v>
          </cell>
          <cell r="V28">
            <v>9</v>
          </cell>
          <cell r="W28">
            <v>10</v>
          </cell>
          <cell r="X28" t="str">
            <v>Residential</v>
          </cell>
          <cell r="Y28" t="str">
            <v>Residential</v>
          </cell>
          <cell r="Z28" t="str">
            <v>Residential</v>
          </cell>
          <cell r="AA28" t="str">
            <v>Residential</v>
          </cell>
          <cell r="AB28" t="str">
            <v>Residential</v>
          </cell>
          <cell r="AC28" t="str">
            <v>Residential</v>
          </cell>
          <cell r="AD28" t="str">
            <v>Residential</v>
          </cell>
          <cell r="AE28" t="str">
            <v>Residential</v>
          </cell>
          <cell r="AF28" t="str">
            <v>Residential</v>
          </cell>
          <cell r="AG28" t="str">
            <v>Residential</v>
          </cell>
          <cell r="AH28" t="str">
            <v>Residential</v>
          </cell>
          <cell r="AJ28" t="str">
            <v>GS &lt; 50 kW</v>
          </cell>
          <cell r="AK28" t="str">
            <v>GS &lt; 50 kW</v>
          </cell>
          <cell r="AL28" t="str">
            <v>GS &lt; 50 kW</v>
          </cell>
          <cell r="AM28" t="str">
            <v>GS &lt; 50 kW</v>
          </cell>
          <cell r="AN28" t="str">
            <v>GS &lt; 50 kW</v>
          </cell>
          <cell r="AO28" t="str">
            <v>GS &lt; 50 kW</v>
          </cell>
          <cell r="AP28" t="str">
            <v>GS &lt; 50 kW</v>
          </cell>
          <cell r="AQ28" t="str">
            <v>GS &lt; 50 kW</v>
          </cell>
          <cell r="AR28" t="str">
            <v>GS &lt; 50 kW</v>
          </cell>
          <cell r="AS28" t="str">
            <v>GS &lt; 50 kW</v>
          </cell>
          <cell r="AT28" t="str">
            <v>GS &lt; 50 kW</v>
          </cell>
          <cell r="AV28" t="str">
            <v>GS 50 to 699 kW</v>
          </cell>
          <cell r="AW28" t="str">
            <v>GS 50 to 699 kW</v>
          </cell>
          <cell r="AX28" t="str">
            <v>GS 50 to 699 kW</v>
          </cell>
          <cell r="AY28" t="str">
            <v>GS 50 to 699 kW</v>
          </cell>
          <cell r="AZ28" t="str">
            <v>GS 50 to 699 kW</v>
          </cell>
          <cell r="BA28" t="str">
            <v>GS 50 to 699 kW</v>
          </cell>
          <cell r="BB28" t="str">
            <v>GS 50 to 699 kW</v>
          </cell>
          <cell r="BC28" t="str">
            <v>GS 50 to 699 kW</v>
          </cell>
          <cell r="BD28" t="str">
            <v>GS 50 to 699 kW</v>
          </cell>
          <cell r="BE28" t="str">
            <v>GS 50 to 699 kW</v>
          </cell>
          <cell r="BF28" t="str">
            <v>GS 50 to 699 kW</v>
          </cell>
          <cell r="BH28" t="str">
            <v>GS 700 to 4,999 kW</v>
          </cell>
          <cell r="BI28" t="str">
            <v>GS 700 to 4,999 kW</v>
          </cell>
          <cell r="BJ28" t="str">
            <v>GS 700 to 4,999 kW</v>
          </cell>
          <cell r="BK28" t="str">
            <v>GS 700 to 4,999 kW</v>
          </cell>
          <cell r="BL28" t="str">
            <v>GS 700 to 4,999 kW</v>
          </cell>
          <cell r="BM28" t="str">
            <v>GS 700 to 4,999 kW</v>
          </cell>
          <cell r="BN28" t="str">
            <v>GS 700 to 4,999 kW</v>
          </cell>
          <cell r="BO28" t="str">
            <v>GS 700 to 4,999 kW</v>
          </cell>
          <cell r="BP28" t="str">
            <v>GS 700 to 4,999 kW</v>
          </cell>
          <cell r="BQ28" t="str">
            <v>GS 700 to 4,999 kW</v>
          </cell>
          <cell r="BR28" t="str">
            <v>GS 700 to 4,999 kW</v>
          </cell>
          <cell r="BT28" t="str">
            <v>Residential</v>
          </cell>
          <cell r="BU28" t="str">
            <v>Residential</v>
          </cell>
          <cell r="BV28" t="str">
            <v>Residential</v>
          </cell>
          <cell r="BW28" t="str">
            <v>Residential</v>
          </cell>
          <cell r="BX28" t="str">
            <v>Residential</v>
          </cell>
          <cell r="BY28" t="str">
            <v>Residential</v>
          </cell>
          <cell r="BZ28" t="str">
            <v>Residential</v>
          </cell>
          <cell r="CA28" t="str">
            <v>Residential</v>
          </cell>
          <cell r="CB28" t="str">
            <v>Residential</v>
          </cell>
          <cell r="CC28" t="str">
            <v>Residential</v>
          </cell>
          <cell r="CD28" t="str">
            <v>Residential</v>
          </cell>
          <cell r="CF28" t="str">
            <v>GS &lt; 50 kW</v>
          </cell>
          <cell r="CG28" t="str">
            <v>GS &lt; 50 kW</v>
          </cell>
          <cell r="CH28" t="str">
            <v>GS &lt; 50 kW</v>
          </cell>
          <cell r="CI28" t="str">
            <v>GS &lt; 50 kW</v>
          </cell>
          <cell r="CJ28" t="str">
            <v>GS &lt; 50 kW</v>
          </cell>
          <cell r="CK28" t="str">
            <v>GS &lt; 50 kW</v>
          </cell>
          <cell r="CL28" t="str">
            <v>GS &lt; 50 kW</v>
          </cell>
          <cell r="CM28" t="str">
            <v>GS &lt; 50 kW</v>
          </cell>
          <cell r="CN28" t="str">
            <v>GS &lt; 50 kW</v>
          </cell>
          <cell r="CO28" t="str">
            <v>GS &lt; 50 kW</v>
          </cell>
          <cell r="CP28" t="str">
            <v>GS &lt; 50 kW</v>
          </cell>
          <cell r="CR28" t="str">
            <v>GS 50 to 699 kW</v>
          </cell>
          <cell r="CS28" t="str">
            <v>GS 50 to 699 kW</v>
          </cell>
          <cell r="CT28" t="str">
            <v>GS 50 to 699 kW</v>
          </cell>
          <cell r="CU28" t="str">
            <v>GS 50 to 699 kW</v>
          </cell>
          <cell r="CV28" t="str">
            <v>GS 50 to 699 kW</v>
          </cell>
          <cell r="CW28" t="str">
            <v>GS 50 to 699 kW</v>
          </cell>
          <cell r="CX28" t="str">
            <v>GS 50 to 699 kW</v>
          </cell>
          <cell r="CY28" t="str">
            <v>GS 50 to 699 kW</v>
          </cell>
          <cell r="CZ28" t="str">
            <v>GS 50 to 699 kW</v>
          </cell>
          <cell r="DA28" t="str">
            <v>GS 50 to 699 kW</v>
          </cell>
          <cell r="DB28" t="str">
            <v>GS 50 to 699 kW</v>
          </cell>
          <cell r="DD28" t="str">
            <v>GS 700 to 4,999 kW</v>
          </cell>
          <cell r="DE28" t="str">
            <v>GS 700 to 4,999 kW</v>
          </cell>
          <cell r="DF28" t="str">
            <v>GS 700 to 4,999 kW</v>
          </cell>
          <cell r="DG28" t="str">
            <v>GS 700 to 4,999 kW</v>
          </cell>
          <cell r="DH28" t="str">
            <v>GS 700 to 4,999 kW</v>
          </cell>
          <cell r="DI28" t="str">
            <v>GS 700 to 4,999 kW</v>
          </cell>
          <cell r="DJ28" t="str">
            <v>GS 700 to 4,999 kW</v>
          </cell>
          <cell r="DK28" t="str">
            <v>GS 700 to 4,999 kW</v>
          </cell>
          <cell r="DL28" t="str">
            <v>GS 700 to 4,999 kW</v>
          </cell>
          <cell r="DM28" t="str">
            <v>GS 700 to 4,999 kW</v>
          </cell>
          <cell r="DN28" t="str">
            <v>GS 700 to 4,999 kW</v>
          </cell>
          <cell r="DP28" t="str">
            <v>Residential</v>
          </cell>
          <cell r="DQ28" t="str">
            <v>Residential</v>
          </cell>
          <cell r="DR28" t="str">
            <v>Residential</v>
          </cell>
          <cell r="DS28" t="str">
            <v>Residential</v>
          </cell>
          <cell r="DT28" t="str">
            <v>Residential</v>
          </cell>
          <cell r="DU28" t="str">
            <v>Residential</v>
          </cell>
          <cell r="DV28" t="str">
            <v>Residential</v>
          </cell>
          <cell r="DW28" t="str">
            <v>Residential</v>
          </cell>
          <cell r="DX28" t="str">
            <v>Residential</v>
          </cell>
          <cell r="DY28" t="str">
            <v>Residential</v>
          </cell>
          <cell r="DZ28" t="str">
            <v>Residential</v>
          </cell>
          <cell r="EB28" t="str">
            <v>GS &lt; 50 kW</v>
          </cell>
          <cell r="EC28" t="str">
            <v>GS &lt; 50 kW</v>
          </cell>
          <cell r="ED28" t="str">
            <v>GS &lt; 50 kW</v>
          </cell>
          <cell r="EE28" t="str">
            <v>GS &lt; 50 kW</v>
          </cell>
          <cell r="EF28" t="str">
            <v>GS &lt; 50 kW</v>
          </cell>
          <cell r="EG28" t="str">
            <v>GS &lt; 50 kW</v>
          </cell>
          <cell r="EH28" t="str">
            <v>GS &lt; 50 kW</v>
          </cell>
          <cell r="EI28" t="str">
            <v>GS &lt; 50 kW</v>
          </cell>
          <cell r="EJ28" t="str">
            <v>GS &lt; 50 kW</v>
          </cell>
          <cell r="EK28" t="str">
            <v>GS &lt; 50 kW</v>
          </cell>
          <cell r="EL28" t="str">
            <v>GS &lt; 50 kW</v>
          </cell>
          <cell r="EN28" t="str">
            <v>GS 50 to 699 kW</v>
          </cell>
          <cell r="EO28" t="str">
            <v>GS 50 to 699 kW</v>
          </cell>
          <cell r="EP28" t="str">
            <v>GS 50 to 699 kW</v>
          </cell>
          <cell r="EQ28" t="str">
            <v>GS 50 to 699 kW</v>
          </cell>
          <cell r="ER28" t="str">
            <v>GS 50 to 699 kW</v>
          </cell>
          <cell r="ES28" t="str">
            <v>GS 50 to 699 kW</v>
          </cell>
          <cell r="ET28" t="str">
            <v>GS 50 to 699 kW</v>
          </cell>
          <cell r="EU28" t="str">
            <v>GS 50 to 699 kW</v>
          </cell>
          <cell r="EV28" t="str">
            <v>GS 50 to 699 kW</v>
          </cell>
          <cell r="EW28" t="str">
            <v>GS 50 to 699 kW</v>
          </cell>
          <cell r="EX28" t="str">
            <v>GS 50 to 699 kW</v>
          </cell>
          <cell r="EZ28" t="str">
            <v>GS 700 to 4,999 kW</v>
          </cell>
          <cell r="FA28" t="str">
            <v>GS 700 to 4,999 kW</v>
          </cell>
          <cell r="FB28" t="str">
            <v>GS 700 to 4,999 kW</v>
          </cell>
          <cell r="FC28" t="str">
            <v>GS 700 to 4,999 kW</v>
          </cell>
          <cell r="FD28" t="str">
            <v>GS 700 to 4,999 kW</v>
          </cell>
          <cell r="FE28" t="str">
            <v>GS 700 to 4,999 kW</v>
          </cell>
          <cell r="FF28" t="str">
            <v>GS 700 to 4,999 kW</v>
          </cell>
          <cell r="FG28" t="str">
            <v>GS 700 to 4,999 kW</v>
          </cell>
          <cell r="FH28" t="str">
            <v>GS 700 to 4,999 kW</v>
          </cell>
          <cell r="FI28" t="str">
            <v>GS 700 to 4,999 kW</v>
          </cell>
          <cell r="FJ28" t="str">
            <v>GS 700 to 4,999 kW</v>
          </cell>
          <cell r="FL28" t="str">
            <v>Residential</v>
          </cell>
          <cell r="FM28" t="str">
            <v>Residential</v>
          </cell>
          <cell r="FN28" t="str">
            <v>Residential</v>
          </cell>
          <cell r="FO28" t="str">
            <v>Residential</v>
          </cell>
          <cell r="FP28" t="str">
            <v>Residential</v>
          </cell>
          <cell r="FQ28" t="str">
            <v>Residential</v>
          </cell>
          <cell r="FR28" t="str">
            <v>Residential</v>
          </cell>
          <cell r="FS28" t="str">
            <v>Residential</v>
          </cell>
          <cell r="FT28" t="str">
            <v>Residential</v>
          </cell>
          <cell r="FU28" t="str">
            <v>Residential</v>
          </cell>
          <cell r="FV28" t="str">
            <v>Residential</v>
          </cell>
          <cell r="FX28" t="str">
            <v>GS &lt; 50 kW</v>
          </cell>
          <cell r="FY28" t="str">
            <v>GS &lt; 50 kW</v>
          </cell>
          <cell r="FZ28" t="str">
            <v>GS &lt; 50 kW</v>
          </cell>
          <cell r="GA28" t="str">
            <v>GS &lt; 50 kW</v>
          </cell>
          <cell r="GB28" t="str">
            <v>GS &lt; 50 kW</v>
          </cell>
          <cell r="GC28" t="str">
            <v>GS &lt; 50 kW</v>
          </cell>
          <cell r="GD28" t="str">
            <v>GS &lt; 50 kW</v>
          </cell>
          <cell r="GE28" t="str">
            <v>GS &lt; 50 kW</v>
          </cell>
          <cell r="GF28" t="str">
            <v>GS &lt; 50 kW</v>
          </cell>
          <cell r="GG28" t="str">
            <v>GS &lt; 50 kW</v>
          </cell>
          <cell r="GH28" t="str">
            <v>GS &lt; 50 kW</v>
          </cell>
          <cell r="GJ28" t="str">
            <v>GS 50 to 699 kW</v>
          </cell>
          <cell r="GK28" t="str">
            <v>GS 50 to 699 kW</v>
          </cell>
          <cell r="GL28" t="str">
            <v>GS 50 to 699 kW</v>
          </cell>
          <cell r="GM28" t="str">
            <v>GS 50 to 699 kW</v>
          </cell>
          <cell r="GN28" t="str">
            <v>GS 50 to 699 kW</v>
          </cell>
          <cell r="GO28" t="str">
            <v>GS 50 to 699 kW</v>
          </cell>
          <cell r="GP28" t="str">
            <v>GS 50 to 699 kW</v>
          </cell>
          <cell r="GQ28" t="str">
            <v>GS 50 to 699 kW</v>
          </cell>
          <cell r="GR28" t="str">
            <v>GS 50 to 699 kW</v>
          </cell>
          <cell r="GS28" t="str">
            <v>GS 50 to 699 kW</v>
          </cell>
          <cell r="GT28" t="str">
            <v>GS 50 to 699 kW</v>
          </cell>
          <cell r="GV28" t="str">
            <v>GS 700 to 4,999 kW</v>
          </cell>
          <cell r="GW28" t="str">
            <v>GS 700 to 4,999 kW</v>
          </cell>
          <cell r="GX28" t="str">
            <v>GS 700 to 4,999 kW</v>
          </cell>
          <cell r="GY28" t="str">
            <v>GS 700 to 4,999 kW</v>
          </cell>
          <cell r="GZ28" t="str">
            <v>GS 700 to 4,999 kW</v>
          </cell>
          <cell r="HA28" t="str">
            <v>GS 700 to 4,999 kW</v>
          </cell>
          <cell r="HB28" t="str">
            <v>GS 700 to 4,999 kW</v>
          </cell>
          <cell r="HC28" t="str">
            <v>GS 700 to 4,999 kW</v>
          </cell>
          <cell r="HD28" t="str">
            <v>GS 700 to 4,999 kW</v>
          </cell>
          <cell r="HE28" t="str">
            <v>GS 700 to 4,999 kW</v>
          </cell>
          <cell r="HF28" t="str">
            <v>GS 700 to 4,999 kW</v>
          </cell>
          <cell r="HH28" t="str">
            <v>Residential</v>
          </cell>
          <cell r="HI28" t="str">
            <v>Residential</v>
          </cell>
          <cell r="HJ28" t="str">
            <v>Residential</v>
          </cell>
          <cell r="HK28" t="str">
            <v>Residential</v>
          </cell>
          <cell r="HL28" t="str">
            <v>Residential</v>
          </cell>
          <cell r="HM28" t="str">
            <v>Residential</v>
          </cell>
          <cell r="HN28" t="str">
            <v>Residential</v>
          </cell>
          <cell r="HO28" t="str">
            <v>Residential</v>
          </cell>
          <cell r="HP28" t="str">
            <v>Residential</v>
          </cell>
          <cell r="HQ28" t="str">
            <v>Residential</v>
          </cell>
          <cell r="HR28" t="str">
            <v>Residential</v>
          </cell>
          <cell r="HT28" t="str">
            <v>GS &lt; 50 kW</v>
          </cell>
          <cell r="HU28" t="str">
            <v>GS &lt; 50 kW</v>
          </cell>
          <cell r="HV28" t="str">
            <v>GS &lt; 50 kW</v>
          </cell>
          <cell r="HW28" t="str">
            <v>GS &lt; 50 kW</v>
          </cell>
          <cell r="HX28" t="str">
            <v>GS &lt; 50 kW</v>
          </cell>
          <cell r="HY28" t="str">
            <v>GS &lt; 50 kW</v>
          </cell>
          <cell r="HZ28" t="str">
            <v>GS &lt; 50 kW</v>
          </cell>
          <cell r="IA28" t="str">
            <v>GS &lt; 50 kW</v>
          </cell>
          <cell r="IB28" t="str">
            <v>GS &lt; 50 kW</v>
          </cell>
          <cell r="IC28" t="str">
            <v>GS &lt; 50 kW</v>
          </cell>
          <cell r="ID28" t="str">
            <v>GS &lt; 50 kW</v>
          </cell>
          <cell r="IF28" t="str">
            <v>GS 50 to 699 kW</v>
          </cell>
          <cell r="IG28" t="str">
            <v>GS 50 to 699 kW</v>
          </cell>
          <cell r="IH28" t="str">
            <v>GS 50 to 699 kW</v>
          </cell>
          <cell r="II28" t="str">
            <v>GS 50 to 699 kW</v>
          </cell>
          <cell r="IJ28" t="str">
            <v>GS 50 to 699 kW</v>
          </cell>
          <cell r="IK28" t="str">
            <v>GS 50 to 699 kW</v>
          </cell>
          <cell r="IL28" t="str">
            <v>GS 50 to 699 kW</v>
          </cell>
          <cell r="IM28" t="str">
            <v>GS 50 to 699 kW</v>
          </cell>
          <cell r="IN28" t="str">
            <v>GS 50 to 699 kW</v>
          </cell>
          <cell r="IO28" t="str">
            <v>GS 50 to 699 kW</v>
          </cell>
          <cell r="IP28" t="str">
            <v>GS 50 to 699 kW</v>
          </cell>
          <cell r="IR28" t="str">
            <v>GS 700 to 4,999 kW</v>
          </cell>
          <cell r="IS28" t="str">
            <v>GS 700 to 4,999 kW</v>
          </cell>
          <cell r="IT28" t="str">
            <v>GS 700 to 4,999 kW</v>
          </cell>
          <cell r="IU28" t="str">
            <v>GS 700 to 4,999 kW</v>
          </cell>
          <cell r="IV28" t="str">
            <v>GS 700 to 4,999 kW</v>
          </cell>
          <cell r="IW28" t="str">
            <v>GS 700 to 4,999 kW</v>
          </cell>
          <cell r="IX28" t="str">
            <v>GS 700 to 4,999 kW</v>
          </cell>
          <cell r="IY28" t="str">
            <v>GS 700 to 4,999 kW</v>
          </cell>
          <cell r="IZ28" t="str">
            <v>GS 700 to 4,999 kW</v>
          </cell>
          <cell r="JA28" t="str">
            <v>GS 700 to 4,999 kW</v>
          </cell>
          <cell r="JB28" t="str">
            <v>GS 700 to 4,999 kW</v>
          </cell>
          <cell r="JD28" t="str">
            <v>Residential</v>
          </cell>
          <cell r="JE28" t="str">
            <v>Residential</v>
          </cell>
          <cell r="JF28" t="str">
            <v>Residential</v>
          </cell>
          <cell r="JG28" t="str">
            <v>Residential</v>
          </cell>
          <cell r="JH28" t="str">
            <v>Residential</v>
          </cell>
          <cell r="JI28" t="str">
            <v>Residential</v>
          </cell>
          <cell r="JJ28" t="str">
            <v>Residential</v>
          </cell>
          <cell r="JK28" t="str">
            <v>Residential</v>
          </cell>
          <cell r="JL28" t="str">
            <v>Residential</v>
          </cell>
          <cell r="JM28" t="str">
            <v>Residential</v>
          </cell>
          <cell r="JN28" t="str">
            <v>Residential</v>
          </cell>
          <cell r="JP28" t="str">
            <v>GS &lt; 50 kW</v>
          </cell>
          <cell r="JQ28" t="str">
            <v>GS &lt; 50 kW</v>
          </cell>
          <cell r="JR28" t="str">
            <v>GS &lt; 50 kW</v>
          </cell>
          <cell r="JS28" t="str">
            <v>GS &lt; 50 kW</v>
          </cell>
          <cell r="JT28" t="str">
            <v>GS &lt; 50 kW</v>
          </cell>
          <cell r="JU28" t="str">
            <v>GS &lt; 50 kW</v>
          </cell>
          <cell r="JV28" t="str">
            <v>GS &lt; 50 kW</v>
          </cell>
          <cell r="JW28" t="str">
            <v>GS &lt; 50 kW</v>
          </cell>
          <cell r="JX28" t="str">
            <v>GS &lt; 50 kW</v>
          </cell>
          <cell r="JY28" t="str">
            <v>GS &lt; 50 kW</v>
          </cell>
          <cell r="JZ28" t="str">
            <v>GS &lt; 50 kW</v>
          </cell>
          <cell r="KB28" t="str">
            <v>GS 50 to 699 kW</v>
          </cell>
          <cell r="KC28" t="str">
            <v>GS 50 to 699 kW</v>
          </cell>
          <cell r="KD28" t="str">
            <v>GS 50 to 699 kW</v>
          </cell>
          <cell r="KE28" t="str">
            <v>GS 50 to 699 kW</v>
          </cell>
          <cell r="KF28" t="str">
            <v>GS 50 to 699 kW</v>
          </cell>
          <cell r="KG28" t="str">
            <v>GS 50 to 699 kW</v>
          </cell>
          <cell r="KH28" t="str">
            <v>GS 50 to 699 kW</v>
          </cell>
          <cell r="KI28" t="str">
            <v>GS 50 to 699 kW</v>
          </cell>
          <cell r="KJ28" t="str">
            <v>GS 50 to 699 kW</v>
          </cell>
          <cell r="KK28" t="str">
            <v>GS 50 to 699 kW</v>
          </cell>
          <cell r="KL28" t="str">
            <v>GS 50 to 699 kW</v>
          </cell>
          <cell r="KN28" t="str">
            <v>GS 700 to 4,999 kW</v>
          </cell>
          <cell r="KO28" t="str">
            <v>GS 700 to 4,999 kW</v>
          </cell>
          <cell r="KP28" t="str">
            <v>GS 700 to 4,999 kW</v>
          </cell>
          <cell r="KQ28" t="str">
            <v>GS 700 to 4,999 kW</v>
          </cell>
          <cell r="KR28" t="str">
            <v>GS 700 to 4,999 kW</v>
          </cell>
          <cell r="KS28" t="str">
            <v>GS 700 to 4,999 kW</v>
          </cell>
          <cell r="KT28" t="str">
            <v>GS 700 to 4,999 kW</v>
          </cell>
          <cell r="KU28" t="str">
            <v>GS 700 to 4,999 kW</v>
          </cell>
          <cell r="KV28" t="str">
            <v>GS 700 to 4,999 kW</v>
          </cell>
          <cell r="KW28" t="str">
            <v>GS 700 to 4,999 kW</v>
          </cell>
          <cell r="KX28" t="str">
            <v>GS 700 to 4,999 kW</v>
          </cell>
        </row>
        <row r="29">
          <cell r="B29" t="str">
            <v>Program</v>
          </cell>
          <cell r="C29" t="str">
            <v>Measure</v>
          </cell>
          <cell r="D29" t="str">
            <v>2005 Energy savings</v>
          </cell>
          <cell r="E29" t="str">
            <v>2006 Energy savings</v>
          </cell>
          <cell r="F29" t="str">
            <v>2007 Energy savings</v>
          </cell>
          <cell r="G29" t="str">
            <v>2008 Energy savings</v>
          </cell>
          <cell r="H29" t="str">
            <v>2009 Energy savings</v>
          </cell>
          <cell r="I29" t="str">
            <v>2010 Energy savings</v>
          </cell>
          <cell r="J29" t="str">
            <v>2011 Energy savings</v>
          </cell>
          <cell r="K29" t="str">
            <v>Residential</v>
          </cell>
          <cell r="L29" t="str">
            <v>GS &lt; 50 kW</v>
          </cell>
          <cell r="M29" t="str">
            <v>GS 50 to 699 kW</v>
          </cell>
          <cell r="N29" t="str">
            <v>GS 700 to 4,999 kW</v>
          </cell>
          <cell r="O29" t="str">
            <v>Seasonal energy savings pattern</v>
          </cell>
          <cell r="P29" t="str">
            <v>Winter peak</v>
          </cell>
          <cell r="Q29" t="str">
            <v>Winter midpeak</v>
          </cell>
          <cell r="R29" t="str">
            <v>Winter off peak</v>
          </cell>
          <cell r="S29" t="str">
            <v>Summer peak</v>
          </cell>
          <cell r="T29" t="str">
            <v>Summer mid peak</v>
          </cell>
          <cell r="U29" t="str">
            <v>summer off peak</v>
          </cell>
          <cell r="V29" t="str">
            <v>Shoulder mid peak</v>
          </cell>
          <cell r="W29" t="str">
            <v>Shoulder off peak</v>
          </cell>
          <cell r="X29" t="str">
            <v>Winter peak</v>
          </cell>
          <cell r="Y29" t="str">
            <v>Winter midpeak</v>
          </cell>
          <cell r="Z29" t="str">
            <v>Winter off peak</v>
          </cell>
          <cell r="AA29" t="str">
            <v>Summer peak</v>
          </cell>
          <cell r="AB29" t="str">
            <v>Summer mid peak</v>
          </cell>
          <cell r="AC29" t="str">
            <v>summer off peak</v>
          </cell>
          <cell r="AD29" t="str">
            <v>Shoulder mid peak</v>
          </cell>
          <cell r="AE29" t="str">
            <v>Shoulder off peak</v>
          </cell>
          <cell r="AJ29" t="str">
            <v>Winter peak</v>
          </cell>
          <cell r="AK29" t="str">
            <v>Winter midpeak</v>
          </cell>
          <cell r="AL29" t="str">
            <v>Winter off peak</v>
          </cell>
          <cell r="AM29" t="str">
            <v>Summer peak</v>
          </cell>
          <cell r="AN29" t="str">
            <v>Summer mid peak</v>
          </cell>
          <cell r="AO29" t="str">
            <v>summer off peak</v>
          </cell>
          <cell r="AP29" t="str">
            <v>Shoulder mid peak</v>
          </cell>
          <cell r="AQ29" t="str">
            <v>Shoulder off peak</v>
          </cell>
          <cell r="AV29" t="str">
            <v>Winter peak</v>
          </cell>
          <cell r="AW29" t="str">
            <v>Winter midpeak</v>
          </cell>
          <cell r="AX29" t="str">
            <v>Winter off peak</v>
          </cell>
          <cell r="AY29" t="str">
            <v>Summer peak</v>
          </cell>
          <cell r="AZ29" t="str">
            <v>Summer mid peak</v>
          </cell>
          <cell r="BA29" t="str">
            <v>summer off peak</v>
          </cell>
          <cell r="BB29" t="str">
            <v>Shoulder mid peak</v>
          </cell>
          <cell r="BC29" t="str">
            <v>Shoulder off peak</v>
          </cell>
          <cell r="BH29" t="str">
            <v>Winter peak</v>
          </cell>
          <cell r="BI29" t="str">
            <v>Winter midpeak</v>
          </cell>
          <cell r="BJ29" t="str">
            <v>Winter off peak</v>
          </cell>
          <cell r="BK29" t="str">
            <v>Summer peak</v>
          </cell>
          <cell r="BL29" t="str">
            <v>Summer mid peak</v>
          </cell>
          <cell r="BM29" t="str">
            <v>summer off peak</v>
          </cell>
          <cell r="BN29" t="str">
            <v>Shoulder mid peak</v>
          </cell>
          <cell r="BO29" t="str">
            <v>Shoulder off peak</v>
          </cell>
          <cell r="BT29" t="str">
            <v>Winter peak</v>
          </cell>
          <cell r="BU29" t="str">
            <v>Winter midpeak</v>
          </cell>
          <cell r="BV29" t="str">
            <v>Winter off peak</v>
          </cell>
          <cell r="BW29" t="str">
            <v>Summer peak</v>
          </cell>
          <cell r="BX29" t="str">
            <v>Summer mid peak</v>
          </cell>
          <cell r="BY29" t="str">
            <v>summer off peak</v>
          </cell>
          <cell r="BZ29" t="str">
            <v>Shoulder mid peak</v>
          </cell>
          <cell r="CA29" t="str">
            <v>Shoulder off peak</v>
          </cell>
          <cell r="CF29" t="str">
            <v>Winter peak</v>
          </cell>
          <cell r="CG29" t="str">
            <v>Winter midpeak</v>
          </cell>
          <cell r="CH29" t="str">
            <v>Winter off peak</v>
          </cell>
          <cell r="CI29" t="str">
            <v>Summer peak</v>
          </cell>
          <cell r="CJ29" t="str">
            <v>Summer mid peak</v>
          </cell>
          <cell r="CK29" t="str">
            <v>summer off peak</v>
          </cell>
          <cell r="CL29" t="str">
            <v>Shoulder mid peak</v>
          </cell>
          <cell r="CM29" t="str">
            <v>Shoulder off peak</v>
          </cell>
          <cell r="CR29" t="str">
            <v>Winter peak</v>
          </cell>
          <cell r="CS29" t="str">
            <v>Winter midpeak</v>
          </cell>
          <cell r="CT29" t="str">
            <v>Winter off peak</v>
          </cell>
          <cell r="CU29" t="str">
            <v>Summer peak</v>
          </cell>
          <cell r="CV29" t="str">
            <v>Summer mid peak</v>
          </cell>
          <cell r="CW29" t="str">
            <v>summer off peak</v>
          </cell>
          <cell r="CX29" t="str">
            <v>Shoulder mid peak</v>
          </cell>
          <cell r="CY29" t="str">
            <v>Shoulder off peak</v>
          </cell>
          <cell r="DD29" t="str">
            <v>Winter peak</v>
          </cell>
          <cell r="DE29" t="str">
            <v>Winter midpeak</v>
          </cell>
          <cell r="DF29" t="str">
            <v>Winter off peak</v>
          </cell>
          <cell r="DG29" t="str">
            <v>Summer peak</v>
          </cell>
          <cell r="DH29" t="str">
            <v>Summer mid peak</v>
          </cell>
          <cell r="DI29" t="str">
            <v>summer off peak</v>
          </cell>
          <cell r="DJ29" t="str">
            <v>Shoulder mid peak</v>
          </cell>
          <cell r="DK29" t="str">
            <v>Shoulder off peak</v>
          </cell>
          <cell r="DP29" t="str">
            <v>Winter peak</v>
          </cell>
          <cell r="DQ29" t="str">
            <v>Winter midpeak</v>
          </cell>
          <cell r="DR29" t="str">
            <v>Winter off peak</v>
          </cell>
          <cell r="DS29" t="str">
            <v>Summer peak</v>
          </cell>
          <cell r="DT29" t="str">
            <v>Summer mid peak</v>
          </cell>
          <cell r="DU29" t="str">
            <v>summer off peak</v>
          </cell>
          <cell r="DV29" t="str">
            <v>Shoulder mid peak</v>
          </cell>
          <cell r="DW29" t="str">
            <v>Shoulder off peak</v>
          </cell>
          <cell r="EB29" t="str">
            <v>Winter peak</v>
          </cell>
          <cell r="EC29" t="str">
            <v>Winter midpeak</v>
          </cell>
          <cell r="ED29" t="str">
            <v>Winter off peak</v>
          </cell>
          <cell r="EE29" t="str">
            <v>Summer peak</v>
          </cell>
          <cell r="EF29" t="str">
            <v>Summer mid peak</v>
          </cell>
          <cell r="EG29" t="str">
            <v>summer off peak</v>
          </cell>
          <cell r="EH29" t="str">
            <v>Shoulder mid peak</v>
          </cell>
          <cell r="EI29" t="str">
            <v>Shoulder off peak</v>
          </cell>
          <cell r="EN29" t="str">
            <v>Winter peak</v>
          </cell>
          <cell r="EO29" t="str">
            <v>Winter midpeak</v>
          </cell>
          <cell r="EP29" t="str">
            <v>Winter off peak</v>
          </cell>
          <cell r="EQ29" t="str">
            <v>Summer peak</v>
          </cell>
          <cell r="ER29" t="str">
            <v>Summer mid peak</v>
          </cell>
          <cell r="ES29" t="str">
            <v>summer off peak</v>
          </cell>
          <cell r="ET29" t="str">
            <v>Shoulder mid peak</v>
          </cell>
          <cell r="EU29" t="str">
            <v>Shoulder off peak</v>
          </cell>
          <cell r="EZ29" t="str">
            <v>Winter peak</v>
          </cell>
          <cell r="FA29" t="str">
            <v>Winter midpeak</v>
          </cell>
          <cell r="FB29" t="str">
            <v>Winter off peak</v>
          </cell>
          <cell r="FC29" t="str">
            <v>Summer peak</v>
          </cell>
          <cell r="FD29" t="str">
            <v>Summer mid peak</v>
          </cell>
          <cell r="FE29" t="str">
            <v>summer off peak</v>
          </cell>
          <cell r="FF29" t="str">
            <v>Shoulder mid peak</v>
          </cell>
          <cell r="FG29" t="str">
            <v>Shoulder off peak</v>
          </cell>
          <cell r="FL29" t="str">
            <v>Winter peak</v>
          </cell>
          <cell r="FM29" t="str">
            <v>Winter midpeak</v>
          </cell>
          <cell r="FN29" t="str">
            <v>Winter off peak</v>
          </cell>
          <cell r="FO29" t="str">
            <v>Summer peak</v>
          </cell>
          <cell r="FP29" t="str">
            <v>Summer mid peak</v>
          </cell>
          <cell r="FQ29" t="str">
            <v>summer off peak</v>
          </cell>
          <cell r="FR29" t="str">
            <v>Shoulder mid peak</v>
          </cell>
          <cell r="FS29" t="str">
            <v>Shoulder off peak</v>
          </cell>
          <cell r="FX29" t="str">
            <v>Winter peak</v>
          </cell>
          <cell r="FY29" t="str">
            <v>Winter midpeak</v>
          </cell>
          <cell r="FZ29" t="str">
            <v>Winter off peak</v>
          </cell>
          <cell r="GA29" t="str">
            <v>Summer peak</v>
          </cell>
          <cell r="GB29" t="str">
            <v>Summer mid peak</v>
          </cell>
          <cell r="GC29" t="str">
            <v>summer off peak</v>
          </cell>
          <cell r="GD29" t="str">
            <v>Shoulder mid peak</v>
          </cell>
          <cell r="GE29" t="str">
            <v>Shoulder off peak</v>
          </cell>
          <cell r="GJ29" t="str">
            <v>Winter peak</v>
          </cell>
          <cell r="GK29" t="str">
            <v>Winter midpeak</v>
          </cell>
          <cell r="GL29" t="str">
            <v>Winter off peak</v>
          </cell>
          <cell r="GM29" t="str">
            <v>Summer peak</v>
          </cell>
          <cell r="GN29" t="str">
            <v>Summer mid peak</v>
          </cell>
          <cell r="GO29" t="str">
            <v>summer off peak</v>
          </cell>
          <cell r="GP29" t="str">
            <v>Shoulder mid peak</v>
          </cell>
          <cell r="GQ29" t="str">
            <v>Shoulder off peak</v>
          </cell>
          <cell r="GV29" t="str">
            <v>Winter peak</v>
          </cell>
          <cell r="GW29" t="str">
            <v>Winter midpeak</v>
          </cell>
          <cell r="GX29" t="str">
            <v>Winter off peak</v>
          </cell>
          <cell r="GY29" t="str">
            <v>Summer peak</v>
          </cell>
          <cell r="GZ29" t="str">
            <v>Summer mid peak</v>
          </cell>
          <cell r="HA29" t="str">
            <v>summer off peak</v>
          </cell>
          <cell r="HB29" t="str">
            <v>Shoulder mid peak</v>
          </cell>
          <cell r="HC29" t="str">
            <v>Shoulder off peak</v>
          </cell>
          <cell r="HH29" t="str">
            <v>Winter peak</v>
          </cell>
          <cell r="HI29" t="str">
            <v>Winter midpeak</v>
          </cell>
          <cell r="HJ29" t="str">
            <v>Winter off peak</v>
          </cell>
          <cell r="HK29" t="str">
            <v>Summer peak</v>
          </cell>
          <cell r="HL29" t="str">
            <v>Summer mid peak</v>
          </cell>
          <cell r="HM29" t="str">
            <v>summer off peak</v>
          </cell>
          <cell r="HN29" t="str">
            <v>Shoulder mid peak</v>
          </cell>
          <cell r="HO29" t="str">
            <v>Shoulder off peak</v>
          </cell>
          <cell r="HT29" t="str">
            <v>Winter peak</v>
          </cell>
          <cell r="HU29" t="str">
            <v>Winter midpeak</v>
          </cell>
          <cell r="HV29" t="str">
            <v>Winter off peak</v>
          </cell>
          <cell r="HW29" t="str">
            <v>Summer peak</v>
          </cell>
          <cell r="HX29" t="str">
            <v>Summer mid peak</v>
          </cell>
          <cell r="HY29" t="str">
            <v>summer off peak</v>
          </cell>
          <cell r="HZ29" t="str">
            <v>Shoulder mid peak</v>
          </cell>
          <cell r="IA29" t="str">
            <v>Shoulder off peak</v>
          </cell>
          <cell r="IF29" t="str">
            <v>Winter peak</v>
          </cell>
          <cell r="IG29" t="str">
            <v>Winter midpeak</v>
          </cell>
          <cell r="IH29" t="str">
            <v>Winter off peak</v>
          </cell>
          <cell r="II29" t="str">
            <v>Summer peak</v>
          </cell>
          <cell r="IJ29" t="str">
            <v>Summer mid peak</v>
          </cell>
          <cell r="IK29" t="str">
            <v>summer off peak</v>
          </cell>
          <cell r="IL29" t="str">
            <v>Shoulder mid peak</v>
          </cell>
          <cell r="IM29" t="str">
            <v>Shoulder off peak</v>
          </cell>
          <cell r="IR29" t="str">
            <v>Winter peak</v>
          </cell>
          <cell r="IS29" t="str">
            <v>Winter midpeak</v>
          </cell>
          <cell r="IT29" t="str">
            <v>Winter off peak</v>
          </cell>
          <cell r="IU29" t="str">
            <v>Summer peak</v>
          </cell>
          <cell r="IV29" t="str">
            <v>Summer mid peak</v>
          </cell>
          <cell r="IW29" t="str">
            <v>summer off peak</v>
          </cell>
          <cell r="IX29" t="str">
            <v>Shoulder mid peak</v>
          </cell>
          <cell r="IY29" t="str">
            <v>Shoulder off peak</v>
          </cell>
          <cell r="JD29" t="str">
            <v>Winter peak</v>
          </cell>
          <cell r="JE29" t="str">
            <v>Winter midpeak</v>
          </cell>
          <cell r="JF29" t="str">
            <v>Winter off peak</v>
          </cell>
          <cell r="JG29" t="str">
            <v>Summer peak</v>
          </cell>
          <cell r="JH29" t="str">
            <v>Summer mid peak</v>
          </cell>
          <cell r="JI29" t="str">
            <v>summer off peak</v>
          </cell>
          <cell r="JJ29" t="str">
            <v>Shoulder mid peak</v>
          </cell>
          <cell r="JK29" t="str">
            <v>Shoulder off peak</v>
          </cell>
          <cell r="JP29" t="str">
            <v>Winter peak</v>
          </cell>
          <cell r="JQ29" t="str">
            <v>Winter midpeak</v>
          </cell>
          <cell r="JR29" t="str">
            <v>Winter off peak</v>
          </cell>
          <cell r="JS29" t="str">
            <v>Summer peak</v>
          </cell>
          <cell r="JT29" t="str">
            <v>Summer mid peak</v>
          </cell>
          <cell r="JU29" t="str">
            <v>summer off peak</v>
          </cell>
          <cell r="JV29" t="str">
            <v>Shoulder mid peak</v>
          </cell>
          <cell r="JW29" t="str">
            <v>Shoulder off peak</v>
          </cell>
          <cell r="KB29" t="str">
            <v>Winter peak</v>
          </cell>
          <cell r="KC29" t="str">
            <v>Winter midpeak</v>
          </cell>
          <cell r="KD29" t="str">
            <v>Winter off peak</v>
          </cell>
          <cell r="KE29" t="str">
            <v>Summer peak</v>
          </cell>
          <cell r="KF29" t="str">
            <v>Summer mid peak</v>
          </cell>
          <cell r="KG29" t="str">
            <v>summer off peak</v>
          </cell>
          <cell r="KH29" t="str">
            <v>Shoulder mid peak</v>
          </cell>
          <cell r="KI29" t="str">
            <v>Shoulder off peak</v>
          </cell>
          <cell r="KN29" t="str">
            <v>Winter peak</v>
          </cell>
          <cell r="KO29" t="str">
            <v>Winter midpeak</v>
          </cell>
          <cell r="KP29" t="str">
            <v>Winter off peak</v>
          </cell>
          <cell r="KQ29" t="str">
            <v>Summer peak</v>
          </cell>
          <cell r="KR29" t="str">
            <v>Summer mid peak</v>
          </cell>
          <cell r="KS29" t="str">
            <v>summer off peak</v>
          </cell>
          <cell r="KT29" t="str">
            <v>Shoulder mid peak</v>
          </cell>
          <cell r="KU29" t="str">
            <v>Shoulder off peak</v>
          </cell>
        </row>
        <row r="30">
          <cell r="B30" t="str">
            <v>2005 Residential Mass Market Coupon Initiative</v>
          </cell>
          <cell r="C30" t="str">
            <v>15 W Compact Fluorescent Lights</v>
          </cell>
          <cell r="D30">
            <v>57883.402499999997</v>
          </cell>
          <cell r="E30">
            <v>115766.80499999999</v>
          </cell>
          <cell r="F30">
            <v>115766.80499999999</v>
          </cell>
          <cell r="G30">
            <v>115766.80499999999</v>
          </cell>
          <cell r="H30">
            <v>115766.80499999999</v>
          </cell>
          <cell r="I30">
            <v>115766.80499999999</v>
          </cell>
          <cell r="J30">
            <v>115766.80499999999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8.6999999999999994E-2</v>
          </cell>
          <cell r="Q30">
            <v>8.1000000000000003E-2</v>
          </cell>
          <cell r="R30">
            <v>0.19400000000000001</v>
          </cell>
          <cell r="S30">
            <v>1.7999999999999999E-2</v>
          </cell>
          <cell r="T30">
            <v>9.7000000000000003E-2</v>
          </cell>
          <cell r="U30">
            <v>0.17699999999999999</v>
          </cell>
          <cell r="V30">
            <v>0.14799999999999999</v>
          </cell>
          <cell r="W30">
            <v>0.19800000000000006</v>
          </cell>
          <cell r="X30">
            <v>5035.8560174999993</v>
          </cell>
          <cell r="Y30">
            <v>4688.5556024999996</v>
          </cell>
          <cell r="Z30">
            <v>11229.380084999999</v>
          </cell>
          <cell r="AA30">
            <v>1041.9012449999998</v>
          </cell>
          <cell r="AB30">
            <v>5614.6900424999994</v>
          </cell>
          <cell r="AC30">
            <v>10245.362242499999</v>
          </cell>
          <cell r="AD30">
            <v>8566.7435699999987</v>
          </cell>
          <cell r="AE30">
            <v>11460.913695000003</v>
          </cell>
          <cell r="AF30">
            <v>5238.447926249999</v>
          </cell>
          <cell r="AG30">
            <v>4225.4883824999997</v>
          </cell>
          <cell r="AH30">
            <v>5006.9143162500004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10071.712034999999</v>
          </cell>
          <cell r="BU30">
            <v>9377.1112049999992</v>
          </cell>
          <cell r="BV30">
            <v>22458.760169999998</v>
          </cell>
          <cell r="BW30">
            <v>2083.8024899999996</v>
          </cell>
          <cell r="BX30">
            <v>11229.380084999999</v>
          </cell>
          <cell r="BY30">
            <v>20490.724484999999</v>
          </cell>
          <cell r="BZ30">
            <v>17133.487139999997</v>
          </cell>
          <cell r="CA30">
            <v>22921.827390000006</v>
          </cell>
          <cell r="CB30">
            <v>10476.895852499998</v>
          </cell>
          <cell r="CC30">
            <v>8450.9767649999994</v>
          </cell>
          <cell r="CD30">
            <v>10013.828632500001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P30">
            <v>10071.712034999999</v>
          </cell>
          <cell r="DQ30">
            <v>9377.1112049999992</v>
          </cell>
          <cell r="DR30">
            <v>22458.760169999998</v>
          </cell>
          <cell r="DS30">
            <v>2083.8024899999996</v>
          </cell>
          <cell r="DT30">
            <v>11229.380084999999</v>
          </cell>
          <cell r="DU30">
            <v>20490.724484999999</v>
          </cell>
          <cell r="DV30">
            <v>17133.487139999997</v>
          </cell>
          <cell r="DW30">
            <v>22921.827390000006</v>
          </cell>
          <cell r="DX30">
            <v>10476.895852499998</v>
          </cell>
          <cell r="DY30">
            <v>8450.9767649999994</v>
          </cell>
          <cell r="DZ30">
            <v>10013.828632500001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L30">
            <v>10071.712034999999</v>
          </cell>
          <cell r="FM30">
            <v>9377.1112049999992</v>
          </cell>
          <cell r="FN30">
            <v>22458.760169999998</v>
          </cell>
          <cell r="FO30">
            <v>2083.8024899999996</v>
          </cell>
          <cell r="FP30">
            <v>11229.380084999999</v>
          </cell>
          <cell r="FQ30">
            <v>20490.724484999999</v>
          </cell>
          <cell r="FR30">
            <v>17133.487139999997</v>
          </cell>
          <cell r="FS30">
            <v>22921.827390000006</v>
          </cell>
          <cell r="FT30">
            <v>10476.895852499998</v>
          </cell>
          <cell r="FU30">
            <v>8450.9767649999994</v>
          </cell>
          <cell r="FV30">
            <v>10013.828632500001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H30">
            <v>10071.712034999999</v>
          </cell>
          <cell r="HI30">
            <v>9377.1112049999992</v>
          </cell>
          <cell r="HJ30">
            <v>22458.760169999998</v>
          </cell>
          <cell r="HK30">
            <v>2083.8024899999996</v>
          </cell>
          <cell r="HL30">
            <v>11229.380084999999</v>
          </cell>
          <cell r="HM30">
            <v>20490.724484999999</v>
          </cell>
          <cell r="HN30">
            <v>17133.487139999997</v>
          </cell>
          <cell r="HO30">
            <v>22921.827390000006</v>
          </cell>
          <cell r="HP30">
            <v>10476.895852499998</v>
          </cell>
          <cell r="HQ30">
            <v>8450.9767649999994</v>
          </cell>
          <cell r="HR30">
            <v>10013.828632500001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D30">
            <v>10071.712034999999</v>
          </cell>
          <cell r="JE30">
            <v>9377.1112049999992</v>
          </cell>
          <cell r="JF30">
            <v>22458.760169999998</v>
          </cell>
          <cell r="JG30">
            <v>2083.8024899999996</v>
          </cell>
          <cell r="JH30">
            <v>11229.380084999999</v>
          </cell>
          <cell r="JI30">
            <v>20490.724484999999</v>
          </cell>
          <cell r="JJ30">
            <v>17133.487139999997</v>
          </cell>
          <cell r="JK30">
            <v>22921.827390000006</v>
          </cell>
          <cell r="JL30">
            <v>10476.895852499998</v>
          </cell>
          <cell r="JM30">
            <v>8450.9767649999994</v>
          </cell>
          <cell r="JN30">
            <v>10013.828632500001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</row>
        <row r="31">
          <cell r="B31" t="str">
            <v>2005 Residential Mass Market Coupon Initiative</v>
          </cell>
          <cell r="C31" t="str">
            <v>Seasonal LED-5W</v>
          </cell>
          <cell r="D31">
            <v>4030.4249999999997</v>
          </cell>
          <cell r="E31">
            <v>8060.8499999999995</v>
          </cell>
          <cell r="F31">
            <v>8060.8499999999995</v>
          </cell>
          <cell r="G31">
            <v>8060.8499999999995</v>
          </cell>
          <cell r="H31">
            <v>8060.8499999999995</v>
          </cell>
          <cell r="I31">
            <v>4030.4250000000002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6</v>
          </cell>
          <cell r="P31">
            <v>0.25700000000000001</v>
          </cell>
          <cell r="Q31">
            <v>0.25700000000000001</v>
          </cell>
          <cell r="R31">
            <v>0.48599999999999999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1035.819225</v>
          </cell>
          <cell r="Y31">
            <v>1035.819225</v>
          </cell>
          <cell r="Z31">
            <v>1958.7865499999998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1007.6062499999999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2071.6384499999999</v>
          </cell>
          <cell r="BU31">
            <v>2071.6384499999999</v>
          </cell>
          <cell r="BV31">
            <v>3917.5730999999996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2015.2124999999999</v>
          </cell>
          <cell r="CC31">
            <v>0</v>
          </cell>
          <cell r="CD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2071.6384499999999</v>
          </cell>
          <cell r="DQ31">
            <v>2071.6384499999999</v>
          </cell>
          <cell r="DR31">
            <v>3917.5730999999996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2015.2124999999999</v>
          </cell>
          <cell r="DY31">
            <v>0</v>
          </cell>
          <cell r="DZ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L31">
            <v>2071.6384499999999</v>
          </cell>
          <cell r="FM31">
            <v>2071.6384499999999</v>
          </cell>
          <cell r="FN31">
            <v>3917.5730999999996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2015.2124999999999</v>
          </cell>
          <cell r="FU31">
            <v>0</v>
          </cell>
          <cell r="FV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H31">
            <v>2071.6384499999999</v>
          </cell>
          <cell r="HI31">
            <v>2071.6384499999999</v>
          </cell>
          <cell r="HJ31">
            <v>3917.5730999999996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2015.2124999999999</v>
          </cell>
          <cell r="HQ31">
            <v>0</v>
          </cell>
          <cell r="HR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D31">
            <v>1035.819225</v>
          </cell>
          <cell r="JE31">
            <v>1035.819225</v>
          </cell>
          <cell r="JF31">
            <v>1958.78655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1007.60625</v>
          </cell>
          <cell r="JM31">
            <v>0</v>
          </cell>
          <cell r="JN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</row>
        <row r="32">
          <cell r="B32" t="str">
            <v>2005 Residential Mass Market Coupon Initiative</v>
          </cell>
          <cell r="C32" t="str">
            <v>Seasonal Minis</v>
          </cell>
          <cell r="D32">
            <v>1441.9964999999997</v>
          </cell>
          <cell r="E32">
            <v>2883.9929999999995</v>
          </cell>
          <cell r="F32">
            <v>2883.9929999999995</v>
          </cell>
          <cell r="G32">
            <v>2883.9929999999995</v>
          </cell>
          <cell r="H32">
            <v>2883.9929999999995</v>
          </cell>
          <cell r="I32">
            <v>1441.9965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6</v>
          </cell>
          <cell r="P32">
            <v>0.25700000000000001</v>
          </cell>
          <cell r="Q32">
            <v>0.25700000000000001</v>
          </cell>
          <cell r="R32">
            <v>0.48599999999999999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370.59310049999993</v>
          </cell>
          <cell r="Y32">
            <v>370.59310049999993</v>
          </cell>
          <cell r="Z32">
            <v>700.81029899999987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360.49912499999994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741.18620099999987</v>
          </cell>
          <cell r="BU32">
            <v>741.18620099999987</v>
          </cell>
          <cell r="BV32">
            <v>1401.6205979999997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720.99824999999987</v>
          </cell>
          <cell r="CC32">
            <v>0</v>
          </cell>
          <cell r="CD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P32">
            <v>741.18620099999987</v>
          </cell>
          <cell r="DQ32">
            <v>741.18620099999987</v>
          </cell>
          <cell r="DR32">
            <v>1401.6205979999997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720.99824999999987</v>
          </cell>
          <cell r="DY32">
            <v>0</v>
          </cell>
          <cell r="DZ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L32">
            <v>741.18620099999987</v>
          </cell>
          <cell r="FM32">
            <v>741.18620099999987</v>
          </cell>
          <cell r="FN32">
            <v>1401.6205979999997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720.99824999999987</v>
          </cell>
          <cell r="FU32">
            <v>0</v>
          </cell>
          <cell r="FV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H32">
            <v>741.18620099999987</v>
          </cell>
          <cell r="HI32">
            <v>741.18620099999987</v>
          </cell>
          <cell r="HJ32">
            <v>1401.6205979999997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720.99824999999987</v>
          </cell>
          <cell r="HQ32">
            <v>0</v>
          </cell>
          <cell r="HR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D32">
            <v>370.59310049999999</v>
          </cell>
          <cell r="JE32">
            <v>370.59310049999999</v>
          </cell>
          <cell r="JF32">
            <v>700.81029899999999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360.49912499999999</v>
          </cell>
          <cell r="JM32">
            <v>0</v>
          </cell>
          <cell r="JN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</row>
        <row r="33">
          <cell r="B33" t="str">
            <v>2005 Residential Mass Market Coupon Initiative</v>
          </cell>
          <cell r="C33" t="str">
            <v>Outdoor Timer</v>
          </cell>
          <cell r="D33">
            <v>4765.5999999999995</v>
          </cell>
          <cell r="E33">
            <v>9531.1999999999989</v>
          </cell>
          <cell r="F33">
            <v>9531.1999999999989</v>
          </cell>
          <cell r="G33">
            <v>9531.1999999999989</v>
          </cell>
          <cell r="H33">
            <v>9531.1999999999989</v>
          </cell>
          <cell r="I33">
            <v>9531.1999999999989</v>
          </cell>
          <cell r="J33">
            <v>9531.1999999999989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16</v>
          </cell>
          <cell r="P33">
            <v>0.14799999999999999</v>
          </cell>
          <cell r="Q33">
            <v>7.3999999999999996E-2</v>
          </cell>
          <cell r="R33">
            <v>0.19500000000000001</v>
          </cell>
          <cell r="S33">
            <v>0</v>
          </cell>
          <cell r="T33">
            <v>0.113</v>
          </cell>
          <cell r="U33">
            <v>0.13400000000000001</v>
          </cell>
          <cell r="V33">
            <v>0.16700000000000001</v>
          </cell>
          <cell r="W33">
            <v>0.16899999999999993</v>
          </cell>
          <cell r="X33">
            <v>705.30879999999991</v>
          </cell>
          <cell r="Y33">
            <v>352.65439999999995</v>
          </cell>
          <cell r="Z33">
            <v>929.29199999999992</v>
          </cell>
          <cell r="AA33">
            <v>0</v>
          </cell>
          <cell r="AB33">
            <v>538.51279999999997</v>
          </cell>
          <cell r="AC33">
            <v>638.59039999999993</v>
          </cell>
          <cell r="AD33">
            <v>795.85519999999997</v>
          </cell>
          <cell r="AE33">
            <v>805.38639999999953</v>
          </cell>
          <cell r="AF33">
            <v>496.81379999999996</v>
          </cell>
          <cell r="AG33">
            <v>294.2758</v>
          </cell>
          <cell r="AH33">
            <v>400.31039999999985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1410.6175999999998</v>
          </cell>
          <cell r="BU33">
            <v>705.30879999999991</v>
          </cell>
          <cell r="BV33">
            <v>1858.5839999999998</v>
          </cell>
          <cell r="BW33">
            <v>0</v>
          </cell>
          <cell r="BX33">
            <v>1077.0255999999999</v>
          </cell>
          <cell r="BY33">
            <v>1277.1807999999999</v>
          </cell>
          <cell r="BZ33">
            <v>1591.7103999999999</v>
          </cell>
          <cell r="CA33">
            <v>1610.7727999999991</v>
          </cell>
          <cell r="CB33">
            <v>993.62759999999992</v>
          </cell>
          <cell r="CC33">
            <v>588.55160000000001</v>
          </cell>
          <cell r="CD33">
            <v>800.62079999999969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1410.6175999999998</v>
          </cell>
          <cell r="DQ33">
            <v>705.30879999999991</v>
          </cell>
          <cell r="DR33">
            <v>1858.5839999999998</v>
          </cell>
          <cell r="DS33">
            <v>0</v>
          </cell>
          <cell r="DT33">
            <v>1077.0255999999999</v>
          </cell>
          <cell r="DU33">
            <v>1277.1807999999999</v>
          </cell>
          <cell r="DV33">
            <v>1591.7103999999999</v>
          </cell>
          <cell r="DW33">
            <v>1610.7727999999991</v>
          </cell>
          <cell r="DX33">
            <v>993.62759999999992</v>
          </cell>
          <cell r="DY33">
            <v>588.55160000000001</v>
          </cell>
          <cell r="DZ33">
            <v>800.62079999999969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L33">
            <v>1410.6175999999998</v>
          </cell>
          <cell r="FM33">
            <v>705.30879999999991</v>
          </cell>
          <cell r="FN33">
            <v>1858.5839999999998</v>
          </cell>
          <cell r="FO33">
            <v>0</v>
          </cell>
          <cell r="FP33">
            <v>1077.0255999999999</v>
          </cell>
          <cell r="FQ33">
            <v>1277.1807999999999</v>
          </cell>
          <cell r="FR33">
            <v>1591.7103999999999</v>
          </cell>
          <cell r="FS33">
            <v>1610.7727999999991</v>
          </cell>
          <cell r="FT33">
            <v>993.62759999999992</v>
          </cell>
          <cell r="FU33">
            <v>588.55160000000001</v>
          </cell>
          <cell r="FV33">
            <v>800.62079999999969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H33">
            <v>1410.6175999999998</v>
          </cell>
          <cell r="HI33">
            <v>705.30879999999991</v>
          </cell>
          <cell r="HJ33">
            <v>1858.5839999999998</v>
          </cell>
          <cell r="HK33">
            <v>0</v>
          </cell>
          <cell r="HL33">
            <v>1077.0255999999999</v>
          </cell>
          <cell r="HM33">
            <v>1277.1807999999999</v>
          </cell>
          <cell r="HN33">
            <v>1591.7103999999999</v>
          </cell>
          <cell r="HO33">
            <v>1610.7727999999991</v>
          </cell>
          <cell r="HP33">
            <v>993.62759999999992</v>
          </cell>
          <cell r="HQ33">
            <v>588.55160000000001</v>
          </cell>
          <cell r="HR33">
            <v>800.62079999999969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D33">
            <v>1410.6175999999998</v>
          </cell>
          <cell r="JE33">
            <v>705.30879999999991</v>
          </cell>
          <cell r="JF33">
            <v>1858.5839999999998</v>
          </cell>
          <cell r="JG33">
            <v>0</v>
          </cell>
          <cell r="JH33">
            <v>1077.0255999999999</v>
          </cell>
          <cell r="JI33">
            <v>1277.1807999999999</v>
          </cell>
          <cell r="JJ33">
            <v>1591.7103999999999</v>
          </cell>
          <cell r="JK33">
            <v>1610.7727999999991</v>
          </cell>
          <cell r="JL33">
            <v>993.62759999999992</v>
          </cell>
          <cell r="JM33">
            <v>588.55160000000001</v>
          </cell>
          <cell r="JN33">
            <v>800.62079999999969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</row>
        <row r="34">
          <cell r="B34" t="str">
            <v>2005 Residential Mass Market Coupon Initiative</v>
          </cell>
          <cell r="C34" t="str">
            <v>Indoor Timer Lights</v>
          </cell>
          <cell r="D34">
            <v>2452.7999999999997</v>
          </cell>
          <cell r="E34">
            <v>4905.5999999999995</v>
          </cell>
          <cell r="F34">
            <v>4905.5999999999995</v>
          </cell>
          <cell r="G34">
            <v>4905.5999999999995</v>
          </cell>
          <cell r="H34">
            <v>4905.5999999999995</v>
          </cell>
          <cell r="I34">
            <v>4905.5999999999995</v>
          </cell>
          <cell r="J34">
            <v>4905.5999999999995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8.6999999999999994E-2</v>
          </cell>
          <cell r="Q34">
            <v>8.1000000000000003E-2</v>
          </cell>
          <cell r="R34">
            <v>0.19400000000000001</v>
          </cell>
          <cell r="S34">
            <v>1.7999999999999999E-2</v>
          </cell>
          <cell r="T34">
            <v>9.7000000000000003E-2</v>
          </cell>
          <cell r="U34">
            <v>0.17699999999999999</v>
          </cell>
          <cell r="V34">
            <v>0.14799999999999999</v>
          </cell>
          <cell r="W34">
            <v>0.19800000000000006</v>
          </cell>
          <cell r="X34">
            <v>213.39359999999996</v>
          </cell>
          <cell r="Y34">
            <v>198.67679999999999</v>
          </cell>
          <cell r="Z34">
            <v>475.84319999999997</v>
          </cell>
          <cell r="AA34">
            <v>44.150399999999991</v>
          </cell>
          <cell r="AB34">
            <v>237.92159999999998</v>
          </cell>
          <cell r="AC34">
            <v>434.14559999999994</v>
          </cell>
          <cell r="AD34">
            <v>363.01439999999997</v>
          </cell>
          <cell r="AE34">
            <v>485.65440000000012</v>
          </cell>
          <cell r="AF34">
            <v>221.97839999999997</v>
          </cell>
          <cell r="AG34">
            <v>179.05439999999999</v>
          </cell>
          <cell r="AH34">
            <v>212.16720000000004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426.78719999999993</v>
          </cell>
          <cell r="BU34">
            <v>397.35359999999997</v>
          </cell>
          <cell r="BV34">
            <v>951.68639999999994</v>
          </cell>
          <cell r="BW34">
            <v>88.300799999999981</v>
          </cell>
          <cell r="BX34">
            <v>475.84319999999997</v>
          </cell>
          <cell r="BY34">
            <v>868.29119999999989</v>
          </cell>
          <cell r="BZ34">
            <v>726.02879999999993</v>
          </cell>
          <cell r="CA34">
            <v>971.30880000000025</v>
          </cell>
          <cell r="CB34">
            <v>443.95679999999993</v>
          </cell>
          <cell r="CC34">
            <v>358.10879999999997</v>
          </cell>
          <cell r="CD34">
            <v>424.33440000000007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426.78719999999993</v>
          </cell>
          <cell r="DQ34">
            <v>397.35359999999997</v>
          </cell>
          <cell r="DR34">
            <v>951.68639999999994</v>
          </cell>
          <cell r="DS34">
            <v>88.300799999999981</v>
          </cell>
          <cell r="DT34">
            <v>475.84319999999997</v>
          </cell>
          <cell r="DU34">
            <v>868.29119999999989</v>
          </cell>
          <cell r="DV34">
            <v>726.02879999999993</v>
          </cell>
          <cell r="DW34">
            <v>971.30880000000025</v>
          </cell>
          <cell r="DX34">
            <v>443.95679999999993</v>
          </cell>
          <cell r="DY34">
            <v>358.10879999999997</v>
          </cell>
          <cell r="DZ34">
            <v>424.33440000000007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L34">
            <v>426.78719999999993</v>
          </cell>
          <cell r="FM34">
            <v>397.35359999999997</v>
          </cell>
          <cell r="FN34">
            <v>951.68639999999994</v>
          </cell>
          <cell r="FO34">
            <v>88.300799999999981</v>
          </cell>
          <cell r="FP34">
            <v>475.84319999999997</v>
          </cell>
          <cell r="FQ34">
            <v>868.29119999999989</v>
          </cell>
          <cell r="FR34">
            <v>726.02879999999993</v>
          </cell>
          <cell r="FS34">
            <v>971.30880000000025</v>
          </cell>
          <cell r="FT34">
            <v>443.95679999999993</v>
          </cell>
          <cell r="FU34">
            <v>358.10879999999997</v>
          </cell>
          <cell r="FV34">
            <v>424.33440000000007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H34">
            <v>426.78719999999993</v>
          </cell>
          <cell r="HI34">
            <v>397.35359999999997</v>
          </cell>
          <cell r="HJ34">
            <v>951.68639999999994</v>
          </cell>
          <cell r="HK34">
            <v>88.300799999999981</v>
          </cell>
          <cell r="HL34">
            <v>475.84319999999997</v>
          </cell>
          <cell r="HM34">
            <v>868.29119999999989</v>
          </cell>
          <cell r="HN34">
            <v>726.02879999999993</v>
          </cell>
          <cell r="HO34">
            <v>971.30880000000025</v>
          </cell>
          <cell r="HP34">
            <v>443.95679999999993</v>
          </cell>
          <cell r="HQ34">
            <v>358.10879999999997</v>
          </cell>
          <cell r="HR34">
            <v>424.33440000000007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D34">
            <v>426.78719999999993</v>
          </cell>
          <cell r="JE34">
            <v>397.35359999999997</v>
          </cell>
          <cell r="JF34">
            <v>951.68639999999994</v>
          </cell>
          <cell r="JG34">
            <v>88.300799999999981</v>
          </cell>
          <cell r="JH34">
            <v>475.84319999999997</v>
          </cell>
          <cell r="JI34">
            <v>868.29119999999989</v>
          </cell>
          <cell r="JJ34">
            <v>726.02879999999993</v>
          </cell>
          <cell r="JK34">
            <v>971.30880000000025</v>
          </cell>
          <cell r="JL34">
            <v>443.95679999999993</v>
          </cell>
          <cell r="JM34">
            <v>358.10879999999997</v>
          </cell>
          <cell r="JN34">
            <v>424.33440000000007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</row>
        <row r="35">
          <cell r="B35" t="str">
            <v>2005 Residential Mass Market Coupon Initiative</v>
          </cell>
          <cell r="C35" t="str">
            <v>Indoor Timer AC</v>
          </cell>
          <cell r="D35">
            <v>1180.4799999999998</v>
          </cell>
          <cell r="E35">
            <v>2360.9599999999996</v>
          </cell>
          <cell r="F35">
            <v>2360.9599999999996</v>
          </cell>
          <cell r="G35">
            <v>2360.9599999999996</v>
          </cell>
          <cell r="H35">
            <v>2360.9599999999996</v>
          </cell>
          <cell r="I35">
            <v>2360.9599999999996</v>
          </cell>
          <cell r="J35">
            <v>2360.9599999999996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8.6999999999999994E-2</v>
          </cell>
          <cell r="Q35">
            <v>8.1000000000000003E-2</v>
          </cell>
          <cell r="R35">
            <v>0.19400000000000001</v>
          </cell>
          <cell r="S35">
            <v>1.7999999999999999E-2</v>
          </cell>
          <cell r="T35">
            <v>9.7000000000000003E-2</v>
          </cell>
          <cell r="U35">
            <v>0.17699999999999999</v>
          </cell>
          <cell r="V35">
            <v>0.14799999999999999</v>
          </cell>
          <cell r="W35">
            <v>0.19800000000000006</v>
          </cell>
          <cell r="X35">
            <v>102.70175999999998</v>
          </cell>
          <cell r="Y35">
            <v>95.61887999999999</v>
          </cell>
          <cell r="Z35">
            <v>229.01311999999996</v>
          </cell>
          <cell r="AA35">
            <v>21.248639999999995</v>
          </cell>
          <cell r="AB35">
            <v>114.50655999999998</v>
          </cell>
          <cell r="AC35">
            <v>208.94495999999995</v>
          </cell>
          <cell r="AD35">
            <v>174.71103999999997</v>
          </cell>
          <cell r="AE35">
            <v>233.73504000000003</v>
          </cell>
          <cell r="AF35">
            <v>106.83343999999998</v>
          </cell>
          <cell r="AG35">
            <v>86.175039999999981</v>
          </cell>
          <cell r="AH35">
            <v>102.11152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205.40351999999996</v>
          </cell>
          <cell r="BU35">
            <v>191.23775999999998</v>
          </cell>
          <cell r="BV35">
            <v>458.02623999999992</v>
          </cell>
          <cell r="BW35">
            <v>42.497279999999989</v>
          </cell>
          <cell r="BX35">
            <v>229.01311999999996</v>
          </cell>
          <cell r="BY35">
            <v>417.8899199999999</v>
          </cell>
          <cell r="BZ35">
            <v>349.42207999999994</v>
          </cell>
          <cell r="CA35">
            <v>467.47008000000005</v>
          </cell>
          <cell r="CB35">
            <v>213.66687999999996</v>
          </cell>
          <cell r="CC35">
            <v>172.35007999999996</v>
          </cell>
          <cell r="CD35">
            <v>204.22304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P35">
            <v>205.40351999999996</v>
          </cell>
          <cell r="DQ35">
            <v>191.23775999999998</v>
          </cell>
          <cell r="DR35">
            <v>458.02623999999992</v>
          </cell>
          <cell r="DS35">
            <v>42.497279999999989</v>
          </cell>
          <cell r="DT35">
            <v>229.01311999999996</v>
          </cell>
          <cell r="DU35">
            <v>417.8899199999999</v>
          </cell>
          <cell r="DV35">
            <v>349.42207999999994</v>
          </cell>
          <cell r="DW35">
            <v>467.47008000000005</v>
          </cell>
          <cell r="DX35">
            <v>213.66687999999996</v>
          </cell>
          <cell r="DY35">
            <v>172.35007999999996</v>
          </cell>
          <cell r="DZ35">
            <v>204.22304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L35">
            <v>205.40351999999996</v>
          </cell>
          <cell r="FM35">
            <v>191.23775999999998</v>
          </cell>
          <cell r="FN35">
            <v>458.02623999999992</v>
          </cell>
          <cell r="FO35">
            <v>42.497279999999989</v>
          </cell>
          <cell r="FP35">
            <v>229.01311999999996</v>
          </cell>
          <cell r="FQ35">
            <v>417.8899199999999</v>
          </cell>
          <cell r="FR35">
            <v>349.42207999999994</v>
          </cell>
          <cell r="FS35">
            <v>467.47008000000005</v>
          </cell>
          <cell r="FT35">
            <v>213.66687999999996</v>
          </cell>
          <cell r="FU35">
            <v>172.35007999999996</v>
          </cell>
          <cell r="FV35">
            <v>204.22304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H35">
            <v>205.40351999999996</v>
          </cell>
          <cell r="HI35">
            <v>191.23775999999998</v>
          </cell>
          <cell r="HJ35">
            <v>458.02623999999992</v>
          </cell>
          <cell r="HK35">
            <v>42.497279999999989</v>
          </cell>
          <cell r="HL35">
            <v>229.01311999999996</v>
          </cell>
          <cell r="HM35">
            <v>417.8899199999999</v>
          </cell>
          <cell r="HN35">
            <v>349.42207999999994</v>
          </cell>
          <cell r="HO35">
            <v>467.47008000000005</v>
          </cell>
          <cell r="HP35">
            <v>213.66687999999996</v>
          </cell>
          <cell r="HQ35">
            <v>172.35007999999996</v>
          </cell>
          <cell r="HR35">
            <v>204.22304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D35">
            <v>205.40351999999996</v>
          </cell>
          <cell r="JE35">
            <v>191.23775999999998</v>
          </cell>
          <cell r="JF35">
            <v>458.02623999999992</v>
          </cell>
          <cell r="JG35">
            <v>42.497279999999989</v>
          </cell>
          <cell r="JH35">
            <v>229.01311999999996</v>
          </cell>
          <cell r="JI35">
            <v>417.8899199999999</v>
          </cell>
          <cell r="JJ35">
            <v>349.42207999999994</v>
          </cell>
          <cell r="JK35">
            <v>467.47008000000005</v>
          </cell>
          <cell r="JL35">
            <v>213.66687999999996</v>
          </cell>
          <cell r="JM35">
            <v>172.35007999999996</v>
          </cell>
          <cell r="JN35">
            <v>204.22304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</row>
        <row r="36">
          <cell r="B36" t="str">
            <v>2005 Residential Mass Market Coupon Initiative</v>
          </cell>
          <cell r="C36" t="str">
            <v>Programmable Thermostat - Space Cooling</v>
          </cell>
          <cell r="D36">
            <v>7039.7249999999995</v>
          </cell>
          <cell r="E36">
            <v>14079.449999999999</v>
          </cell>
          <cell r="F36">
            <v>14079.449999999999</v>
          </cell>
          <cell r="G36">
            <v>14079.449999999999</v>
          </cell>
          <cell r="H36">
            <v>14079.449999999999</v>
          </cell>
          <cell r="I36">
            <v>14079.449999999999</v>
          </cell>
          <cell r="J36">
            <v>14079.449999999999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0.255</v>
          </cell>
          <cell r="T36">
            <v>0.218</v>
          </cell>
          <cell r="U36">
            <v>0.48499999999999999</v>
          </cell>
          <cell r="V36">
            <v>1.4999999999999999E-2</v>
          </cell>
          <cell r="W36">
            <v>2.7000000000000024E-2</v>
          </cell>
          <cell r="X36">
            <v>0</v>
          </cell>
          <cell r="Y36">
            <v>0</v>
          </cell>
          <cell r="Z36">
            <v>0</v>
          </cell>
          <cell r="AA36">
            <v>1795.1298749999999</v>
          </cell>
          <cell r="AB36">
            <v>1534.66005</v>
          </cell>
          <cell r="AC36">
            <v>3414.2666249999997</v>
          </cell>
          <cell r="AD36">
            <v>105.59587499999999</v>
          </cell>
          <cell r="AE36">
            <v>190.07257500000014</v>
          </cell>
          <cell r="AF36">
            <v>0</v>
          </cell>
          <cell r="AG36">
            <v>1686.0141374999998</v>
          </cell>
          <cell r="AH36">
            <v>73.91711250000003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3590.2597499999997</v>
          </cell>
          <cell r="BX36">
            <v>3069.3200999999999</v>
          </cell>
          <cell r="BY36">
            <v>6828.5332499999995</v>
          </cell>
          <cell r="BZ36">
            <v>211.19174999999998</v>
          </cell>
          <cell r="CA36">
            <v>380.14515000000029</v>
          </cell>
          <cell r="CB36">
            <v>0</v>
          </cell>
          <cell r="CC36">
            <v>3372.0282749999997</v>
          </cell>
          <cell r="CD36">
            <v>147.83422500000006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3590.2597499999997</v>
          </cell>
          <cell r="DT36">
            <v>3069.3200999999999</v>
          </cell>
          <cell r="DU36">
            <v>6828.5332499999995</v>
          </cell>
          <cell r="DV36">
            <v>211.19174999999998</v>
          </cell>
          <cell r="DW36">
            <v>380.14515000000029</v>
          </cell>
          <cell r="DX36">
            <v>0</v>
          </cell>
          <cell r="DY36">
            <v>3372.0282749999997</v>
          </cell>
          <cell r="DZ36">
            <v>147.83422500000006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3590.2597499999997</v>
          </cell>
          <cell r="FP36">
            <v>3069.3200999999999</v>
          </cell>
          <cell r="FQ36">
            <v>6828.5332499999995</v>
          </cell>
          <cell r="FR36">
            <v>211.19174999999998</v>
          </cell>
          <cell r="FS36">
            <v>380.14515000000029</v>
          </cell>
          <cell r="FT36">
            <v>0</v>
          </cell>
          <cell r="FU36">
            <v>3372.0282749999997</v>
          </cell>
          <cell r="FV36">
            <v>147.83422500000006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3590.2597499999997</v>
          </cell>
          <cell r="HL36">
            <v>3069.3200999999999</v>
          </cell>
          <cell r="HM36">
            <v>6828.5332499999995</v>
          </cell>
          <cell r="HN36">
            <v>211.19174999999998</v>
          </cell>
          <cell r="HO36">
            <v>380.14515000000029</v>
          </cell>
          <cell r="HP36">
            <v>0</v>
          </cell>
          <cell r="HQ36">
            <v>3372.0282749999997</v>
          </cell>
          <cell r="HR36">
            <v>147.83422500000006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3590.2597499999997</v>
          </cell>
          <cell r="JH36">
            <v>3069.3200999999999</v>
          </cell>
          <cell r="JI36">
            <v>6828.5332499999995</v>
          </cell>
          <cell r="JJ36">
            <v>211.19174999999998</v>
          </cell>
          <cell r="JK36">
            <v>380.14515000000029</v>
          </cell>
          <cell r="JL36">
            <v>0</v>
          </cell>
          <cell r="JM36">
            <v>3372.0282749999997</v>
          </cell>
          <cell r="JN36">
            <v>147.83422500000006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</row>
        <row r="37">
          <cell r="B37" t="str">
            <v>2005 Residential Mass Market Coupon Initiative</v>
          </cell>
          <cell r="C37" t="str">
            <v>Programmable Thermostat - Space Heating</v>
          </cell>
          <cell r="D37">
            <v>65217.074999999997</v>
          </cell>
          <cell r="E37">
            <v>130434.15</v>
          </cell>
          <cell r="F37">
            <v>130434.15</v>
          </cell>
          <cell r="G37">
            <v>130434.15</v>
          </cell>
          <cell r="H37">
            <v>130434.15</v>
          </cell>
          <cell r="I37">
            <v>130434.15</v>
          </cell>
          <cell r="J37">
            <v>130434.15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13</v>
          </cell>
          <cell r="P37">
            <v>0.16400000000000001</v>
          </cell>
          <cell r="Q37">
            <v>0.17100000000000001</v>
          </cell>
          <cell r="R37">
            <v>0.48299999999999998</v>
          </cell>
          <cell r="S37">
            <v>1E-3</v>
          </cell>
          <cell r="T37">
            <v>4.0000000000000001E-3</v>
          </cell>
          <cell r="U37">
            <v>0.01</v>
          </cell>
          <cell r="V37">
            <v>5.6000000000000001E-2</v>
          </cell>
          <cell r="W37">
            <v>0.11099999999999988</v>
          </cell>
          <cell r="X37">
            <v>10695.6003</v>
          </cell>
          <cell r="Y37">
            <v>11152.119825</v>
          </cell>
          <cell r="Z37">
            <v>31499.847224999998</v>
          </cell>
          <cell r="AA37">
            <v>65.217074999999994</v>
          </cell>
          <cell r="AB37">
            <v>260.86829999999998</v>
          </cell>
          <cell r="AC37">
            <v>652.17075</v>
          </cell>
          <cell r="AD37">
            <v>3652.1561999999999</v>
          </cell>
          <cell r="AE37">
            <v>7239.095324999992</v>
          </cell>
          <cell r="AF37">
            <v>13336.891837499999</v>
          </cell>
          <cell r="AG37">
            <v>244.56403125</v>
          </cell>
          <cell r="AH37">
            <v>2722.8128812499981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21391.2006</v>
          </cell>
          <cell r="BU37">
            <v>22304.23965</v>
          </cell>
          <cell r="BV37">
            <v>62999.694449999995</v>
          </cell>
          <cell r="BW37">
            <v>130.43414999999999</v>
          </cell>
          <cell r="BX37">
            <v>521.73659999999995</v>
          </cell>
          <cell r="BY37">
            <v>1304.3415</v>
          </cell>
          <cell r="BZ37">
            <v>7304.3123999999998</v>
          </cell>
          <cell r="CA37">
            <v>14478.190649999984</v>
          </cell>
          <cell r="CB37">
            <v>26673.783674999999</v>
          </cell>
          <cell r="CC37">
            <v>489.1280625</v>
          </cell>
          <cell r="CD37">
            <v>5445.6257624999962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P37">
            <v>21391.2006</v>
          </cell>
          <cell r="DQ37">
            <v>22304.23965</v>
          </cell>
          <cell r="DR37">
            <v>62999.694449999995</v>
          </cell>
          <cell r="DS37">
            <v>130.43414999999999</v>
          </cell>
          <cell r="DT37">
            <v>521.73659999999995</v>
          </cell>
          <cell r="DU37">
            <v>1304.3415</v>
          </cell>
          <cell r="DV37">
            <v>7304.3123999999998</v>
          </cell>
          <cell r="DW37">
            <v>14478.190649999984</v>
          </cell>
          <cell r="DX37">
            <v>26673.783674999999</v>
          </cell>
          <cell r="DY37">
            <v>489.1280625</v>
          </cell>
          <cell r="DZ37">
            <v>5445.6257624999962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L37">
            <v>21391.2006</v>
          </cell>
          <cell r="FM37">
            <v>22304.23965</v>
          </cell>
          <cell r="FN37">
            <v>62999.694449999995</v>
          </cell>
          <cell r="FO37">
            <v>130.43414999999999</v>
          </cell>
          <cell r="FP37">
            <v>521.73659999999995</v>
          </cell>
          <cell r="FQ37">
            <v>1304.3415</v>
          </cell>
          <cell r="FR37">
            <v>7304.3123999999998</v>
          </cell>
          <cell r="FS37">
            <v>14478.190649999984</v>
          </cell>
          <cell r="FT37">
            <v>26673.783674999999</v>
          </cell>
          <cell r="FU37">
            <v>489.1280625</v>
          </cell>
          <cell r="FV37">
            <v>5445.6257624999962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H37">
            <v>21391.2006</v>
          </cell>
          <cell r="HI37">
            <v>22304.23965</v>
          </cell>
          <cell r="HJ37">
            <v>62999.694449999995</v>
          </cell>
          <cell r="HK37">
            <v>130.43414999999999</v>
          </cell>
          <cell r="HL37">
            <v>521.73659999999995</v>
          </cell>
          <cell r="HM37">
            <v>1304.3415</v>
          </cell>
          <cell r="HN37">
            <v>7304.3123999999998</v>
          </cell>
          <cell r="HO37">
            <v>14478.190649999984</v>
          </cell>
          <cell r="HP37">
            <v>26673.783674999999</v>
          </cell>
          <cell r="HQ37">
            <v>489.1280625</v>
          </cell>
          <cell r="HR37">
            <v>5445.6257624999962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D37">
            <v>21391.2006</v>
          </cell>
          <cell r="JE37">
            <v>22304.23965</v>
          </cell>
          <cell r="JF37">
            <v>62999.694449999995</v>
          </cell>
          <cell r="JG37">
            <v>130.43414999999999</v>
          </cell>
          <cell r="JH37">
            <v>521.73659999999995</v>
          </cell>
          <cell r="JI37">
            <v>1304.3415</v>
          </cell>
          <cell r="JJ37">
            <v>7304.3123999999998</v>
          </cell>
          <cell r="JK37">
            <v>14478.190649999984</v>
          </cell>
          <cell r="JL37">
            <v>26673.783674999999</v>
          </cell>
          <cell r="JM37">
            <v>489.1280625</v>
          </cell>
          <cell r="JN37">
            <v>5445.6257624999962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</row>
        <row r="38">
          <cell r="B38" t="str">
            <v>2005 Residential Mass Market Coupon Initiative</v>
          </cell>
          <cell r="C38" t="str">
            <v>Ceiling Fan</v>
          </cell>
          <cell r="D38">
            <v>2188.0529999999999</v>
          </cell>
          <cell r="E38">
            <v>4376.1059999999998</v>
          </cell>
          <cell r="F38">
            <v>4376.1059999999998</v>
          </cell>
          <cell r="G38">
            <v>4376.1059999999998</v>
          </cell>
          <cell r="H38">
            <v>4376.1059999999998</v>
          </cell>
          <cell r="I38">
            <v>4376.1059999999998</v>
          </cell>
          <cell r="J38">
            <v>4376.1059999999998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5</v>
          </cell>
          <cell r="P38">
            <v>8.6999999999999994E-2</v>
          </cell>
          <cell r="Q38">
            <v>8.1000000000000003E-2</v>
          </cell>
          <cell r="R38">
            <v>0.19400000000000001</v>
          </cell>
          <cell r="S38">
            <v>1.7999999999999999E-2</v>
          </cell>
          <cell r="T38">
            <v>9.7000000000000003E-2</v>
          </cell>
          <cell r="U38">
            <v>0.17699999999999999</v>
          </cell>
          <cell r="V38">
            <v>0.14799999999999999</v>
          </cell>
          <cell r="W38">
            <v>0.19800000000000006</v>
          </cell>
          <cell r="X38">
            <v>190.36061099999998</v>
          </cell>
          <cell r="Y38">
            <v>177.232293</v>
          </cell>
          <cell r="Z38">
            <v>424.482282</v>
          </cell>
          <cell r="AA38">
            <v>39.384953999999993</v>
          </cell>
          <cell r="AB38">
            <v>212.241141</v>
          </cell>
          <cell r="AC38">
            <v>387.28538099999997</v>
          </cell>
          <cell r="AD38">
            <v>323.83184399999999</v>
          </cell>
          <cell r="AE38">
            <v>433.2344940000001</v>
          </cell>
          <cell r="AF38">
            <v>198.01879650000001</v>
          </cell>
          <cell r="AG38">
            <v>159.727869</v>
          </cell>
          <cell r="AH38">
            <v>189.26658450000002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380.72122199999995</v>
          </cell>
          <cell r="BU38">
            <v>354.464586</v>
          </cell>
          <cell r="BV38">
            <v>848.964564</v>
          </cell>
          <cell r="BW38">
            <v>78.769907999999987</v>
          </cell>
          <cell r="BX38">
            <v>424.482282</v>
          </cell>
          <cell r="BY38">
            <v>774.57076199999995</v>
          </cell>
          <cell r="BZ38">
            <v>647.66368799999998</v>
          </cell>
          <cell r="CA38">
            <v>866.46898800000019</v>
          </cell>
          <cell r="CB38">
            <v>396.03759300000002</v>
          </cell>
          <cell r="CC38">
            <v>319.455738</v>
          </cell>
          <cell r="CD38">
            <v>378.53316900000004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P38">
            <v>380.72122199999995</v>
          </cell>
          <cell r="DQ38">
            <v>354.464586</v>
          </cell>
          <cell r="DR38">
            <v>848.964564</v>
          </cell>
          <cell r="DS38">
            <v>78.769907999999987</v>
          </cell>
          <cell r="DT38">
            <v>424.482282</v>
          </cell>
          <cell r="DU38">
            <v>774.57076199999995</v>
          </cell>
          <cell r="DV38">
            <v>647.66368799999998</v>
          </cell>
          <cell r="DW38">
            <v>866.46898800000019</v>
          </cell>
          <cell r="DX38">
            <v>396.03759300000002</v>
          </cell>
          <cell r="DY38">
            <v>319.455738</v>
          </cell>
          <cell r="DZ38">
            <v>378.53316900000004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L38">
            <v>380.72122199999995</v>
          </cell>
          <cell r="FM38">
            <v>354.464586</v>
          </cell>
          <cell r="FN38">
            <v>848.964564</v>
          </cell>
          <cell r="FO38">
            <v>78.769907999999987</v>
          </cell>
          <cell r="FP38">
            <v>424.482282</v>
          </cell>
          <cell r="FQ38">
            <v>774.57076199999995</v>
          </cell>
          <cell r="FR38">
            <v>647.66368799999998</v>
          </cell>
          <cell r="FS38">
            <v>866.46898800000019</v>
          </cell>
          <cell r="FT38">
            <v>396.03759300000002</v>
          </cell>
          <cell r="FU38">
            <v>319.455738</v>
          </cell>
          <cell r="FV38">
            <v>378.53316900000004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H38">
            <v>380.72122199999995</v>
          </cell>
          <cell r="HI38">
            <v>354.464586</v>
          </cell>
          <cell r="HJ38">
            <v>848.964564</v>
          </cell>
          <cell r="HK38">
            <v>78.769907999999987</v>
          </cell>
          <cell r="HL38">
            <v>424.482282</v>
          </cell>
          <cell r="HM38">
            <v>774.57076199999995</v>
          </cell>
          <cell r="HN38">
            <v>647.66368799999998</v>
          </cell>
          <cell r="HO38">
            <v>866.46898800000019</v>
          </cell>
          <cell r="HP38">
            <v>396.03759300000002</v>
          </cell>
          <cell r="HQ38">
            <v>319.455738</v>
          </cell>
          <cell r="HR38">
            <v>378.53316900000004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D38">
            <v>380.72122199999995</v>
          </cell>
          <cell r="JE38">
            <v>354.464586</v>
          </cell>
          <cell r="JF38">
            <v>848.964564</v>
          </cell>
          <cell r="JG38">
            <v>78.769907999999987</v>
          </cell>
          <cell r="JH38">
            <v>424.482282</v>
          </cell>
          <cell r="JI38">
            <v>774.57076199999995</v>
          </cell>
          <cell r="JJ38">
            <v>647.66368799999998</v>
          </cell>
          <cell r="JK38">
            <v>866.46898800000019</v>
          </cell>
          <cell r="JL38">
            <v>396.03759300000002</v>
          </cell>
          <cell r="JM38">
            <v>319.455738</v>
          </cell>
          <cell r="JN38">
            <v>378.53316900000004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</row>
        <row r="39">
          <cell r="B39" t="str">
            <v>2005 Residential Holiday LED Lighting</v>
          </cell>
          <cell r="C39" t="str">
            <v>LED Holiday Lights 5W</v>
          </cell>
          <cell r="D39">
            <v>19027.574999999997</v>
          </cell>
          <cell r="E39">
            <v>38055.149999999994</v>
          </cell>
          <cell r="F39">
            <v>38055.149999999994</v>
          </cell>
          <cell r="G39">
            <v>38055.149999999994</v>
          </cell>
          <cell r="H39">
            <v>38055.149999999994</v>
          </cell>
          <cell r="I39">
            <v>19027.574999999997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0.25700000000000001</v>
          </cell>
          <cell r="Q39">
            <v>0.25700000000000001</v>
          </cell>
          <cell r="R39">
            <v>0.48599999999999999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4890.0867749999998</v>
          </cell>
          <cell r="Y39">
            <v>4890.0867749999998</v>
          </cell>
          <cell r="Z39">
            <v>9247.4014499999976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4756.8937499999993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9780.1735499999995</v>
          </cell>
          <cell r="BU39">
            <v>9780.1735499999995</v>
          </cell>
          <cell r="BV39">
            <v>18494.802899999995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9513.7874999999985</v>
          </cell>
          <cell r="CC39">
            <v>0</v>
          </cell>
          <cell r="CD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9780.1735499999995</v>
          </cell>
          <cell r="DQ39">
            <v>9780.1735499999995</v>
          </cell>
          <cell r="DR39">
            <v>18494.802899999995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9513.7874999999985</v>
          </cell>
          <cell r="DY39">
            <v>0</v>
          </cell>
          <cell r="DZ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L39">
            <v>9780.1735499999995</v>
          </cell>
          <cell r="FM39">
            <v>9780.1735499999995</v>
          </cell>
          <cell r="FN39">
            <v>18494.802899999995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9513.7874999999985</v>
          </cell>
          <cell r="FU39">
            <v>0</v>
          </cell>
          <cell r="FV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H39">
            <v>9780.1735499999995</v>
          </cell>
          <cell r="HI39">
            <v>9780.1735499999995</v>
          </cell>
          <cell r="HJ39">
            <v>18494.802899999995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9513.7874999999985</v>
          </cell>
          <cell r="HQ39">
            <v>0</v>
          </cell>
          <cell r="HR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D39">
            <v>4890.0867749999998</v>
          </cell>
          <cell r="JE39">
            <v>4890.0867749999998</v>
          </cell>
          <cell r="JF39">
            <v>9247.4014499999976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4756.8937499999993</v>
          </cell>
          <cell r="JM39">
            <v>0</v>
          </cell>
          <cell r="JN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</row>
        <row r="40">
          <cell r="B40" t="str">
            <v>2005 Residential Holiday LED Lighting</v>
          </cell>
          <cell r="C40" t="str">
            <v>LED Holiday Lights Mini</v>
          </cell>
          <cell r="D40">
            <v>3255.9030000000002</v>
          </cell>
          <cell r="E40">
            <v>6511.8059999999996</v>
          </cell>
          <cell r="F40">
            <v>6511.8059999999996</v>
          </cell>
          <cell r="G40">
            <v>6511.8059999999996</v>
          </cell>
          <cell r="H40">
            <v>6511.8059999999996</v>
          </cell>
          <cell r="I40">
            <v>3255.9029999999998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6</v>
          </cell>
          <cell r="P40">
            <v>0.25700000000000001</v>
          </cell>
          <cell r="Q40">
            <v>0.25700000000000001</v>
          </cell>
          <cell r="R40">
            <v>0.48599999999999999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836.7670710000001</v>
          </cell>
          <cell r="Y40">
            <v>836.7670710000001</v>
          </cell>
          <cell r="Z40">
            <v>1582.368858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813.97575000000006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1673.534142</v>
          </cell>
          <cell r="BU40">
            <v>1673.534142</v>
          </cell>
          <cell r="BV40">
            <v>3164.7377159999996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1627.9514999999999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P40">
            <v>1673.534142</v>
          </cell>
          <cell r="DQ40">
            <v>1673.534142</v>
          </cell>
          <cell r="DR40">
            <v>3164.7377159999996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1627.9514999999999</v>
          </cell>
          <cell r="DY40">
            <v>0</v>
          </cell>
          <cell r="DZ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L40">
            <v>1673.534142</v>
          </cell>
          <cell r="FM40">
            <v>1673.534142</v>
          </cell>
          <cell r="FN40">
            <v>3164.7377159999996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1627.9514999999999</v>
          </cell>
          <cell r="FU40">
            <v>0</v>
          </cell>
          <cell r="FV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H40">
            <v>1673.534142</v>
          </cell>
          <cell r="HI40">
            <v>1673.534142</v>
          </cell>
          <cell r="HJ40">
            <v>3164.7377159999996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1627.9514999999999</v>
          </cell>
          <cell r="HQ40">
            <v>0</v>
          </cell>
          <cell r="HR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D40">
            <v>836.76707099999999</v>
          </cell>
          <cell r="JE40">
            <v>836.76707099999999</v>
          </cell>
          <cell r="JF40">
            <v>1582.3688579999998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813.97574999999995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</row>
        <row r="41">
          <cell r="B41" t="str">
            <v>2005 Residential Real Time Monitoring Pilot</v>
          </cell>
          <cell r="C41" t="str">
            <v>Installation of a Real-Time Monitor</v>
          </cell>
          <cell r="D41">
            <v>16044</v>
          </cell>
          <cell r="E41">
            <v>16044</v>
          </cell>
          <cell r="F41">
            <v>16044</v>
          </cell>
          <cell r="G41">
            <v>16044</v>
          </cell>
          <cell r="H41">
            <v>16044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8</v>
          </cell>
          <cell r="P41">
            <v>6.3E-2</v>
          </cell>
          <cell r="Q41">
            <v>7.0999999999999994E-2</v>
          </cell>
          <cell r="R41">
            <v>0.184</v>
          </cell>
          <cell r="S41">
            <v>4.2999999999999997E-2</v>
          </cell>
          <cell r="T41">
            <v>8.6999999999999994E-2</v>
          </cell>
          <cell r="U41">
            <v>0.20699999999999999</v>
          </cell>
          <cell r="V41">
            <v>0.14000000000000001</v>
          </cell>
          <cell r="W41">
            <v>0.20500000000000007</v>
          </cell>
          <cell r="X41">
            <v>1010.772</v>
          </cell>
          <cell r="Y41">
            <v>1139.1239999999998</v>
          </cell>
          <cell r="Z41">
            <v>2952.096</v>
          </cell>
          <cell r="AA41">
            <v>689.89199999999994</v>
          </cell>
          <cell r="AB41">
            <v>1395.828</v>
          </cell>
          <cell r="AC41">
            <v>3321.1079999999997</v>
          </cell>
          <cell r="AD41">
            <v>2246.1600000000003</v>
          </cell>
          <cell r="AE41">
            <v>3289.0200000000013</v>
          </cell>
          <cell r="AF41">
            <v>1275.498</v>
          </cell>
          <cell r="AG41">
            <v>1351.7069999999999</v>
          </cell>
          <cell r="AH41">
            <v>1383.7950000000005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1010.772</v>
          </cell>
          <cell r="BU41">
            <v>1139.1239999999998</v>
          </cell>
          <cell r="BV41">
            <v>2952.096</v>
          </cell>
          <cell r="BW41">
            <v>689.89199999999994</v>
          </cell>
          <cell r="BX41">
            <v>1395.828</v>
          </cell>
          <cell r="BY41">
            <v>3321.1079999999997</v>
          </cell>
          <cell r="BZ41">
            <v>2246.1600000000003</v>
          </cell>
          <cell r="CA41">
            <v>3289.0200000000013</v>
          </cell>
          <cell r="CB41">
            <v>1275.498</v>
          </cell>
          <cell r="CC41">
            <v>1351.7069999999999</v>
          </cell>
          <cell r="CD41">
            <v>1383.7950000000005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1010.772</v>
          </cell>
          <cell r="DQ41">
            <v>1139.1239999999998</v>
          </cell>
          <cell r="DR41">
            <v>2952.096</v>
          </cell>
          <cell r="DS41">
            <v>689.89199999999994</v>
          </cell>
          <cell r="DT41">
            <v>1395.828</v>
          </cell>
          <cell r="DU41">
            <v>3321.1079999999997</v>
          </cell>
          <cell r="DV41">
            <v>2246.1600000000003</v>
          </cell>
          <cell r="DW41">
            <v>3289.0200000000013</v>
          </cell>
          <cell r="DX41">
            <v>1275.498</v>
          </cell>
          <cell r="DY41">
            <v>1351.7069999999999</v>
          </cell>
          <cell r="DZ41">
            <v>1383.7950000000005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L41">
            <v>1010.772</v>
          </cell>
          <cell r="FM41">
            <v>1139.1239999999998</v>
          </cell>
          <cell r="FN41">
            <v>2952.096</v>
          </cell>
          <cell r="FO41">
            <v>689.89199999999994</v>
          </cell>
          <cell r="FP41">
            <v>1395.828</v>
          </cell>
          <cell r="FQ41">
            <v>3321.1079999999997</v>
          </cell>
          <cell r="FR41">
            <v>2246.1600000000003</v>
          </cell>
          <cell r="FS41">
            <v>3289.0200000000013</v>
          </cell>
          <cell r="FT41">
            <v>1275.498</v>
          </cell>
          <cell r="FU41">
            <v>1351.7069999999999</v>
          </cell>
          <cell r="FV41">
            <v>1383.7950000000005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H41">
            <v>1010.772</v>
          </cell>
          <cell r="HI41">
            <v>1139.1239999999998</v>
          </cell>
          <cell r="HJ41">
            <v>2952.096</v>
          </cell>
          <cell r="HK41">
            <v>689.89199999999994</v>
          </cell>
          <cell r="HL41">
            <v>1395.828</v>
          </cell>
          <cell r="HM41">
            <v>3321.1079999999997</v>
          </cell>
          <cell r="HN41">
            <v>2246.1600000000003</v>
          </cell>
          <cell r="HO41">
            <v>3289.0200000000013</v>
          </cell>
          <cell r="HP41">
            <v>1275.498</v>
          </cell>
          <cell r="HQ41">
            <v>1351.7069999999999</v>
          </cell>
          <cell r="HR41">
            <v>1383.7950000000005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</row>
        <row r="42">
          <cell r="B42" t="str">
            <v>2006 Spring EKC Program</v>
          </cell>
          <cell r="C42" t="str">
            <v>Energy Star® Compact Fluorescent Light Bulb</v>
          </cell>
          <cell r="D42">
            <v>0</v>
          </cell>
          <cell r="E42">
            <v>3357706.0528962254</v>
          </cell>
          <cell r="F42">
            <v>3357706.0528962254</v>
          </cell>
          <cell r="G42">
            <v>3357706.0528962254</v>
          </cell>
          <cell r="H42">
            <v>3357706.0528962254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>
            <v>8.6999999999999994E-2</v>
          </cell>
          <cell r="Q42">
            <v>8.1000000000000003E-2</v>
          </cell>
          <cell r="R42">
            <v>0.19400000000000001</v>
          </cell>
          <cell r="S42">
            <v>1.7999999999999999E-2</v>
          </cell>
          <cell r="T42">
            <v>9.7000000000000003E-2</v>
          </cell>
          <cell r="U42">
            <v>0.17699999999999999</v>
          </cell>
          <cell r="V42">
            <v>0.14799999999999999</v>
          </cell>
          <cell r="W42">
            <v>0.19800000000000006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292120.42660197156</v>
          </cell>
          <cell r="BU42">
            <v>271974.19028459425</v>
          </cell>
          <cell r="BV42">
            <v>651394.9742618677</v>
          </cell>
          <cell r="BW42">
            <v>60438.708952132052</v>
          </cell>
          <cell r="BX42">
            <v>325697.48713093385</v>
          </cell>
          <cell r="BY42">
            <v>594313.97136263188</v>
          </cell>
          <cell r="BZ42">
            <v>496940.49582864135</v>
          </cell>
          <cell r="CA42">
            <v>664825.7984734528</v>
          </cell>
          <cell r="CB42">
            <v>303872.39778710838</v>
          </cell>
          <cell r="CC42">
            <v>245112.54186142446</v>
          </cell>
          <cell r="CD42">
            <v>290441.57357552357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292120.42660197156</v>
          </cell>
          <cell r="DQ42">
            <v>271974.19028459425</v>
          </cell>
          <cell r="DR42">
            <v>651394.9742618677</v>
          </cell>
          <cell r="DS42">
            <v>60438.708952132052</v>
          </cell>
          <cell r="DT42">
            <v>325697.48713093385</v>
          </cell>
          <cell r="DU42">
            <v>594313.97136263188</v>
          </cell>
          <cell r="DV42">
            <v>496940.49582864135</v>
          </cell>
          <cell r="DW42">
            <v>664825.7984734528</v>
          </cell>
          <cell r="DX42">
            <v>303872.39778710838</v>
          </cell>
          <cell r="DY42">
            <v>245112.54186142446</v>
          </cell>
          <cell r="DZ42">
            <v>290441.57357552357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L42">
            <v>292120.42660197156</v>
          </cell>
          <cell r="FM42">
            <v>271974.19028459425</v>
          </cell>
          <cell r="FN42">
            <v>651394.9742618677</v>
          </cell>
          <cell r="FO42">
            <v>60438.708952132052</v>
          </cell>
          <cell r="FP42">
            <v>325697.48713093385</v>
          </cell>
          <cell r="FQ42">
            <v>594313.97136263188</v>
          </cell>
          <cell r="FR42">
            <v>496940.49582864135</v>
          </cell>
          <cell r="FS42">
            <v>664825.7984734528</v>
          </cell>
          <cell r="FT42">
            <v>303872.39778710838</v>
          </cell>
          <cell r="FU42">
            <v>245112.54186142446</v>
          </cell>
          <cell r="FV42">
            <v>290441.57357552357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H42">
            <v>292120.42660197156</v>
          </cell>
          <cell r="HI42">
            <v>271974.19028459425</v>
          </cell>
          <cell r="HJ42">
            <v>651394.9742618677</v>
          </cell>
          <cell r="HK42">
            <v>60438.708952132052</v>
          </cell>
          <cell r="HL42">
            <v>325697.48713093385</v>
          </cell>
          <cell r="HM42">
            <v>594313.97136263188</v>
          </cell>
          <cell r="HN42">
            <v>496940.49582864135</v>
          </cell>
          <cell r="HO42">
            <v>664825.7984734528</v>
          </cell>
          <cell r="HP42">
            <v>303872.39778710838</v>
          </cell>
          <cell r="HQ42">
            <v>245112.54186142446</v>
          </cell>
          <cell r="HR42">
            <v>290441.57357552357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</row>
        <row r="43">
          <cell r="B43" t="str">
            <v>2006 Spring EKC Program</v>
          </cell>
          <cell r="C43" t="str">
            <v>Electric Timers</v>
          </cell>
          <cell r="D43">
            <v>0</v>
          </cell>
          <cell r="E43">
            <v>165001.30190621529</v>
          </cell>
          <cell r="F43">
            <v>165001.30190621529</v>
          </cell>
          <cell r="G43">
            <v>165001.30190621529</v>
          </cell>
          <cell r="H43">
            <v>165001.30190621529</v>
          </cell>
          <cell r="I43">
            <v>165001.30190621529</v>
          </cell>
          <cell r="J43">
            <v>165001.30190621529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6.3E-2</v>
          </cell>
          <cell r="Q43">
            <v>7.0999999999999994E-2</v>
          </cell>
          <cell r="R43">
            <v>0.184</v>
          </cell>
          <cell r="S43">
            <v>4.2999999999999997E-2</v>
          </cell>
          <cell r="T43">
            <v>8.6999999999999994E-2</v>
          </cell>
          <cell r="U43">
            <v>0.20699999999999999</v>
          </cell>
          <cell r="V43">
            <v>0.14000000000000001</v>
          </cell>
          <cell r="W43">
            <v>0.20500000000000007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10395.082020091564</v>
          </cell>
          <cell r="BU43">
            <v>11715.092435341285</v>
          </cell>
          <cell r="BV43">
            <v>30360.239550743612</v>
          </cell>
          <cell r="BW43">
            <v>7095.0559819672571</v>
          </cell>
          <cell r="BX43">
            <v>14355.11326584073</v>
          </cell>
          <cell r="BY43">
            <v>34155.269494586566</v>
          </cell>
          <cell r="BZ43">
            <v>23100.182266870142</v>
          </cell>
          <cell r="CA43">
            <v>33825.266890774146</v>
          </cell>
          <cell r="CB43">
            <v>13117.603501544116</v>
          </cell>
          <cell r="CC43">
            <v>13901.359685598638</v>
          </cell>
          <cell r="CD43">
            <v>14231.362289411072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P43">
            <v>10395.082020091564</v>
          </cell>
          <cell r="DQ43">
            <v>11715.092435341285</v>
          </cell>
          <cell r="DR43">
            <v>30360.239550743612</v>
          </cell>
          <cell r="DS43">
            <v>7095.0559819672571</v>
          </cell>
          <cell r="DT43">
            <v>14355.11326584073</v>
          </cell>
          <cell r="DU43">
            <v>34155.269494586566</v>
          </cell>
          <cell r="DV43">
            <v>23100.182266870142</v>
          </cell>
          <cell r="DW43">
            <v>33825.266890774146</v>
          </cell>
          <cell r="DX43">
            <v>13117.603501544116</v>
          </cell>
          <cell r="DY43">
            <v>13901.359685598638</v>
          </cell>
          <cell r="DZ43">
            <v>14231.362289411072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L43">
            <v>10395.082020091564</v>
          </cell>
          <cell r="FM43">
            <v>11715.092435341285</v>
          </cell>
          <cell r="FN43">
            <v>30360.239550743612</v>
          </cell>
          <cell r="FO43">
            <v>7095.0559819672571</v>
          </cell>
          <cell r="FP43">
            <v>14355.11326584073</v>
          </cell>
          <cell r="FQ43">
            <v>34155.269494586566</v>
          </cell>
          <cell r="FR43">
            <v>23100.182266870142</v>
          </cell>
          <cell r="FS43">
            <v>33825.266890774146</v>
          </cell>
          <cell r="FT43">
            <v>13117.603501544116</v>
          </cell>
          <cell r="FU43">
            <v>13901.359685598638</v>
          </cell>
          <cell r="FV43">
            <v>14231.362289411072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H43">
            <v>10395.082020091564</v>
          </cell>
          <cell r="HI43">
            <v>11715.092435341285</v>
          </cell>
          <cell r="HJ43">
            <v>30360.239550743612</v>
          </cell>
          <cell r="HK43">
            <v>7095.0559819672571</v>
          </cell>
          <cell r="HL43">
            <v>14355.11326584073</v>
          </cell>
          <cell r="HM43">
            <v>34155.269494586566</v>
          </cell>
          <cell r="HN43">
            <v>23100.182266870142</v>
          </cell>
          <cell r="HO43">
            <v>33825.266890774146</v>
          </cell>
          <cell r="HP43">
            <v>13117.603501544116</v>
          </cell>
          <cell r="HQ43">
            <v>13901.359685598638</v>
          </cell>
          <cell r="HR43">
            <v>14231.362289411072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D43">
            <v>10395.082020091564</v>
          </cell>
          <cell r="JE43">
            <v>11715.092435341285</v>
          </cell>
          <cell r="JF43">
            <v>30360.239550743612</v>
          </cell>
          <cell r="JG43">
            <v>7095.0559819672571</v>
          </cell>
          <cell r="JH43">
            <v>14355.11326584073</v>
          </cell>
          <cell r="JI43">
            <v>34155.269494586566</v>
          </cell>
          <cell r="JJ43">
            <v>23100.182266870142</v>
          </cell>
          <cell r="JK43">
            <v>33825.266890774146</v>
          </cell>
          <cell r="JL43">
            <v>13117.603501544116</v>
          </cell>
          <cell r="JM43">
            <v>13901.359685598638</v>
          </cell>
          <cell r="JN43">
            <v>14231.362289411072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</row>
        <row r="44">
          <cell r="B44" t="str">
            <v>2006 Spring EKC Program</v>
          </cell>
          <cell r="C44" t="str">
            <v>Programmable Thermostats</v>
          </cell>
          <cell r="D44">
            <v>0</v>
          </cell>
          <cell r="E44">
            <v>84716.98821369205</v>
          </cell>
          <cell r="F44">
            <v>84716.98821369205</v>
          </cell>
          <cell r="G44">
            <v>84716.98821369205</v>
          </cell>
          <cell r="H44">
            <v>84716.98821369205</v>
          </cell>
          <cell r="I44">
            <v>84716.98821369205</v>
          </cell>
          <cell r="J44">
            <v>84716.98821369205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10</v>
          </cell>
          <cell r="P44">
            <v>0</v>
          </cell>
          <cell r="Q44">
            <v>0</v>
          </cell>
          <cell r="R44">
            <v>0</v>
          </cell>
          <cell r="S44">
            <v>0.255</v>
          </cell>
          <cell r="T44">
            <v>0.218</v>
          </cell>
          <cell r="U44">
            <v>0.48499999999999999</v>
          </cell>
          <cell r="V44">
            <v>1.4999999999999999E-2</v>
          </cell>
          <cell r="W44">
            <v>2.7000000000000024E-2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21602.831994491473</v>
          </cell>
          <cell r="BX44">
            <v>18468.303430584867</v>
          </cell>
          <cell r="BY44">
            <v>41087.739283640643</v>
          </cell>
          <cell r="BZ44">
            <v>1270.7548232053807</v>
          </cell>
          <cell r="CA44">
            <v>2287.3586817696873</v>
          </cell>
          <cell r="CB44">
            <v>0</v>
          </cell>
          <cell r="CC44">
            <v>20289.718677179248</v>
          </cell>
          <cell r="CD44">
            <v>889.52837624376707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21602.831994491473</v>
          </cell>
          <cell r="DT44">
            <v>18468.303430584867</v>
          </cell>
          <cell r="DU44">
            <v>41087.739283640643</v>
          </cell>
          <cell r="DV44">
            <v>1270.7548232053807</v>
          </cell>
          <cell r="DW44">
            <v>2287.3586817696873</v>
          </cell>
          <cell r="DX44">
            <v>0</v>
          </cell>
          <cell r="DY44">
            <v>20289.718677179248</v>
          </cell>
          <cell r="DZ44">
            <v>889.52837624376707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21602.831994491473</v>
          </cell>
          <cell r="FP44">
            <v>18468.303430584867</v>
          </cell>
          <cell r="FQ44">
            <v>41087.739283640643</v>
          </cell>
          <cell r="FR44">
            <v>1270.7548232053807</v>
          </cell>
          <cell r="FS44">
            <v>2287.3586817696873</v>
          </cell>
          <cell r="FT44">
            <v>0</v>
          </cell>
          <cell r="FU44">
            <v>20289.718677179248</v>
          </cell>
          <cell r="FV44">
            <v>889.52837624376707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21602.831994491473</v>
          </cell>
          <cell r="HL44">
            <v>18468.303430584867</v>
          </cell>
          <cell r="HM44">
            <v>41087.739283640643</v>
          </cell>
          <cell r="HN44">
            <v>1270.7548232053807</v>
          </cell>
          <cell r="HO44">
            <v>2287.3586817696873</v>
          </cell>
          <cell r="HP44">
            <v>0</v>
          </cell>
          <cell r="HQ44">
            <v>20289.718677179248</v>
          </cell>
          <cell r="HR44">
            <v>889.52837624376707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21602.831994491473</v>
          </cell>
          <cell r="JH44">
            <v>18468.303430584867</v>
          </cell>
          <cell r="JI44">
            <v>41087.739283640643</v>
          </cell>
          <cell r="JJ44">
            <v>1270.7548232053807</v>
          </cell>
          <cell r="JK44">
            <v>2287.3586817696873</v>
          </cell>
          <cell r="JL44">
            <v>0</v>
          </cell>
          <cell r="JM44">
            <v>20289.718677179248</v>
          </cell>
          <cell r="JN44">
            <v>889.52837624376707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</row>
        <row r="45">
          <cell r="B45" t="str">
            <v>2006 Spring EKC Program</v>
          </cell>
          <cell r="C45" t="str">
            <v>Energy Star® Ceiling Fans</v>
          </cell>
          <cell r="D45">
            <v>0</v>
          </cell>
          <cell r="E45">
            <v>42069.024209925097</v>
          </cell>
          <cell r="F45">
            <v>42069.024209925097</v>
          </cell>
          <cell r="G45">
            <v>42069.024209925097</v>
          </cell>
          <cell r="H45">
            <v>42069.024209925097</v>
          </cell>
          <cell r="I45">
            <v>42069.024209925097</v>
          </cell>
          <cell r="J45">
            <v>42069.024209925097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5</v>
          </cell>
          <cell r="P45">
            <v>8.6999999999999994E-2</v>
          </cell>
          <cell r="Q45">
            <v>8.1000000000000003E-2</v>
          </cell>
          <cell r="R45">
            <v>0.19400000000000001</v>
          </cell>
          <cell r="S45">
            <v>1.7999999999999999E-2</v>
          </cell>
          <cell r="T45">
            <v>9.7000000000000003E-2</v>
          </cell>
          <cell r="U45">
            <v>0.17699999999999999</v>
          </cell>
          <cell r="V45">
            <v>0.14799999999999999</v>
          </cell>
          <cell r="W45">
            <v>0.19800000000000006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3660.0051062634834</v>
          </cell>
          <cell r="BU45">
            <v>3407.590961003933</v>
          </cell>
          <cell r="BV45">
            <v>8161.3906967254688</v>
          </cell>
          <cell r="BW45">
            <v>757.24243577865172</v>
          </cell>
          <cell r="BX45">
            <v>4080.6953483627344</v>
          </cell>
          <cell r="BY45">
            <v>7446.217285156742</v>
          </cell>
          <cell r="BZ45">
            <v>6226.2155830689144</v>
          </cell>
          <cell r="CA45">
            <v>8329.6667935651712</v>
          </cell>
          <cell r="CB45">
            <v>3807.2466909982213</v>
          </cell>
          <cell r="CC45">
            <v>3071.0387673245323</v>
          </cell>
          <cell r="CD45">
            <v>3638.9705941585216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P45">
            <v>3660.0051062634834</v>
          </cell>
          <cell r="DQ45">
            <v>3407.590961003933</v>
          </cell>
          <cell r="DR45">
            <v>8161.3906967254688</v>
          </cell>
          <cell r="DS45">
            <v>757.24243577865172</v>
          </cell>
          <cell r="DT45">
            <v>4080.6953483627344</v>
          </cell>
          <cell r="DU45">
            <v>7446.217285156742</v>
          </cell>
          <cell r="DV45">
            <v>6226.2155830689144</v>
          </cell>
          <cell r="DW45">
            <v>8329.6667935651712</v>
          </cell>
          <cell r="DX45">
            <v>3807.2466909982213</v>
          </cell>
          <cell r="DY45">
            <v>3071.0387673245323</v>
          </cell>
          <cell r="DZ45">
            <v>3638.9705941585216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L45">
            <v>3660.0051062634834</v>
          </cell>
          <cell r="FM45">
            <v>3407.590961003933</v>
          </cell>
          <cell r="FN45">
            <v>8161.3906967254688</v>
          </cell>
          <cell r="FO45">
            <v>757.24243577865172</v>
          </cell>
          <cell r="FP45">
            <v>4080.6953483627344</v>
          </cell>
          <cell r="FQ45">
            <v>7446.217285156742</v>
          </cell>
          <cell r="FR45">
            <v>6226.2155830689144</v>
          </cell>
          <cell r="FS45">
            <v>8329.6667935651712</v>
          </cell>
          <cell r="FT45">
            <v>3807.2466909982213</v>
          </cell>
          <cell r="FU45">
            <v>3071.0387673245323</v>
          </cell>
          <cell r="FV45">
            <v>3638.9705941585216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H45">
            <v>3660.0051062634834</v>
          </cell>
          <cell r="HI45">
            <v>3407.590961003933</v>
          </cell>
          <cell r="HJ45">
            <v>8161.3906967254688</v>
          </cell>
          <cell r="HK45">
            <v>757.24243577865172</v>
          </cell>
          <cell r="HL45">
            <v>4080.6953483627344</v>
          </cell>
          <cell r="HM45">
            <v>7446.217285156742</v>
          </cell>
          <cell r="HN45">
            <v>6226.2155830689144</v>
          </cell>
          <cell r="HO45">
            <v>8329.6667935651712</v>
          </cell>
          <cell r="HP45">
            <v>3807.2466909982213</v>
          </cell>
          <cell r="HQ45">
            <v>3071.0387673245323</v>
          </cell>
          <cell r="HR45">
            <v>3638.9705941585216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D45">
            <v>3660.0051062634834</v>
          </cell>
          <cell r="JE45">
            <v>3407.590961003933</v>
          </cell>
          <cell r="JF45">
            <v>8161.3906967254688</v>
          </cell>
          <cell r="JG45">
            <v>757.24243577865172</v>
          </cell>
          <cell r="JH45">
            <v>4080.6953483627344</v>
          </cell>
          <cell r="JI45">
            <v>7446.217285156742</v>
          </cell>
          <cell r="JJ45">
            <v>6226.2155830689144</v>
          </cell>
          <cell r="JK45">
            <v>8329.6667935651712</v>
          </cell>
          <cell r="JL45">
            <v>3807.2466909982213</v>
          </cell>
          <cell r="JM45">
            <v>3071.0387673245323</v>
          </cell>
          <cell r="JN45">
            <v>3638.9705941585216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</row>
        <row r="46">
          <cell r="B46" t="str">
            <v>2006 Cool Savings Rebate</v>
          </cell>
          <cell r="C46" t="str">
            <v>Energy Star® Air Conditioner</v>
          </cell>
          <cell r="D46">
            <v>0</v>
          </cell>
          <cell r="E46">
            <v>121410.16350854553</v>
          </cell>
          <cell r="F46">
            <v>121410.16350854553</v>
          </cell>
          <cell r="G46">
            <v>121410.16350854553</v>
          </cell>
          <cell r="H46">
            <v>121410.16350854553</v>
          </cell>
          <cell r="I46">
            <v>121410.16350854553</v>
          </cell>
          <cell r="J46">
            <v>121410.16350854553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10</v>
          </cell>
          <cell r="P46">
            <v>0</v>
          </cell>
          <cell r="Q46">
            <v>0</v>
          </cell>
          <cell r="R46">
            <v>0</v>
          </cell>
          <cell r="S46">
            <v>0.255</v>
          </cell>
          <cell r="T46">
            <v>0.218</v>
          </cell>
          <cell r="U46">
            <v>0.48499999999999999</v>
          </cell>
          <cell r="V46">
            <v>1.4999999999999999E-2</v>
          </cell>
          <cell r="W46">
            <v>2.7000000000000024E-2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30959.591694679111</v>
          </cell>
          <cell r="BX46">
            <v>26467.415644862926</v>
          </cell>
          <cell r="BY46">
            <v>58883.929301644581</v>
          </cell>
          <cell r="BZ46">
            <v>1821.152452628183</v>
          </cell>
          <cell r="CA46">
            <v>3278.0744147307323</v>
          </cell>
          <cell r="CB46">
            <v>0</v>
          </cell>
          <cell r="CC46">
            <v>29077.734160296655</v>
          </cell>
          <cell r="CD46">
            <v>1274.8067168397288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30959.591694679111</v>
          </cell>
          <cell r="DT46">
            <v>26467.415644862926</v>
          </cell>
          <cell r="DU46">
            <v>58883.929301644581</v>
          </cell>
          <cell r="DV46">
            <v>1821.152452628183</v>
          </cell>
          <cell r="DW46">
            <v>3278.0744147307323</v>
          </cell>
          <cell r="DX46">
            <v>0</v>
          </cell>
          <cell r="DY46">
            <v>29077.734160296655</v>
          </cell>
          <cell r="DZ46">
            <v>1274.8067168397288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30959.591694679111</v>
          </cell>
          <cell r="FP46">
            <v>26467.415644862926</v>
          </cell>
          <cell r="FQ46">
            <v>58883.929301644581</v>
          </cell>
          <cell r="FR46">
            <v>1821.152452628183</v>
          </cell>
          <cell r="FS46">
            <v>3278.0744147307323</v>
          </cell>
          <cell r="FT46">
            <v>0</v>
          </cell>
          <cell r="FU46">
            <v>29077.734160296655</v>
          </cell>
          <cell r="FV46">
            <v>1274.8067168397288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30959.591694679111</v>
          </cell>
          <cell r="HL46">
            <v>26467.415644862926</v>
          </cell>
          <cell r="HM46">
            <v>58883.929301644581</v>
          </cell>
          <cell r="HN46">
            <v>1821.152452628183</v>
          </cell>
          <cell r="HO46">
            <v>3278.0744147307323</v>
          </cell>
          <cell r="HP46">
            <v>0</v>
          </cell>
          <cell r="HQ46">
            <v>29077.734160296655</v>
          </cell>
          <cell r="HR46">
            <v>1274.8067168397288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30959.591694679111</v>
          </cell>
          <cell r="JH46">
            <v>26467.415644862926</v>
          </cell>
          <cell r="JI46">
            <v>58883.929301644581</v>
          </cell>
          <cell r="JJ46">
            <v>1821.152452628183</v>
          </cell>
          <cell r="JK46">
            <v>3278.0744147307323</v>
          </cell>
          <cell r="JL46">
            <v>0</v>
          </cell>
          <cell r="JM46">
            <v>29077.734160296655</v>
          </cell>
          <cell r="JN46">
            <v>1274.8067168397288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</row>
        <row r="47">
          <cell r="B47" t="str">
            <v>2006 Cool Savings Rebate</v>
          </cell>
          <cell r="C47" t="str">
            <v>Programmable Thermostats</v>
          </cell>
          <cell r="D47">
            <v>0</v>
          </cell>
          <cell r="E47">
            <v>41898.875030165837</v>
          </cell>
          <cell r="F47">
            <v>41898.875030165837</v>
          </cell>
          <cell r="G47">
            <v>41898.875030165837</v>
          </cell>
          <cell r="H47">
            <v>41898.875030165837</v>
          </cell>
          <cell r="I47">
            <v>41898.875030165837</v>
          </cell>
          <cell r="J47">
            <v>41898.875030165837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10</v>
          </cell>
          <cell r="P47">
            <v>0</v>
          </cell>
          <cell r="Q47">
            <v>0</v>
          </cell>
          <cell r="R47">
            <v>0</v>
          </cell>
          <cell r="S47">
            <v>0.255</v>
          </cell>
          <cell r="T47">
            <v>0.218</v>
          </cell>
          <cell r="U47">
            <v>0.48499999999999999</v>
          </cell>
          <cell r="V47">
            <v>1.4999999999999999E-2</v>
          </cell>
          <cell r="W47">
            <v>2.7000000000000024E-2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10684.213132692288</v>
          </cell>
          <cell r="BX47">
            <v>9133.9547565761532</v>
          </cell>
          <cell r="BY47">
            <v>20320.954389630431</v>
          </cell>
          <cell r="BZ47">
            <v>628.48312545248757</v>
          </cell>
          <cell r="CA47">
            <v>1131.2696258144786</v>
          </cell>
          <cell r="CB47">
            <v>0</v>
          </cell>
          <cell r="CC47">
            <v>10034.780569724719</v>
          </cell>
          <cell r="CD47">
            <v>439.93818781674156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10684.213132692288</v>
          </cell>
          <cell r="DT47">
            <v>9133.9547565761532</v>
          </cell>
          <cell r="DU47">
            <v>20320.954389630431</v>
          </cell>
          <cell r="DV47">
            <v>628.48312545248757</v>
          </cell>
          <cell r="DW47">
            <v>1131.2696258144786</v>
          </cell>
          <cell r="DX47">
            <v>0</v>
          </cell>
          <cell r="DY47">
            <v>10034.780569724719</v>
          </cell>
          <cell r="DZ47">
            <v>439.93818781674156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10684.213132692288</v>
          </cell>
          <cell r="FP47">
            <v>9133.9547565761532</v>
          </cell>
          <cell r="FQ47">
            <v>20320.954389630431</v>
          </cell>
          <cell r="FR47">
            <v>628.48312545248757</v>
          </cell>
          <cell r="FS47">
            <v>1131.2696258144786</v>
          </cell>
          <cell r="FT47">
            <v>0</v>
          </cell>
          <cell r="FU47">
            <v>10034.780569724719</v>
          </cell>
          <cell r="FV47">
            <v>439.93818781674156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10684.213132692288</v>
          </cell>
          <cell r="HL47">
            <v>9133.9547565761532</v>
          </cell>
          <cell r="HM47">
            <v>20320.954389630431</v>
          </cell>
          <cell r="HN47">
            <v>628.48312545248757</v>
          </cell>
          <cell r="HO47">
            <v>1131.2696258144786</v>
          </cell>
          <cell r="HP47">
            <v>0</v>
          </cell>
          <cell r="HQ47">
            <v>10034.780569724719</v>
          </cell>
          <cell r="HR47">
            <v>439.93818781674156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10684.213132692288</v>
          </cell>
          <cell r="JH47">
            <v>9133.9547565761532</v>
          </cell>
          <cell r="JI47">
            <v>20320.954389630431</v>
          </cell>
          <cell r="JJ47">
            <v>628.48312545248757</v>
          </cell>
          <cell r="JK47">
            <v>1131.2696258144786</v>
          </cell>
          <cell r="JL47">
            <v>0</v>
          </cell>
          <cell r="JM47">
            <v>10034.780569724719</v>
          </cell>
          <cell r="JN47">
            <v>439.93818781674156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</row>
        <row r="48">
          <cell r="B48" t="str">
            <v>2006 Cool Savings Rebate</v>
          </cell>
          <cell r="C48" t="str">
            <v>Air Conditioner Tune-Up</v>
          </cell>
          <cell r="D48">
            <v>0</v>
          </cell>
          <cell r="E48">
            <v>87047.743587953548</v>
          </cell>
          <cell r="F48">
            <v>87047.743587953548</v>
          </cell>
          <cell r="G48">
            <v>87047.743587953548</v>
          </cell>
          <cell r="H48">
            <v>87047.743587953548</v>
          </cell>
          <cell r="I48">
            <v>87047.743587953548</v>
          </cell>
          <cell r="J48">
            <v>87047.743587953548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10</v>
          </cell>
          <cell r="P48">
            <v>0</v>
          </cell>
          <cell r="Q48">
            <v>0</v>
          </cell>
          <cell r="R48">
            <v>0</v>
          </cell>
          <cell r="S48">
            <v>0.255</v>
          </cell>
          <cell r="T48">
            <v>0.218</v>
          </cell>
          <cell r="U48">
            <v>0.48499999999999999</v>
          </cell>
          <cell r="V48">
            <v>1.4999999999999999E-2</v>
          </cell>
          <cell r="W48">
            <v>2.7000000000000024E-2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22197.174614928153</v>
          </cell>
          <cell r="BX48">
            <v>18976.408102173875</v>
          </cell>
          <cell r="BY48">
            <v>42218.155640157471</v>
          </cell>
          <cell r="BZ48">
            <v>1305.7161538193031</v>
          </cell>
          <cell r="CA48">
            <v>2350.2890768747479</v>
          </cell>
          <cell r="CB48">
            <v>0</v>
          </cell>
          <cell r="CC48">
            <v>20847.934589314875</v>
          </cell>
          <cell r="CD48">
            <v>914.00130767351277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22197.174614928153</v>
          </cell>
          <cell r="DT48">
            <v>18976.408102173875</v>
          </cell>
          <cell r="DU48">
            <v>42218.155640157471</v>
          </cell>
          <cell r="DV48">
            <v>1305.7161538193031</v>
          </cell>
          <cell r="DW48">
            <v>2350.2890768747479</v>
          </cell>
          <cell r="DX48">
            <v>0</v>
          </cell>
          <cell r="DY48">
            <v>20847.934589314875</v>
          </cell>
          <cell r="DZ48">
            <v>914.00130767351277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22197.174614928153</v>
          </cell>
          <cell r="FP48">
            <v>18976.408102173875</v>
          </cell>
          <cell r="FQ48">
            <v>42218.155640157471</v>
          </cell>
          <cell r="FR48">
            <v>1305.7161538193031</v>
          </cell>
          <cell r="FS48">
            <v>2350.2890768747479</v>
          </cell>
          <cell r="FT48">
            <v>0</v>
          </cell>
          <cell r="FU48">
            <v>20847.934589314875</v>
          </cell>
          <cell r="FV48">
            <v>914.00130767351277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22197.174614928153</v>
          </cell>
          <cell r="HL48">
            <v>18976.408102173875</v>
          </cell>
          <cell r="HM48">
            <v>42218.155640157471</v>
          </cell>
          <cell r="HN48">
            <v>1305.7161538193031</v>
          </cell>
          <cell r="HO48">
            <v>2350.2890768747479</v>
          </cell>
          <cell r="HP48">
            <v>0</v>
          </cell>
          <cell r="HQ48">
            <v>20847.934589314875</v>
          </cell>
          <cell r="HR48">
            <v>914.00130767351277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22197.174614928153</v>
          </cell>
          <cell r="JH48">
            <v>18976.408102173875</v>
          </cell>
          <cell r="JI48">
            <v>42218.155640157471</v>
          </cell>
          <cell r="JJ48">
            <v>1305.7161538193031</v>
          </cell>
          <cell r="JK48">
            <v>2350.2890768747479</v>
          </cell>
          <cell r="JL48">
            <v>0</v>
          </cell>
          <cell r="JM48">
            <v>20847.934589314875</v>
          </cell>
          <cell r="JN48">
            <v>914.00130767351277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</row>
        <row r="49">
          <cell r="B49" t="str">
            <v>2006 Secondary Fridge Retirement Pilot</v>
          </cell>
          <cell r="C49" t="str">
            <v>Refrigerator Retirement</v>
          </cell>
          <cell r="D49">
            <v>0</v>
          </cell>
          <cell r="E49">
            <v>144713.31932744643</v>
          </cell>
          <cell r="F49">
            <v>144713.31932744643</v>
          </cell>
          <cell r="G49">
            <v>144713.31932744643</v>
          </cell>
          <cell r="H49">
            <v>144713.31932744643</v>
          </cell>
          <cell r="I49">
            <v>144713.31932744643</v>
          </cell>
          <cell r="J49">
            <v>144713.31932744643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18</v>
          </cell>
          <cell r="P49">
            <v>5.9870866757972999E-2</v>
          </cell>
          <cell r="Q49">
            <v>6.8988456270788492E-2</v>
          </cell>
          <cell r="R49">
            <v>0.17140807408856715</v>
          </cell>
          <cell r="S49">
            <v>6.6757972999413037E-2</v>
          </cell>
          <cell r="T49">
            <v>9.9171721124372267E-2</v>
          </cell>
          <cell r="U49">
            <v>0.20341746559707818</v>
          </cell>
          <cell r="V49">
            <v>0.14263353551164154</v>
          </cell>
          <cell r="W49">
            <v>0.18775190765016636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8664.1118595575444</v>
          </cell>
          <cell r="BU49">
            <v>9983.5485022221892</v>
          </cell>
          <cell r="BV49">
            <v>24805.031360881414</v>
          </cell>
          <cell r="BW49">
            <v>9660.7678643171057</v>
          </cell>
          <cell r="BX49">
            <v>14351.468947323749</v>
          </cell>
          <cell r="BY49">
            <v>29437.216655729822</v>
          </cell>
          <cell r="BZ49">
            <v>20640.972371298853</v>
          </cell>
          <cell r="CA49">
            <v>27170.201766115755</v>
          </cell>
          <cell r="CB49">
            <v>10863.172930665287</v>
          </cell>
          <cell r="CC49">
            <v>13362.36336684267</v>
          </cell>
          <cell r="CD49">
            <v>11952.793534353652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8664.1118595575444</v>
          </cell>
          <cell r="DQ49">
            <v>9983.5485022221892</v>
          </cell>
          <cell r="DR49">
            <v>24805.031360881414</v>
          </cell>
          <cell r="DS49">
            <v>9660.7678643171057</v>
          </cell>
          <cell r="DT49">
            <v>14351.468947323749</v>
          </cell>
          <cell r="DU49">
            <v>29437.216655729822</v>
          </cell>
          <cell r="DV49">
            <v>20640.972371298853</v>
          </cell>
          <cell r="DW49">
            <v>27170.201766115755</v>
          </cell>
          <cell r="DX49">
            <v>10863.172930665287</v>
          </cell>
          <cell r="DY49">
            <v>13362.36336684267</v>
          </cell>
          <cell r="DZ49">
            <v>11952.793534353652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L49">
            <v>8664.1118595575444</v>
          </cell>
          <cell r="FM49">
            <v>9983.5485022221892</v>
          </cell>
          <cell r="FN49">
            <v>24805.031360881414</v>
          </cell>
          <cell r="FO49">
            <v>9660.7678643171057</v>
          </cell>
          <cell r="FP49">
            <v>14351.468947323749</v>
          </cell>
          <cell r="FQ49">
            <v>29437.216655729822</v>
          </cell>
          <cell r="FR49">
            <v>20640.972371298853</v>
          </cell>
          <cell r="FS49">
            <v>27170.201766115755</v>
          </cell>
          <cell r="FT49">
            <v>10863.172930665287</v>
          </cell>
          <cell r="FU49">
            <v>13362.36336684267</v>
          </cell>
          <cell r="FV49">
            <v>11952.793534353652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H49">
            <v>8664.1118595575444</v>
          </cell>
          <cell r="HI49">
            <v>9983.5485022221892</v>
          </cell>
          <cell r="HJ49">
            <v>24805.031360881414</v>
          </cell>
          <cell r="HK49">
            <v>9660.7678643171057</v>
          </cell>
          <cell r="HL49">
            <v>14351.468947323749</v>
          </cell>
          <cell r="HM49">
            <v>29437.216655729822</v>
          </cell>
          <cell r="HN49">
            <v>20640.972371298853</v>
          </cell>
          <cell r="HO49">
            <v>27170.201766115755</v>
          </cell>
          <cell r="HP49">
            <v>10863.172930665287</v>
          </cell>
          <cell r="HQ49">
            <v>13362.36336684267</v>
          </cell>
          <cell r="HR49">
            <v>11952.793534353652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D49">
            <v>8664.1118595575444</v>
          </cell>
          <cell r="JE49">
            <v>9983.5485022221892</v>
          </cell>
          <cell r="JF49">
            <v>24805.031360881414</v>
          </cell>
          <cell r="JG49">
            <v>9660.7678643171057</v>
          </cell>
          <cell r="JH49">
            <v>14351.468947323749</v>
          </cell>
          <cell r="JI49">
            <v>29437.216655729822</v>
          </cell>
          <cell r="JJ49">
            <v>20640.972371298853</v>
          </cell>
          <cell r="JK49">
            <v>27170.201766115755</v>
          </cell>
          <cell r="JL49">
            <v>10863.172930665287</v>
          </cell>
          <cell r="JM49">
            <v>13362.36336684267</v>
          </cell>
          <cell r="JN49">
            <v>11952.793534353652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</row>
        <row r="50">
          <cell r="B50" t="str">
            <v>2006 Secondary Fridge Retirement Pilot</v>
          </cell>
          <cell r="C50" t="str">
            <v>Freezer Retirement</v>
          </cell>
          <cell r="D50">
            <v>0</v>
          </cell>
          <cell r="E50">
            <v>4693.5218653929669</v>
          </cell>
          <cell r="F50">
            <v>4693.5218653929669</v>
          </cell>
          <cell r="G50">
            <v>4693.5218653929669</v>
          </cell>
          <cell r="H50">
            <v>4693.5218653929669</v>
          </cell>
          <cell r="I50">
            <v>4693.5218653929669</v>
          </cell>
          <cell r="J50">
            <v>4693.5218653929669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17</v>
          </cell>
          <cell r="P50">
            <v>5.8996140759516792E-2</v>
          </cell>
          <cell r="Q50">
            <v>7.2994450914571476E-2</v>
          </cell>
          <cell r="R50">
            <v>0.16899591240209175</v>
          </cell>
          <cell r="S50">
            <v>6.5001941038112854E-2</v>
          </cell>
          <cell r="T50">
            <v>9.5704596834966071E-2</v>
          </cell>
          <cell r="U50">
            <v>0.20110296636295127</v>
          </cell>
          <cell r="V50">
            <v>0.14429905688383457</v>
          </cell>
          <cell r="W50">
            <v>0.19290493480395521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276.89967662859328</v>
          </cell>
          <cell r="BU50">
            <v>342.60105141989487</v>
          </cell>
          <cell r="BV50">
            <v>793.18601002125206</v>
          </cell>
          <cell r="BW50">
            <v>305.08803155536708</v>
          </cell>
          <cell r="BX50">
            <v>449.1916178635318</v>
          </cell>
          <cell r="BY50">
            <v>943.8811698198981</v>
          </cell>
          <cell r="BZ50">
            <v>677.27077863986108</v>
          </cell>
          <cell r="CA50">
            <v>905.40352944456856</v>
          </cell>
          <cell r="CB50">
            <v>353.17168451743504</v>
          </cell>
          <cell r="CC50">
            <v>424.54020480969928</v>
          </cell>
          <cell r="CD50">
            <v>395.66857702110741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276.89967662859328</v>
          </cell>
          <cell r="DQ50">
            <v>342.60105141989487</v>
          </cell>
          <cell r="DR50">
            <v>793.18601002125206</v>
          </cell>
          <cell r="DS50">
            <v>305.08803155536708</v>
          </cell>
          <cell r="DT50">
            <v>449.1916178635318</v>
          </cell>
          <cell r="DU50">
            <v>943.8811698198981</v>
          </cell>
          <cell r="DV50">
            <v>677.27077863986108</v>
          </cell>
          <cell r="DW50">
            <v>905.40352944456856</v>
          </cell>
          <cell r="DX50">
            <v>353.17168451743504</v>
          </cell>
          <cell r="DY50">
            <v>424.54020480969928</v>
          </cell>
          <cell r="DZ50">
            <v>395.66857702110741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L50">
            <v>276.89967662859328</v>
          </cell>
          <cell r="FM50">
            <v>342.60105141989487</v>
          </cell>
          <cell r="FN50">
            <v>793.18601002125206</v>
          </cell>
          <cell r="FO50">
            <v>305.08803155536708</v>
          </cell>
          <cell r="FP50">
            <v>449.1916178635318</v>
          </cell>
          <cell r="FQ50">
            <v>943.8811698198981</v>
          </cell>
          <cell r="FR50">
            <v>677.27077863986108</v>
          </cell>
          <cell r="FS50">
            <v>905.40352944456856</v>
          </cell>
          <cell r="FT50">
            <v>353.17168451743504</v>
          </cell>
          <cell r="FU50">
            <v>424.54020480969928</v>
          </cell>
          <cell r="FV50">
            <v>395.66857702110741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H50">
            <v>276.89967662859328</v>
          </cell>
          <cell r="HI50">
            <v>342.60105141989487</v>
          </cell>
          <cell r="HJ50">
            <v>793.18601002125206</v>
          </cell>
          <cell r="HK50">
            <v>305.08803155536708</v>
          </cell>
          <cell r="HL50">
            <v>449.1916178635318</v>
          </cell>
          <cell r="HM50">
            <v>943.8811698198981</v>
          </cell>
          <cell r="HN50">
            <v>677.27077863986108</v>
          </cell>
          <cell r="HO50">
            <v>905.40352944456856</v>
          </cell>
          <cell r="HP50">
            <v>353.17168451743504</v>
          </cell>
          <cell r="HQ50">
            <v>424.54020480969928</v>
          </cell>
          <cell r="HR50">
            <v>395.66857702110741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D50">
            <v>276.89967662859328</v>
          </cell>
          <cell r="JE50">
            <v>342.60105141989487</v>
          </cell>
          <cell r="JF50">
            <v>793.18601002125206</v>
          </cell>
          <cell r="JG50">
            <v>305.08803155536708</v>
          </cell>
          <cell r="JH50">
            <v>449.1916178635318</v>
          </cell>
          <cell r="JI50">
            <v>943.8811698198981</v>
          </cell>
          <cell r="JJ50">
            <v>677.27077863986108</v>
          </cell>
          <cell r="JK50">
            <v>905.40352944456856</v>
          </cell>
          <cell r="JL50">
            <v>353.17168451743504</v>
          </cell>
          <cell r="JM50">
            <v>424.54020480969928</v>
          </cell>
          <cell r="JN50">
            <v>395.66857702110741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</row>
        <row r="51">
          <cell r="B51" t="str">
            <v>2006 Fall EKC Program</v>
          </cell>
          <cell r="C51" t="str">
            <v>Energy Star® Compact Fluorescent Light Bulb</v>
          </cell>
          <cell r="D51">
            <v>0</v>
          </cell>
          <cell r="E51">
            <v>4978485.1876781359</v>
          </cell>
          <cell r="F51">
            <v>4978485.1876781359</v>
          </cell>
          <cell r="G51">
            <v>4978485.1876781359</v>
          </cell>
          <cell r="H51">
            <v>4978485.1876781359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8.6999999999999994E-2</v>
          </cell>
          <cell r="Q51">
            <v>8.1000000000000003E-2</v>
          </cell>
          <cell r="R51">
            <v>0.19400000000000001</v>
          </cell>
          <cell r="S51">
            <v>1.7999999999999999E-2</v>
          </cell>
          <cell r="T51">
            <v>9.7000000000000003E-2</v>
          </cell>
          <cell r="U51">
            <v>0.17699999999999999</v>
          </cell>
          <cell r="V51">
            <v>0.14799999999999999</v>
          </cell>
          <cell r="W51">
            <v>0.19800000000000006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433128.21132799779</v>
          </cell>
          <cell r="BU51">
            <v>403257.300201929</v>
          </cell>
          <cell r="BV51">
            <v>965826.12640955835</v>
          </cell>
          <cell r="BW51">
            <v>89612.733378206438</v>
          </cell>
          <cell r="BX51">
            <v>482913.06320477917</v>
          </cell>
          <cell r="BY51">
            <v>881191.87821902998</v>
          </cell>
          <cell r="BZ51">
            <v>736815.80777636403</v>
          </cell>
          <cell r="CA51">
            <v>985740.06716027122</v>
          </cell>
          <cell r="CB51">
            <v>450552.90948487131</v>
          </cell>
          <cell r="CC51">
            <v>363429.41870050388</v>
          </cell>
          <cell r="CD51">
            <v>430638.96873415879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P51">
            <v>433128.21132799779</v>
          </cell>
          <cell r="DQ51">
            <v>403257.300201929</v>
          </cell>
          <cell r="DR51">
            <v>965826.12640955835</v>
          </cell>
          <cell r="DS51">
            <v>89612.733378206438</v>
          </cell>
          <cell r="DT51">
            <v>482913.06320477917</v>
          </cell>
          <cell r="DU51">
            <v>881191.87821902998</v>
          </cell>
          <cell r="DV51">
            <v>736815.80777636403</v>
          </cell>
          <cell r="DW51">
            <v>985740.06716027122</v>
          </cell>
          <cell r="DX51">
            <v>450552.90948487131</v>
          </cell>
          <cell r="DY51">
            <v>363429.41870050388</v>
          </cell>
          <cell r="DZ51">
            <v>430638.96873415879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L51">
            <v>433128.21132799779</v>
          </cell>
          <cell r="FM51">
            <v>403257.300201929</v>
          </cell>
          <cell r="FN51">
            <v>965826.12640955835</v>
          </cell>
          <cell r="FO51">
            <v>89612.733378206438</v>
          </cell>
          <cell r="FP51">
            <v>482913.06320477917</v>
          </cell>
          <cell r="FQ51">
            <v>881191.87821902998</v>
          </cell>
          <cell r="FR51">
            <v>736815.80777636403</v>
          </cell>
          <cell r="FS51">
            <v>985740.06716027122</v>
          </cell>
          <cell r="FT51">
            <v>450552.90948487131</v>
          </cell>
          <cell r="FU51">
            <v>363429.41870050388</v>
          </cell>
          <cell r="FV51">
            <v>430638.96873415879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H51">
            <v>433128.21132799779</v>
          </cell>
          <cell r="HI51">
            <v>403257.300201929</v>
          </cell>
          <cell r="HJ51">
            <v>965826.12640955835</v>
          </cell>
          <cell r="HK51">
            <v>89612.733378206438</v>
          </cell>
          <cell r="HL51">
            <v>482913.06320477917</v>
          </cell>
          <cell r="HM51">
            <v>881191.87821902998</v>
          </cell>
          <cell r="HN51">
            <v>736815.80777636403</v>
          </cell>
          <cell r="HO51">
            <v>985740.06716027122</v>
          </cell>
          <cell r="HP51">
            <v>450552.90948487131</v>
          </cell>
          <cell r="HQ51">
            <v>363429.41870050388</v>
          </cell>
          <cell r="HR51">
            <v>430638.96873415879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</row>
        <row r="52">
          <cell r="B52" t="str">
            <v>2006 Fall EKC Program</v>
          </cell>
          <cell r="C52" t="str">
            <v>Seasonal Light Emitting Diode Light String</v>
          </cell>
          <cell r="D52">
            <v>0</v>
          </cell>
          <cell r="E52">
            <v>352953.06056888134</v>
          </cell>
          <cell r="F52">
            <v>352953.06056888134</v>
          </cell>
          <cell r="G52">
            <v>352953.06056888134</v>
          </cell>
          <cell r="H52">
            <v>352953.06056888134</v>
          </cell>
          <cell r="I52">
            <v>352953.06056888134</v>
          </cell>
          <cell r="J52">
            <v>352953.06056888134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6</v>
          </cell>
          <cell r="P52">
            <v>0.25700000000000001</v>
          </cell>
          <cell r="Q52">
            <v>0.25700000000000001</v>
          </cell>
          <cell r="R52">
            <v>0.48599999999999999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90708.936566202508</v>
          </cell>
          <cell r="BU52">
            <v>90708.936566202508</v>
          </cell>
          <cell r="BV52">
            <v>171535.18743647632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88238.265142220334</v>
          </cell>
          <cell r="CC52">
            <v>0</v>
          </cell>
          <cell r="CD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P52">
            <v>90708.936566202508</v>
          </cell>
          <cell r="DQ52">
            <v>90708.936566202508</v>
          </cell>
          <cell r="DR52">
            <v>171535.18743647632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88238.265142220334</v>
          </cell>
          <cell r="DY52">
            <v>0</v>
          </cell>
          <cell r="DZ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L52">
            <v>90708.936566202508</v>
          </cell>
          <cell r="FM52">
            <v>90708.936566202508</v>
          </cell>
          <cell r="FN52">
            <v>171535.18743647632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88238.265142220334</v>
          </cell>
          <cell r="FU52">
            <v>0</v>
          </cell>
          <cell r="FV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H52">
            <v>90708.936566202508</v>
          </cell>
          <cell r="HI52">
            <v>90708.936566202508</v>
          </cell>
          <cell r="HJ52">
            <v>171535.18743647632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88238.265142220334</v>
          </cell>
          <cell r="HQ52">
            <v>0</v>
          </cell>
          <cell r="HR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D52">
            <v>90708.936566202508</v>
          </cell>
          <cell r="JE52">
            <v>90708.936566202508</v>
          </cell>
          <cell r="JF52">
            <v>171535.18743647632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88238.265142220334</v>
          </cell>
          <cell r="JM52">
            <v>0</v>
          </cell>
          <cell r="JN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</row>
        <row r="53">
          <cell r="B53" t="str">
            <v>2006 Fall EKC Program</v>
          </cell>
          <cell r="C53" t="str">
            <v>Programmable Thermostats</v>
          </cell>
          <cell r="D53">
            <v>0</v>
          </cell>
          <cell r="E53">
            <v>395034.17273408757</v>
          </cell>
          <cell r="F53">
            <v>395034.17273408757</v>
          </cell>
          <cell r="G53">
            <v>395034.17273408757</v>
          </cell>
          <cell r="H53">
            <v>395034.17273408757</v>
          </cell>
          <cell r="I53">
            <v>395034.17273408757</v>
          </cell>
          <cell r="J53">
            <v>395034.17273408757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13</v>
          </cell>
          <cell r="P53">
            <v>0.16400000000000001</v>
          </cell>
          <cell r="Q53">
            <v>0.17100000000000001</v>
          </cell>
          <cell r="R53">
            <v>0.48299999999999998</v>
          </cell>
          <cell r="S53">
            <v>1E-3</v>
          </cell>
          <cell r="T53">
            <v>4.0000000000000001E-3</v>
          </cell>
          <cell r="U53">
            <v>0.01</v>
          </cell>
          <cell r="V53">
            <v>5.6000000000000001E-2</v>
          </cell>
          <cell r="W53">
            <v>0.11099999999999988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64785.604328390364</v>
          </cell>
          <cell r="BU53">
            <v>67550.843537528985</v>
          </cell>
          <cell r="BV53">
            <v>190801.50543056428</v>
          </cell>
          <cell r="BW53">
            <v>395.03417273408758</v>
          </cell>
          <cell r="BX53">
            <v>1580.1366909363503</v>
          </cell>
          <cell r="BY53">
            <v>3950.3417273408759</v>
          </cell>
          <cell r="BZ53">
            <v>22121.913673108906</v>
          </cell>
          <cell r="CA53">
            <v>43848.793173483667</v>
          </cell>
          <cell r="CB53">
            <v>80784.488324120903</v>
          </cell>
          <cell r="CC53">
            <v>1481.3781477528285</v>
          </cell>
          <cell r="CD53">
            <v>16492.676711648142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P53">
            <v>64785.604328390364</v>
          </cell>
          <cell r="DQ53">
            <v>67550.843537528985</v>
          </cell>
          <cell r="DR53">
            <v>190801.50543056428</v>
          </cell>
          <cell r="DS53">
            <v>395.03417273408758</v>
          </cell>
          <cell r="DT53">
            <v>1580.1366909363503</v>
          </cell>
          <cell r="DU53">
            <v>3950.3417273408759</v>
          </cell>
          <cell r="DV53">
            <v>22121.913673108906</v>
          </cell>
          <cell r="DW53">
            <v>43848.793173483667</v>
          </cell>
          <cell r="DX53">
            <v>80784.488324120903</v>
          </cell>
          <cell r="DY53">
            <v>1481.3781477528285</v>
          </cell>
          <cell r="DZ53">
            <v>16492.676711648142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L53">
            <v>64785.604328390364</v>
          </cell>
          <cell r="FM53">
            <v>67550.843537528985</v>
          </cell>
          <cell r="FN53">
            <v>190801.50543056428</v>
          </cell>
          <cell r="FO53">
            <v>395.03417273408758</v>
          </cell>
          <cell r="FP53">
            <v>1580.1366909363503</v>
          </cell>
          <cell r="FQ53">
            <v>3950.3417273408759</v>
          </cell>
          <cell r="FR53">
            <v>22121.913673108906</v>
          </cell>
          <cell r="FS53">
            <v>43848.793173483667</v>
          </cell>
          <cell r="FT53">
            <v>80784.488324120903</v>
          </cell>
          <cell r="FU53">
            <v>1481.3781477528285</v>
          </cell>
          <cell r="FV53">
            <v>16492.676711648142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H53">
            <v>64785.604328390364</v>
          </cell>
          <cell r="HI53">
            <v>67550.843537528985</v>
          </cell>
          <cell r="HJ53">
            <v>190801.50543056428</v>
          </cell>
          <cell r="HK53">
            <v>395.03417273408758</v>
          </cell>
          <cell r="HL53">
            <v>1580.1366909363503</v>
          </cell>
          <cell r="HM53">
            <v>3950.3417273408759</v>
          </cell>
          <cell r="HN53">
            <v>22121.913673108906</v>
          </cell>
          <cell r="HO53">
            <v>43848.793173483667</v>
          </cell>
          <cell r="HP53">
            <v>80784.488324120903</v>
          </cell>
          <cell r="HQ53">
            <v>1481.3781477528285</v>
          </cell>
          <cell r="HR53">
            <v>16492.676711648142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D53">
            <v>64785.604328390364</v>
          </cell>
          <cell r="JE53">
            <v>67550.843537528985</v>
          </cell>
          <cell r="JF53">
            <v>190801.50543056428</v>
          </cell>
          <cell r="JG53">
            <v>395.03417273408758</v>
          </cell>
          <cell r="JH53">
            <v>1580.1366909363503</v>
          </cell>
          <cell r="JI53">
            <v>3950.3417273408759</v>
          </cell>
          <cell r="JJ53">
            <v>22121.913673108906</v>
          </cell>
          <cell r="JK53">
            <v>43848.793173483667</v>
          </cell>
          <cell r="JL53">
            <v>80784.488324120903</v>
          </cell>
          <cell r="JM53">
            <v>1481.3781477528285</v>
          </cell>
          <cell r="JN53">
            <v>16492.676711648142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</row>
        <row r="54">
          <cell r="B54" t="str">
            <v>2006 Fall EKC Program</v>
          </cell>
          <cell r="C54" t="str">
            <v>Dimmers</v>
          </cell>
          <cell r="D54">
            <v>0</v>
          </cell>
          <cell r="E54">
            <v>83161.733387686385</v>
          </cell>
          <cell r="F54">
            <v>83161.733387686385</v>
          </cell>
          <cell r="G54">
            <v>83161.733387686385</v>
          </cell>
          <cell r="H54">
            <v>83161.733387686385</v>
          </cell>
          <cell r="I54">
            <v>83161.733387686385</v>
          </cell>
          <cell r="J54">
            <v>83161.733387686385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5</v>
          </cell>
          <cell r="P54">
            <v>8.6999999999999994E-2</v>
          </cell>
          <cell r="Q54">
            <v>8.1000000000000003E-2</v>
          </cell>
          <cell r="R54">
            <v>0.19400000000000001</v>
          </cell>
          <cell r="S54">
            <v>1.7999999999999999E-2</v>
          </cell>
          <cell r="T54">
            <v>9.7000000000000003E-2</v>
          </cell>
          <cell r="U54">
            <v>0.17699999999999999</v>
          </cell>
          <cell r="V54">
            <v>0.14799999999999999</v>
          </cell>
          <cell r="W54">
            <v>0.19800000000000006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7235.0708047287153</v>
          </cell>
          <cell r="BU54">
            <v>6736.1004044025976</v>
          </cell>
          <cell r="BV54">
            <v>16133.376277211159</v>
          </cell>
          <cell r="BW54">
            <v>1496.9112009783548</v>
          </cell>
          <cell r="BX54">
            <v>8066.6881386055793</v>
          </cell>
          <cell r="BY54">
            <v>14719.626809620489</v>
          </cell>
          <cell r="BZ54">
            <v>12307.936541377585</v>
          </cell>
          <cell r="CA54">
            <v>16466.023210761909</v>
          </cell>
          <cell r="CB54">
            <v>7526.1368715856179</v>
          </cell>
          <cell r="CC54">
            <v>6070.8065373011059</v>
          </cell>
          <cell r="CD54">
            <v>7193.4899380348734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P54">
            <v>7235.0708047287153</v>
          </cell>
          <cell r="DQ54">
            <v>6736.1004044025976</v>
          </cell>
          <cell r="DR54">
            <v>16133.376277211159</v>
          </cell>
          <cell r="DS54">
            <v>1496.9112009783548</v>
          </cell>
          <cell r="DT54">
            <v>8066.6881386055793</v>
          </cell>
          <cell r="DU54">
            <v>14719.626809620489</v>
          </cell>
          <cell r="DV54">
            <v>12307.936541377585</v>
          </cell>
          <cell r="DW54">
            <v>16466.023210761909</v>
          </cell>
          <cell r="DX54">
            <v>7526.1368715856179</v>
          </cell>
          <cell r="DY54">
            <v>6070.8065373011059</v>
          </cell>
          <cell r="DZ54">
            <v>7193.4899380348734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L54">
            <v>7235.0708047287153</v>
          </cell>
          <cell r="FM54">
            <v>6736.1004044025976</v>
          </cell>
          <cell r="FN54">
            <v>16133.376277211159</v>
          </cell>
          <cell r="FO54">
            <v>1496.9112009783548</v>
          </cell>
          <cell r="FP54">
            <v>8066.6881386055793</v>
          </cell>
          <cell r="FQ54">
            <v>14719.626809620489</v>
          </cell>
          <cell r="FR54">
            <v>12307.936541377585</v>
          </cell>
          <cell r="FS54">
            <v>16466.023210761909</v>
          </cell>
          <cell r="FT54">
            <v>7526.1368715856179</v>
          </cell>
          <cell r="FU54">
            <v>6070.8065373011059</v>
          </cell>
          <cell r="FV54">
            <v>7193.4899380348734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H54">
            <v>7235.0708047287153</v>
          </cell>
          <cell r="HI54">
            <v>6736.1004044025976</v>
          </cell>
          <cell r="HJ54">
            <v>16133.376277211159</v>
          </cell>
          <cell r="HK54">
            <v>1496.9112009783548</v>
          </cell>
          <cell r="HL54">
            <v>8066.6881386055793</v>
          </cell>
          <cell r="HM54">
            <v>14719.626809620489</v>
          </cell>
          <cell r="HN54">
            <v>12307.936541377585</v>
          </cell>
          <cell r="HO54">
            <v>16466.023210761909</v>
          </cell>
          <cell r="HP54">
            <v>7526.1368715856179</v>
          </cell>
          <cell r="HQ54">
            <v>6070.8065373011059</v>
          </cell>
          <cell r="HR54">
            <v>7193.4899380348734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D54">
            <v>7235.0708047287153</v>
          </cell>
          <cell r="JE54">
            <v>6736.1004044025976</v>
          </cell>
          <cell r="JF54">
            <v>16133.376277211159</v>
          </cell>
          <cell r="JG54">
            <v>1496.9112009783548</v>
          </cell>
          <cell r="JH54">
            <v>8066.6881386055793</v>
          </cell>
          <cell r="JI54">
            <v>14719.626809620489</v>
          </cell>
          <cell r="JJ54">
            <v>12307.936541377585</v>
          </cell>
          <cell r="JK54">
            <v>16466.023210761909</v>
          </cell>
          <cell r="JL54">
            <v>7526.1368715856179</v>
          </cell>
          <cell r="JM54">
            <v>6070.8065373011059</v>
          </cell>
          <cell r="JN54">
            <v>7193.4899380348734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</row>
        <row r="55">
          <cell r="B55" t="str">
            <v>2006 Fall EKC Program</v>
          </cell>
          <cell r="C55" t="str">
            <v>Indoor Motion Sensors</v>
          </cell>
          <cell r="D55">
            <v>0</v>
          </cell>
          <cell r="E55">
            <v>44868.362734885173</v>
          </cell>
          <cell r="F55">
            <v>44868.362734885173</v>
          </cell>
          <cell r="G55">
            <v>44868.362734885173</v>
          </cell>
          <cell r="H55">
            <v>44868.362734885173</v>
          </cell>
          <cell r="I55">
            <v>44868.362734885173</v>
          </cell>
          <cell r="J55">
            <v>44868.362734885173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5</v>
          </cell>
          <cell r="P55">
            <v>8.6999999999999994E-2</v>
          </cell>
          <cell r="Q55">
            <v>8.1000000000000003E-2</v>
          </cell>
          <cell r="R55">
            <v>0.19400000000000001</v>
          </cell>
          <cell r="S55">
            <v>1.7999999999999999E-2</v>
          </cell>
          <cell r="T55">
            <v>9.7000000000000003E-2</v>
          </cell>
          <cell r="U55">
            <v>0.17699999999999999</v>
          </cell>
          <cell r="V55">
            <v>0.14799999999999999</v>
          </cell>
          <cell r="W55">
            <v>0.19800000000000006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3903.54755793501</v>
          </cell>
          <cell r="BU55">
            <v>3634.3373815256991</v>
          </cell>
          <cell r="BV55">
            <v>8704.4623705677241</v>
          </cell>
          <cell r="BW55">
            <v>807.63052922793304</v>
          </cell>
          <cell r="BX55">
            <v>4352.231185283862</v>
          </cell>
          <cell r="BY55">
            <v>7941.7002040746756</v>
          </cell>
          <cell r="BZ55">
            <v>6640.5176847630055</v>
          </cell>
          <cell r="CA55">
            <v>8883.935821507268</v>
          </cell>
          <cell r="CB55">
            <v>4060.5868275071084</v>
          </cell>
          <cell r="CC55">
            <v>3275.3904796466177</v>
          </cell>
          <cell r="CD55">
            <v>3881.1133765675686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P55">
            <v>3903.54755793501</v>
          </cell>
          <cell r="DQ55">
            <v>3634.3373815256991</v>
          </cell>
          <cell r="DR55">
            <v>8704.4623705677241</v>
          </cell>
          <cell r="DS55">
            <v>807.63052922793304</v>
          </cell>
          <cell r="DT55">
            <v>4352.231185283862</v>
          </cell>
          <cell r="DU55">
            <v>7941.7002040746756</v>
          </cell>
          <cell r="DV55">
            <v>6640.5176847630055</v>
          </cell>
          <cell r="DW55">
            <v>8883.935821507268</v>
          </cell>
          <cell r="DX55">
            <v>4060.5868275071084</v>
          </cell>
          <cell r="DY55">
            <v>3275.3904796466177</v>
          </cell>
          <cell r="DZ55">
            <v>3881.1133765675686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L55">
            <v>3903.54755793501</v>
          </cell>
          <cell r="FM55">
            <v>3634.3373815256991</v>
          </cell>
          <cell r="FN55">
            <v>8704.4623705677241</v>
          </cell>
          <cell r="FO55">
            <v>807.63052922793304</v>
          </cell>
          <cell r="FP55">
            <v>4352.231185283862</v>
          </cell>
          <cell r="FQ55">
            <v>7941.7002040746756</v>
          </cell>
          <cell r="FR55">
            <v>6640.5176847630055</v>
          </cell>
          <cell r="FS55">
            <v>8883.935821507268</v>
          </cell>
          <cell r="FT55">
            <v>4060.5868275071084</v>
          </cell>
          <cell r="FU55">
            <v>3275.3904796466177</v>
          </cell>
          <cell r="FV55">
            <v>3881.1133765675686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H55">
            <v>3903.54755793501</v>
          </cell>
          <cell r="HI55">
            <v>3634.3373815256991</v>
          </cell>
          <cell r="HJ55">
            <v>8704.4623705677241</v>
          </cell>
          <cell r="HK55">
            <v>807.63052922793304</v>
          </cell>
          <cell r="HL55">
            <v>4352.231185283862</v>
          </cell>
          <cell r="HM55">
            <v>7941.7002040746756</v>
          </cell>
          <cell r="HN55">
            <v>6640.5176847630055</v>
          </cell>
          <cell r="HO55">
            <v>8883.935821507268</v>
          </cell>
          <cell r="HP55">
            <v>4060.5868275071084</v>
          </cell>
          <cell r="HQ55">
            <v>3275.3904796466177</v>
          </cell>
          <cell r="HR55">
            <v>3881.1133765675686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D55">
            <v>3903.54755793501</v>
          </cell>
          <cell r="JE55">
            <v>3634.3373815256991</v>
          </cell>
          <cell r="JF55">
            <v>8704.4623705677241</v>
          </cell>
          <cell r="JG55">
            <v>807.63052922793304</v>
          </cell>
          <cell r="JH55">
            <v>4352.231185283862</v>
          </cell>
          <cell r="JI55">
            <v>7941.7002040746756</v>
          </cell>
          <cell r="JJ55">
            <v>6640.5176847630055</v>
          </cell>
          <cell r="JK55">
            <v>8883.935821507268</v>
          </cell>
          <cell r="JL55">
            <v>4060.5868275071084</v>
          </cell>
          <cell r="JM55">
            <v>3275.3904796466177</v>
          </cell>
          <cell r="JN55">
            <v>3881.1133765675686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</row>
        <row r="56">
          <cell r="B56" t="str">
            <v>2006 Fall EKC Program</v>
          </cell>
          <cell r="C56" t="str">
            <v>Programmable Basebaord Thermostats</v>
          </cell>
          <cell r="D56">
            <v>0</v>
          </cell>
          <cell r="E56">
            <v>66081.30497350746</v>
          </cell>
          <cell r="F56">
            <v>66081.30497350746</v>
          </cell>
          <cell r="G56">
            <v>66081.30497350746</v>
          </cell>
          <cell r="H56">
            <v>66081.30497350746</v>
          </cell>
          <cell r="I56">
            <v>66081.30497350746</v>
          </cell>
          <cell r="J56">
            <v>66081.30497350746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13</v>
          </cell>
          <cell r="P56">
            <v>0.16400000000000001</v>
          </cell>
          <cell r="Q56">
            <v>0.17100000000000001</v>
          </cell>
          <cell r="R56">
            <v>0.48299999999999998</v>
          </cell>
          <cell r="S56">
            <v>1E-3</v>
          </cell>
          <cell r="T56">
            <v>4.0000000000000001E-3</v>
          </cell>
          <cell r="U56">
            <v>0.01</v>
          </cell>
          <cell r="V56">
            <v>5.6000000000000001E-2</v>
          </cell>
          <cell r="W56">
            <v>0.11099999999999988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10837.334015655224</v>
          </cell>
          <cell r="BU56">
            <v>11299.903150469776</v>
          </cell>
          <cell r="BV56">
            <v>31917.270302204102</v>
          </cell>
          <cell r="BW56">
            <v>66.081304973507457</v>
          </cell>
          <cell r="BX56">
            <v>264.32521989402983</v>
          </cell>
          <cell r="BY56">
            <v>660.81304973507463</v>
          </cell>
          <cell r="BZ56">
            <v>3700.5530785164178</v>
          </cell>
          <cell r="CA56">
            <v>7335.0248520593195</v>
          </cell>
          <cell r="CB56">
            <v>13513.626867082276</v>
          </cell>
          <cell r="CC56">
            <v>247.80489365065299</v>
          </cell>
          <cell r="CD56">
            <v>2758.8944826439342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P56">
            <v>10837.334015655224</v>
          </cell>
          <cell r="DQ56">
            <v>11299.903150469776</v>
          </cell>
          <cell r="DR56">
            <v>31917.270302204102</v>
          </cell>
          <cell r="DS56">
            <v>66.081304973507457</v>
          </cell>
          <cell r="DT56">
            <v>264.32521989402983</v>
          </cell>
          <cell r="DU56">
            <v>660.81304973507463</v>
          </cell>
          <cell r="DV56">
            <v>3700.5530785164178</v>
          </cell>
          <cell r="DW56">
            <v>7335.0248520593195</v>
          </cell>
          <cell r="DX56">
            <v>13513.626867082276</v>
          </cell>
          <cell r="DY56">
            <v>247.80489365065299</v>
          </cell>
          <cell r="DZ56">
            <v>2758.8944826439342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L56">
            <v>10837.334015655224</v>
          </cell>
          <cell r="FM56">
            <v>11299.903150469776</v>
          </cell>
          <cell r="FN56">
            <v>31917.270302204102</v>
          </cell>
          <cell r="FO56">
            <v>66.081304973507457</v>
          </cell>
          <cell r="FP56">
            <v>264.32521989402983</v>
          </cell>
          <cell r="FQ56">
            <v>660.81304973507463</v>
          </cell>
          <cell r="FR56">
            <v>3700.5530785164178</v>
          </cell>
          <cell r="FS56">
            <v>7335.0248520593195</v>
          </cell>
          <cell r="FT56">
            <v>13513.626867082276</v>
          </cell>
          <cell r="FU56">
            <v>247.80489365065299</v>
          </cell>
          <cell r="FV56">
            <v>2758.8944826439342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H56">
            <v>10837.334015655224</v>
          </cell>
          <cell r="HI56">
            <v>11299.903150469776</v>
          </cell>
          <cell r="HJ56">
            <v>31917.270302204102</v>
          </cell>
          <cell r="HK56">
            <v>66.081304973507457</v>
          </cell>
          <cell r="HL56">
            <v>264.32521989402983</v>
          </cell>
          <cell r="HM56">
            <v>660.81304973507463</v>
          </cell>
          <cell r="HN56">
            <v>3700.5530785164178</v>
          </cell>
          <cell r="HO56">
            <v>7335.0248520593195</v>
          </cell>
          <cell r="HP56">
            <v>13513.626867082276</v>
          </cell>
          <cell r="HQ56">
            <v>247.80489365065299</v>
          </cell>
          <cell r="HR56">
            <v>2758.8944826439342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D56">
            <v>10837.334015655224</v>
          </cell>
          <cell r="JE56">
            <v>11299.903150469776</v>
          </cell>
          <cell r="JF56">
            <v>31917.270302204102</v>
          </cell>
          <cell r="JG56">
            <v>66.081304973507457</v>
          </cell>
          <cell r="JH56">
            <v>264.32521989402983</v>
          </cell>
          <cell r="JI56">
            <v>660.81304973507463</v>
          </cell>
          <cell r="JJ56">
            <v>3700.5530785164178</v>
          </cell>
          <cell r="JK56">
            <v>7335.0248520593195</v>
          </cell>
          <cell r="JL56">
            <v>13513.626867082276</v>
          </cell>
          <cell r="JM56">
            <v>247.80489365065299</v>
          </cell>
          <cell r="JN56">
            <v>2758.8944826439342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</row>
        <row r="57">
          <cell r="B57" t="str">
            <v>2007 Great Refrigerator Roundup</v>
          </cell>
          <cell r="C57" t="str">
            <v>Refrigerator</v>
          </cell>
          <cell r="D57">
            <v>0</v>
          </cell>
          <cell r="E57">
            <v>0</v>
          </cell>
          <cell r="F57">
            <v>184434.53275171082</v>
          </cell>
          <cell r="G57">
            <v>184434.53275171082</v>
          </cell>
          <cell r="H57">
            <v>184434.53275171082</v>
          </cell>
          <cell r="I57">
            <v>184434.53275171082</v>
          </cell>
          <cell r="J57">
            <v>184434.53275171082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18</v>
          </cell>
          <cell r="P57">
            <v>5.9870866757972999E-2</v>
          </cell>
          <cell r="Q57">
            <v>6.8988456270788492E-2</v>
          </cell>
          <cell r="R57">
            <v>0.17140807408856715</v>
          </cell>
          <cell r="S57">
            <v>6.6757972999413037E-2</v>
          </cell>
          <cell r="T57">
            <v>9.9171721124372267E-2</v>
          </cell>
          <cell r="U57">
            <v>0.20341746559707818</v>
          </cell>
          <cell r="V57">
            <v>0.14263353551164154</v>
          </cell>
          <cell r="W57">
            <v>0.18775190765016636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P57">
            <v>11042.255335946686</v>
          </cell>
          <cell r="DQ57">
            <v>12723.853697564709</v>
          </cell>
          <cell r="DR57">
            <v>31613.568054395513</v>
          </cell>
          <cell r="DS57">
            <v>12312.475557598071</v>
          </cell>
          <cell r="DT57">
            <v>18290.690047756569</v>
          </cell>
          <cell r="DU57">
            <v>37517.205220934324</v>
          </cell>
          <cell r="DV57">
            <v>26306.549476814162</v>
          </cell>
          <cell r="DW57">
            <v>34627.935360700794</v>
          </cell>
          <cell r="DX57">
            <v>13844.919271976727</v>
          </cell>
          <cell r="DY57">
            <v>17030.092706572243</v>
          </cell>
          <cell r="DZ57">
            <v>15233.62120937874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L57">
            <v>11042.255335946686</v>
          </cell>
          <cell r="FM57">
            <v>12723.853697564709</v>
          </cell>
          <cell r="FN57">
            <v>31613.568054395513</v>
          </cell>
          <cell r="FO57">
            <v>12312.475557598071</v>
          </cell>
          <cell r="FP57">
            <v>18290.690047756569</v>
          </cell>
          <cell r="FQ57">
            <v>37517.205220934324</v>
          </cell>
          <cell r="FR57">
            <v>26306.549476814162</v>
          </cell>
          <cell r="FS57">
            <v>34627.935360700794</v>
          </cell>
          <cell r="FT57">
            <v>13844.919271976727</v>
          </cell>
          <cell r="FU57">
            <v>17030.092706572243</v>
          </cell>
          <cell r="FV57">
            <v>15233.62120937874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H57">
            <v>11042.255335946686</v>
          </cell>
          <cell r="HI57">
            <v>12723.853697564709</v>
          </cell>
          <cell r="HJ57">
            <v>31613.568054395513</v>
          </cell>
          <cell r="HK57">
            <v>12312.475557598071</v>
          </cell>
          <cell r="HL57">
            <v>18290.690047756569</v>
          </cell>
          <cell r="HM57">
            <v>37517.205220934324</v>
          </cell>
          <cell r="HN57">
            <v>26306.549476814162</v>
          </cell>
          <cell r="HO57">
            <v>34627.935360700794</v>
          </cell>
          <cell r="HP57">
            <v>13844.919271976727</v>
          </cell>
          <cell r="HQ57">
            <v>17030.092706572243</v>
          </cell>
          <cell r="HR57">
            <v>15233.62120937874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D57">
            <v>11042.255335946686</v>
          </cell>
          <cell r="JE57">
            <v>12723.853697564709</v>
          </cell>
          <cell r="JF57">
            <v>31613.568054395513</v>
          </cell>
          <cell r="JG57">
            <v>12312.475557598071</v>
          </cell>
          <cell r="JH57">
            <v>18290.690047756569</v>
          </cell>
          <cell r="JI57">
            <v>37517.205220934324</v>
          </cell>
          <cell r="JJ57">
            <v>26306.549476814162</v>
          </cell>
          <cell r="JK57">
            <v>34627.935360700794</v>
          </cell>
          <cell r="JL57">
            <v>13844.919271976727</v>
          </cell>
          <cell r="JM57">
            <v>17030.092706572243</v>
          </cell>
          <cell r="JN57">
            <v>15233.62120937874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</row>
        <row r="58">
          <cell r="B58" t="str">
            <v>2007 Great Refrigerator Roundup</v>
          </cell>
          <cell r="C58" t="str">
            <v>Freezer</v>
          </cell>
          <cell r="D58">
            <v>0</v>
          </cell>
          <cell r="E58">
            <v>0</v>
          </cell>
          <cell r="F58">
            <v>50385.238476920422</v>
          </cell>
          <cell r="G58">
            <v>50385.238476920422</v>
          </cell>
          <cell r="H58">
            <v>50385.238476920422</v>
          </cell>
          <cell r="I58">
            <v>50385.238476920422</v>
          </cell>
          <cell r="J58">
            <v>50385.238476920422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17</v>
          </cell>
          <cell r="P58">
            <v>5.8996140759516792E-2</v>
          </cell>
          <cell r="Q58">
            <v>7.2994450914571476E-2</v>
          </cell>
          <cell r="R58">
            <v>0.16899591240209175</v>
          </cell>
          <cell r="S58">
            <v>6.5001941038112854E-2</v>
          </cell>
          <cell r="T58">
            <v>9.5704596834966071E-2</v>
          </cell>
          <cell r="U58">
            <v>0.20110296636295127</v>
          </cell>
          <cell r="V58">
            <v>0.14429905688383457</v>
          </cell>
          <cell r="W58">
            <v>0.19290493480395521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P58">
            <v>2972.5346213862185</v>
          </cell>
          <cell r="DQ58">
            <v>3677.842816822546</v>
          </cell>
          <cell r="DR58">
            <v>8514.8993480041463</v>
          </cell>
          <cell r="DS58">
            <v>3275.1383006680362</v>
          </cell>
          <cell r="DT58">
            <v>4822.0989348672892</v>
          </cell>
          <cell r="DU58">
            <v>10132.620918613406</v>
          </cell>
          <cell r="DV58">
            <v>7270.54239308671</v>
          </cell>
          <cell r="DW58">
            <v>9719.5611434720686</v>
          </cell>
          <cell r="DX58">
            <v>3791.3191965532278</v>
          </cell>
          <cell r="DY58">
            <v>4557.4645385371823</v>
          </cell>
          <cell r="DZ58">
            <v>4247.5258841396944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L58">
            <v>2972.5346213862185</v>
          </cell>
          <cell r="FM58">
            <v>3677.842816822546</v>
          </cell>
          <cell r="FN58">
            <v>8514.8993480041463</v>
          </cell>
          <cell r="FO58">
            <v>3275.1383006680362</v>
          </cell>
          <cell r="FP58">
            <v>4822.0989348672892</v>
          </cell>
          <cell r="FQ58">
            <v>10132.620918613406</v>
          </cell>
          <cell r="FR58">
            <v>7270.54239308671</v>
          </cell>
          <cell r="FS58">
            <v>9719.5611434720686</v>
          </cell>
          <cell r="FT58">
            <v>3791.3191965532278</v>
          </cell>
          <cell r="FU58">
            <v>4557.4645385371823</v>
          </cell>
          <cell r="FV58">
            <v>4247.5258841396944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H58">
            <v>2972.5346213862185</v>
          </cell>
          <cell r="HI58">
            <v>3677.842816822546</v>
          </cell>
          <cell r="HJ58">
            <v>8514.8993480041463</v>
          </cell>
          <cell r="HK58">
            <v>3275.1383006680362</v>
          </cell>
          <cell r="HL58">
            <v>4822.0989348672892</v>
          </cell>
          <cell r="HM58">
            <v>10132.620918613406</v>
          </cell>
          <cell r="HN58">
            <v>7270.54239308671</v>
          </cell>
          <cell r="HO58">
            <v>9719.5611434720686</v>
          </cell>
          <cell r="HP58">
            <v>3791.3191965532278</v>
          </cell>
          <cell r="HQ58">
            <v>4557.4645385371823</v>
          </cell>
          <cell r="HR58">
            <v>4247.5258841396944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D58">
            <v>2972.5346213862185</v>
          </cell>
          <cell r="JE58">
            <v>3677.842816822546</v>
          </cell>
          <cell r="JF58">
            <v>8514.8993480041463</v>
          </cell>
          <cell r="JG58">
            <v>3275.1383006680362</v>
          </cell>
          <cell r="JH58">
            <v>4822.0989348672892</v>
          </cell>
          <cell r="JI58">
            <v>10132.620918613406</v>
          </cell>
          <cell r="JJ58">
            <v>7270.54239308671</v>
          </cell>
          <cell r="JK58">
            <v>9719.5611434720686</v>
          </cell>
          <cell r="JL58">
            <v>3791.3191965532278</v>
          </cell>
          <cell r="JM58">
            <v>4557.4645385371823</v>
          </cell>
          <cell r="JN58">
            <v>4247.5258841396944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</row>
        <row r="59">
          <cell r="B59" t="str">
            <v>2007 Great Refrigerator Roundup</v>
          </cell>
          <cell r="C59" t="str">
            <v>Small Refrigerator</v>
          </cell>
          <cell r="D59">
            <v>0</v>
          </cell>
          <cell r="E59">
            <v>0</v>
          </cell>
          <cell r="F59">
            <v>1472.9476913059655</v>
          </cell>
          <cell r="G59">
            <v>1472.9476913059655</v>
          </cell>
          <cell r="H59">
            <v>1472.9476913059655</v>
          </cell>
          <cell r="I59">
            <v>1472.9476913059655</v>
          </cell>
          <cell r="J59">
            <v>1472.9476913059655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18</v>
          </cell>
          <cell r="P59">
            <v>5.9870866757972999E-2</v>
          </cell>
          <cell r="Q59">
            <v>6.8988456270788492E-2</v>
          </cell>
          <cell r="R59">
            <v>0.17140807408856715</v>
          </cell>
          <cell r="S59">
            <v>6.6757972999413037E-2</v>
          </cell>
          <cell r="T59">
            <v>9.9171721124372267E-2</v>
          </cell>
          <cell r="U59">
            <v>0.20341746559707818</v>
          </cell>
          <cell r="V59">
            <v>0.14263353551164154</v>
          </cell>
          <cell r="W59">
            <v>0.18775190765016636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P59">
            <v>88.186654967643406</v>
          </cell>
          <cell r="DQ59">
            <v>101.61638739082046</v>
          </cell>
          <cell r="DR59">
            <v>252.47512699995687</v>
          </cell>
          <cell r="DS59">
            <v>98.331002205751417</v>
          </cell>
          <cell r="DT59">
            <v>146.07475767298317</v>
          </cell>
          <cell r="DU59">
            <v>299.62328632252695</v>
          </cell>
          <cell r="DV59">
            <v>210.09173683467984</v>
          </cell>
          <cell r="DW59">
            <v>276.54873891160338</v>
          </cell>
          <cell r="DX59">
            <v>110.56954233960519</v>
          </cell>
          <cell r="DY59">
            <v>136.00726155031538</v>
          </cell>
          <cell r="DZ59">
            <v>121.6601189365708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L59">
            <v>88.186654967643406</v>
          </cell>
          <cell r="FM59">
            <v>101.61638739082046</v>
          </cell>
          <cell r="FN59">
            <v>252.47512699995687</v>
          </cell>
          <cell r="FO59">
            <v>98.331002205751417</v>
          </cell>
          <cell r="FP59">
            <v>146.07475767298317</v>
          </cell>
          <cell r="FQ59">
            <v>299.62328632252695</v>
          </cell>
          <cell r="FR59">
            <v>210.09173683467984</v>
          </cell>
          <cell r="FS59">
            <v>276.54873891160338</v>
          </cell>
          <cell r="FT59">
            <v>110.56954233960519</v>
          </cell>
          <cell r="FU59">
            <v>136.00726155031538</v>
          </cell>
          <cell r="FV59">
            <v>121.6601189365708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H59">
            <v>88.186654967643406</v>
          </cell>
          <cell r="HI59">
            <v>101.61638739082046</v>
          </cell>
          <cell r="HJ59">
            <v>252.47512699995687</v>
          </cell>
          <cell r="HK59">
            <v>98.331002205751417</v>
          </cell>
          <cell r="HL59">
            <v>146.07475767298317</v>
          </cell>
          <cell r="HM59">
            <v>299.62328632252695</v>
          </cell>
          <cell r="HN59">
            <v>210.09173683467984</v>
          </cell>
          <cell r="HO59">
            <v>276.54873891160338</v>
          </cell>
          <cell r="HP59">
            <v>110.56954233960519</v>
          </cell>
          <cell r="HQ59">
            <v>136.00726155031538</v>
          </cell>
          <cell r="HR59">
            <v>121.6601189365708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D59">
            <v>88.186654967643406</v>
          </cell>
          <cell r="JE59">
            <v>101.61638739082046</v>
          </cell>
          <cell r="JF59">
            <v>252.47512699995687</v>
          </cell>
          <cell r="JG59">
            <v>98.331002205751417</v>
          </cell>
          <cell r="JH59">
            <v>146.07475767298317</v>
          </cell>
          <cell r="JI59">
            <v>299.62328632252695</v>
          </cell>
          <cell r="JJ59">
            <v>210.09173683467984</v>
          </cell>
          <cell r="JK59">
            <v>276.54873891160338</v>
          </cell>
          <cell r="JL59">
            <v>110.56954233960519</v>
          </cell>
          <cell r="JM59">
            <v>136.00726155031538</v>
          </cell>
          <cell r="JN59">
            <v>121.6601189365708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</row>
        <row r="60">
          <cell r="B60" t="str">
            <v>2007 Great Refrigerator Roundup</v>
          </cell>
          <cell r="C60" t="str">
            <v>Small Freezer</v>
          </cell>
          <cell r="D60">
            <v>0</v>
          </cell>
          <cell r="E60">
            <v>0</v>
          </cell>
          <cell r="F60">
            <v>712.27541929581321</v>
          </cell>
          <cell r="G60">
            <v>712.27541929581321</v>
          </cell>
          <cell r="H60">
            <v>712.27541929581321</v>
          </cell>
          <cell r="I60">
            <v>712.27541929581321</v>
          </cell>
          <cell r="J60">
            <v>712.27541929581321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5.8996140759516792E-2</v>
          </cell>
          <cell r="Q60">
            <v>7.2994450914571476E-2</v>
          </cell>
          <cell r="R60">
            <v>0.16899591240209175</v>
          </cell>
          <cell r="S60">
            <v>6.5001941038112854E-2</v>
          </cell>
          <cell r="T60">
            <v>9.5704596834966071E-2</v>
          </cell>
          <cell r="U60">
            <v>0.20110296636295127</v>
          </cell>
          <cell r="V60">
            <v>0.14429905688383457</v>
          </cell>
          <cell r="W60">
            <v>0.19290493480395521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42.021500896319637</v>
          </cell>
          <cell r="DQ60">
            <v>51.992153131444056</v>
          </cell>
          <cell r="DR60">
            <v>120.37163436547841</v>
          </cell>
          <cell r="DS60">
            <v>46.299284807963559</v>
          </cell>
          <cell r="DT60">
            <v>68.168031839162211</v>
          </cell>
          <cell r="DU60">
            <v>143.24069968780293</v>
          </cell>
          <cell r="DV60">
            <v>102.78067124592367</v>
          </cell>
          <cell r="DW60">
            <v>137.40144332171872</v>
          </cell>
          <cell r="DX60">
            <v>53.596322098310523</v>
          </cell>
          <cell r="DY60">
            <v>64.427004083732172</v>
          </cell>
          <cell r="DZ60">
            <v>60.045528641910593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L60">
            <v>42.021500896319637</v>
          </cell>
          <cell r="FM60">
            <v>51.992153131444056</v>
          </cell>
          <cell r="FN60">
            <v>120.37163436547841</v>
          </cell>
          <cell r="FO60">
            <v>46.299284807963559</v>
          </cell>
          <cell r="FP60">
            <v>68.168031839162211</v>
          </cell>
          <cell r="FQ60">
            <v>143.24069968780293</v>
          </cell>
          <cell r="FR60">
            <v>102.78067124592367</v>
          </cell>
          <cell r="FS60">
            <v>137.40144332171872</v>
          </cell>
          <cell r="FT60">
            <v>53.596322098310523</v>
          </cell>
          <cell r="FU60">
            <v>64.427004083732172</v>
          </cell>
          <cell r="FV60">
            <v>60.045528641910593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H60">
            <v>42.021500896319637</v>
          </cell>
          <cell r="HI60">
            <v>51.992153131444056</v>
          </cell>
          <cell r="HJ60">
            <v>120.37163436547841</v>
          </cell>
          <cell r="HK60">
            <v>46.299284807963559</v>
          </cell>
          <cell r="HL60">
            <v>68.168031839162211</v>
          </cell>
          <cell r="HM60">
            <v>143.24069968780293</v>
          </cell>
          <cell r="HN60">
            <v>102.78067124592367</v>
          </cell>
          <cell r="HO60">
            <v>137.40144332171872</v>
          </cell>
          <cell r="HP60">
            <v>53.596322098310523</v>
          </cell>
          <cell r="HQ60">
            <v>64.427004083732172</v>
          </cell>
          <cell r="HR60">
            <v>60.045528641910593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D60">
            <v>42.021500896319637</v>
          </cell>
          <cell r="JE60">
            <v>51.992153131444056</v>
          </cell>
          <cell r="JF60">
            <v>120.37163436547841</v>
          </cell>
          <cell r="JG60">
            <v>46.299284807963559</v>
          </cell>
          <cell r="JH60">
            <v>68.168031839162211</v>
          </cell>
          <cell r="JI60">
            <v>143.24069968780293</v>
          </cell>
          <cell r="JJ60">
            <v>102.78067124592367</v>
          </cell>
          <cell r="JK60">
            <v>137.40144332171872</v>
          </cell>
          <cell r="JL60">
            <v>53.596322098310523</v>
          </cell>
          <cell r="JM60">
            <v>64.427004083732172</v>
          </cell>
          <cell r="JN60">
            <v>60.045528641910593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</row>
        <row r="61">
          <cell r="B61" t="str">
            <v>2007 Great Refrigerator Roundup</v>
          </cell>
          <cell r="C61" t="str">
            <v>Window Air Conditioner</v>
          </cell>
          <cell r="D61">
            <v>0</v>
          </cell>
          <cell r="E61">
            <v>0</v>
          </cell>
          <cell r="F61">
            <v>1139.9693353955329</v>
          </cell>
          <cell r="G61">
            <v>1139.9693353955329</v>
          </cell>
          <cell r="H61">
            <v>1139.9693353955329</v>
          </cell>
          <cell r="I61">
            <v>1139.9693353955329</v>
          </cell>
          <cell r="J61">
            <v>1139.9693353955329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11</v>
          </cell>
          <cell r="P61">
            <v>0</v>
          </cell>
          <cell r="Q61">
            <v>0</v>
          </cell>
          <cell r="R61">
            <v>0</v>
          </cell>
          <cell r="S61">
            <v>0.22600000000000001</v>
          </cell>
          <cell r="T61">
            <v>0.21299999999999999</v>
          </cell>
          <cell r="U61">
            <v>0.52500000000000002</v>
          </cell>
          <cell r="V61">
            <v>6.0000000000000001E-3</v>
          </cell>
          <cell r="W61">
            <v>3.0000000000000027E-2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257.63306979939046</v>
          </cell>
          <cell r="DT61">
            <v>242.81346843924851</v>
          </cell>
          <cell r="DU61">
            <v>598.48390108265482</v>
          </cell>
          <cell r="DV61">
            <v>6.8398160123731975</v>
          </cell>
          <cell r="DW61">
            <v>34.19908006186602</v>
          </cell>
          <cell r="DX61">
            <v>0</v>
          </cell>
          <cell r="DY61">
            <v>274.73260983032344</v>
          </cell>
          <cell r="DZ61">
            <v>10.259724018559805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257.63306979939046</v>
          </cell>
          <cell r="FP61">
            <v>242.81346843924851</v>
          </cell>
          <cell r="FQ61">
            <v>598.48390108265482</v>
          </cell>
          <cell r="FR61">
            <v>6.8398160123731975</v>
          </cell>
          <cell r="FS61">
            <v>34.19908006186602</v>
          </cell>
          <cell r="FT61">
            <v>0</v>
          </cell>
          <cell r="FU61">
            <v>274.73260983032344</v>
          </cell>
          <cell r="FV61">
            <v>10.259724018559805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257.63306979939046</v>
          </cell>
          <cell r="HL61">
            <v>242.81346843924851</v>
          </cell>
          <cell r="HM61">
            <v>598.48390108265482</v>
          </cell>
          <cell r="HN61">
            <v>6.8398160123731975</v>
          </cell>
          <cell r="HO61">
            <v>34.19908006186602</v>
          </cell>
          <cell r="HP61">
            <v>0</v>
          </cell>
          <cell r="HQ61">
            <v>274.73260983032344</v>
          </cell>
          <cell r="HR61">
            <v>10.259724018559805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257.63306979939046</v>
          </cell>
          <cell r="JH61">
            <v>242.81346843924851</v>
          </cell>
          <cell r="JI61">
            <v>598.48390108265482</v>
          </cell>
          <cell r="JJ61">
            <v>6.8398160123731975</v>
          </cell>
          <cell r="JK61">
            <v>34.19908006186602</v>
          </cell>
          <cell r="JL61">
            <v>0</v>
          </cell>
          <cell r="JM61">
            <v>274.73260983032344</v>
          </cell>
          <cell r="JN61">
            <v>10.259724018559805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</row>
        <row r="62">
          <cell r="B62" t="str">
            <v>2007 Cool Savings Rebate</v>
          </cell>
          <cell r="C62" t="str">
            <v>ENERGY STAR® Central Air Conditioner</v>
          </cell>
          <cell r="D62">
            <v>0</v>
          </cell>
          <cell r="E62">
            <v>0</v>
          </cell>
          <cell r="F62">
            <v>80229.160582053766</v>
          </cell>
          <cell r="G62">
            <v>80229.160582053766</v>
          </cell>
          <cell r="H62">
            <v>80229.160582053766</v>
          </cell>
          <cell r="I62">
            <v>80229.160582053766</v>
          </cell>
          <cell r="J62">
            <v>80229.160582053766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0.255</v>
          </cell>
          <cell r="T62">
            <v>0.218</v>
          </cell>
          <cell r="U62">
            <v>0.48499999999999999</v>
          </cell>
          <cell r="V62">
            <v>1.4999999999999999E-2</v>
          </cell>
          <cell r="W62">
            <v>2.7000000000000024E-2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20458.43594842371</v>
          </cell>
          <cell r="DT62">
            <v>17489.957006887722</v>
          </cell>
          <cell r="DU62">
            <v>38911.142882296073</v>
          </cell>
          <cell r="DV62">
            <v>1203.4374087308065</v>
          </cell>
          <cell r="DW62">
            <v>2166.1873357154536</v>
          </cell>
          <cell r="DX62">
            <v>0</v>
          </cell>
          <cell r="DY62">
            <v>19214.883959401875</v>
          </cell>
          <cell r="DZ62">
            <v>842.40618611156503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20458.43594842371</v>
          </cell>
          <cell r="FP62">
            <v>17489.957006887722</v>
          </cell>
          <cell r="FQ62">
            <v>38911.142882296073</v>
          </cell>
          <cell r="FR62">
            <v>1203.4374087308065</v>
          </cell>
          <cell r="FS62">
            <v>2166.1873357154536</v>
          </cell>
          <cell r="FT62">
            <v>0</v>
          </cell>
          <cell r="FU62">
            <v>19214.883959401875</v>
          </cell>
          <cell r="FV62">
            <v>842.40618611156503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20458.43594842371</v>
          </cell>
          <cell r="HL62">
            <v>17489.957006887722</v>
          </cell>
          <cell r="HM62">
            <v>38911.142882296073</v>
          </cell>
          <cell r="HN62">
            <v>1203.4374087308065</v>
          </cell>
          <cell r="HO62">
            <v>2166.1873357154536</v>
          </cell>
          <cell r="HP62">
            <v>0</v>
          </cell>
          <cell r="HQ62">
            <v>19214.883959401875</v>
          </cell>
          <cell r="HR62">
            <v>842.40618611156503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20458.43594842371</v>
          </cell>
          <cell r="JH62">
            <v>17489.957006887722</v>
          </cell>
          <cell r="JI62">
            <v>38911.142882296073</v>
          </cell>
          <cell r="JJ62">
            <v>1203.4374087308065</v>
          </cell>
          <cell r="JK62">
            <v>2166.1873357154536</v>
          </cell>
          <cell r="JL62">
            <v>0</v>
          </cell>
          <cell r="JM62">
            <v>19214.883959401875</v>
          </cell>
          <cell r="JN62">
            <v>842.40618611156503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</row>
        <row r="63">
          <cell r="B63" t="str">
            <v>2007 Cool Savings Rebate</v>
          </cell>
          <cell r="C63" t="str">
            <v>Programmable Thermostat</v>
          </cell>
          <cell r="D63">
            <v>0</v>
          </cell>
          <cell r="E63">
            <v>0</v>
          </cell>
          <cell r="F63">
            <v>19578.152002588289</v>
          </cell>
          <cell r="G63">
            <v>19578.152002588289</v>
          </cell>
          <cell r="H63">
            <v>19578.152002588289</v>
          </cell>
          <cell r="I63">
            <v>19578.152002588289</v>
          </cell>
          <cell r="J63">
            <v>19578.152002588289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10</v>
          </cell>
          <cell r="P63">
            <v>0</v>
          </cell>
          <cell r="Q63">
            <v>0</v>
          </cell>
          <cell r="R63">
            <v>0</v>
          </cell>
          <cell r="S63">
            <v>0.255</v>
          </cell>
          <cell r="T63">
            <v>0.218</v>
          </cell>
          <cell r="U63">
            <v>0.48499999999999999</v>
          </cell>
          <cell r="V63">
            <v>1.4999999999999999E-2</v>
          </cell>
          <cell r="W63">
            <v>2.7000000000000024E-2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4992.4287606600137</v>
          </cell>
          <cell r="DT63">
            <v>4268.0371365642468</v>
          </cell>
          <cell r="DU63">
            <v>9495.4037212553194</v>
          </cell>
          <cell r="DV63">
            <v>293.67228003882434</v>
          </cell>
          <cell r="DW63">
            <v>528.6101040698843</v>
          </cell>
          <cell r="DX63">
            <v>0</v>
          </cell>
          <cell r="DY63">
            <v>4688.9674046198952</v>
          </cell>
          <cell r="DZ63">
            <v>205.57059602717715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4992.4287606600137</v>
          </cell>
          <cell r="FP63">
            <v>4268.0371365642468</v>
          </cell>
          <cell r="FQ63">
            <v>9495.4037212553194</v>
          </cell>
          <cell r="FR63">
            <v>293.67228003882434</v>
          </cell>
          <cell r="FS63">
            <v>528.6101040698843</v>
          </cell>
          <cell r="FT63">
            <v>0</v>
          </cell>
          <cell r="FU63">
            <v>4688.9674046198952</v>
          </cell>
          <cell r="FV63">
            <v>205.57059602717715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4992.4287606600137</v>
          </cell>
          <cell r="HL63">
            <v>4268.0371365642468</v>
          </cell>
          <cell r="HM63">
            <v>9495.4037212553194</v>
          </cell>
          <cell r="HN63">
            <v>293.67228003882434</v>
          </cell>
          <cell r="HO63">
            <v>528.6101040698843</v>
          </cell>
          <cell r="HP63">
            <v>0</v>
          </cell>
          <cell r="HQ63">
            <v>4688.9674046198952</v>
          </cell>
          <cell r="HR63">
            <v>205.57059602717715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4992.4287606600137</v>
          </cell>
          <cell r="JH63">
            <v>4268.0371365642468</v>
          </cell>
          <cell r="JI63">
            <v>9495.4037212553194</v>
          </cell>
          <cell r="JJ63">
            <v>293.67228003882434</v>
          </cell>
          <cell r="JK63">
            <v>528.6101040698843</v>
          </cell>
          <cell r="JL63">
            <v>0</v>
          </cell>
          <cell r="JM63">
            <v>4688.9674046198952</v>
          </cell>
          <cell r="JN63">
            <v>205.57059602717715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</row>
        <row r="64">
          <cell r="B64" t="str">
            <v>2007 Cool Savings Rebate</v>
          </cell>
          <cell r="C64" t="str">
            <v>Furnace with Electronically Commutated Motor</v>
          </cell>
          <cell r="D64">
            <v>0</v>
          </cell>
          <cell r="E64">
            <v>0</v>
          </cell>
          <cell r="F64">
            <v>709967.75910446525</v>
          </cell>
          <cell r="G64">
            <v>709967.75910446525</v>
          </cell>
          <cell r="H64">
            <v>709967.75910446525</v>
          </cell>
          <cell r="I64">
            <v>709967.75910446525</v>
          </cell>
          <cell r="J64">
            <v>709967.75910446525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4</v>
          </cell>
          <cell r="P64">
            <v>8.5000000000000006E-2</v>
          </cell>
          <cell r="Q64">
            <v>8.5000000000000006E-2</v>
          </cell>
          <cell r="R64">
            <v>0.23300000000000001</v>
          </cell>
          <cell r="S64">
            <v>0.125</v>
          </cell>
          <cell r="T64">
            <v>0.109</v>
          </cell>
          <cell r="U64">
            <v>0.24099999999999999</v>
          </cell>
          <cell r="V64">
            <v>4.3999999999999997E-2</v>
          </cell>
          <cell r="W64">
            <v>7.7999999999999958E-2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P64">
            <v>60347.259523879547</v>
          </cell>
          <cell r="DQ64">
            <v>60347.259523879547</v>
          </cell>
          <cell r="DR64">
            <v>165422.48787134042</v>
          </cell>
          <cell r="DS64">
            <v>88745.969888058156</v>
          </cell>
          <cell r="DT64">
            <v>77386.485742386707</v>
          </cell>
          <cell r="DU64">
            <v>171102.22994417613</v>
          </cell>
          <cell r="DV64">
            <v>31238.581400596468</v>
          </cell>
          <cell r="DW64">
            <v>55377.485210148261</v>
          </cell>
          <cell r="DX64">
            <v>71529.251729774871</v>
          </cell>
          <cell r="DY64">
            <v>84308.671393655241</v>
          </cell>
          <cell r="DZ64">
            <v>21654.016652686183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L64">
            <v>60347.259523879547</v>
          </cell>
          <cell r="FM64">
            <v>60347.259523879547</v>
          </cell>
          <cell r="FN64">
            <v>165422.48787134042</v>
          </cell>
          <cell r="FO64">
            <v>88745.969888058156</v>
          </cell>
          <cell r="FP64">
            <v>77386.485742386707</v>
          </cell>
          <cell r="FQ64">
            <v>171102.22994417613</v>
          </cell>
          <cell r="FR64">
            <v>31238.581400596468</v>
          </cell>
          <cell r="FS64">
            <v>55377.485210148261</v>
          </cell>
          <cell r="FT64">
            <v>71529.251729774871</v>
          </cell>
          <cell r="FU64">
            <v>84308.671393655241</v>
          </cell>
          <cell r="FV64">
            <v>21654.016652686183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H64">
            <v>60347.259523879547</v>
          </cell>
          <cell r="HI64">
            <v>60347.259523879547</v>
          </cell>
          <cell r="HJ64">
            <v>165422.48787134042</v>
          </cell>
          <cell r="HK64">
            <v>88745.969888058156</v>
          </cell>
          <cell r="HL64">
            <v>77386.485742386707</v>
          </cell>
          <cell r="HM64">
            <v>171102.22994417613</v>
          </cell>
          <cell r="HN64">
            <v>31238.581400596468</v>
          </cell>
          <cell r="HO64">
            <v>55377.485210148261</v>
          </cell>
          <cell r="HP64">
            <v>71529.251729774871</v>
          </cell>
          <cell r="HQ64">
            <v>84308.671393655241</v>
          </cell>
          <cell r="HR64">
            <v>21654.016652686183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D64">
            <v>60347.259523879547</v>
          </cell>
          <cell r="JE64">
            <v>60347.259523879547</v>
          </cell>
          <cell r="JF64">
            <v>165422.48787134042</v>
          </cell>
          <cell r="JG64">
            <v>88745.969888058156</v>
          </cell>
          <cell r="JH64">
            <v>77386.485742386707</v>
          </cell>
          <cell r="JI64">
            <v>171102.22994417613</v>
          </cell>
          <cell r="JJ64">
            <v>31238.581400596468</v>
          </cell>
          <cell r="JK64">
            <v>55377.485210148261</v>
          </cell>
          <cell r="JL64">
            <v>71529.251729774871</v>
          </cell>
          <cell r="JM64">
            <v>84308.671393655241</v>
          </cell>
          <cell r="JN64">
            <v>21654.016652686183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</row>
        <row r="65">
          <cell r="B65" t="str">
            <v>2007 Cool Savings Rebate</v>
          </cell>
          <cell r="C65" t="str">
            <v>Central Air Conditioning Tune Up</v>
          </cell>
          <cell r="D65">
            <v>0</v>
          </cell>
          <cell r="E65">
            <v>0</v>
          </cell>
          <cell r="F65">
            <v>28826.230639281621</v>
          </cell>
          <cell r="G65">
            <v>28826.230639281621</v>
          </cell>
          <cell r="H65">
            <v>28826.230639281621</v>
          </cell>
          <cell r="I65">
            <v>28826.230639281621</v>
          </cell>
          <cell r="J65">
            <v>28826.230639281621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10</v>
          </cell>
          <cell r="P65">
            <v>0</v>
          </cell>
          <cell r="Q65">
            <v>0</v>
          </cell>
          <cell r="R65">
            <v>0</v>
          </cell>
          <cell r="S65">
            <v>0.255</v>
          </cell>
          <cell r="T65">
            <v>0.218</v>
          </cell>
          <cell r="U65">
            <v>0.48499999999999999</v>
          </cell>
          <cell r="V65">
            <v>1.4999999999999999E-2</v>
          </cell>
          <cell r="W65">
            <v>2.7000000000000024E-2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7350.6888130168136</v>
          </cell>
          <cell r="DT65">
            <v>6284.1182793633934</v>
          </cell>
          <cell r="DU65">
            <v>13980.721860051586</v>
          </cell>
          <cell r="DV65">
            <v>432.39345958922428</v>
          </cell>
          <cell r="DW65">
            <v>778.30822726060444</v>
          </cell>
          <cell r="DX65">
            <v>0</v>
          </cell>
          <cell r="DY65">
            <v>6903.8822381079481</v>
          </cell>
          <cell r="DZ65">
            <v>302.67542171245719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7350.6888130168136</v>
          </cell>
          <cell r="FP65">
            <v>6284.1182793633934</v>
          </cell>
          <cell r="FQ65">
            <v>13980.721860051586</v>
          </cell>
          <cell r="FR65">
            <v>432.39345958922428</v>
          </cell>
          <cell r="FS65">
            <v>778.30822726060444</v>
          </cell>
          <cell r="FT65">
            <v>0</v>
          </cell>
          <cell r="FU65">
            <v>6903.8822381079481</v>
          </cell>
          <cell r="FV65">
            <v>302.67542171245719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7350.6888130168136</v>
          </cell>
          <cell r="HL65">
            <v>6284.1182793633934</v>
          </cell>
          <cell r="HM65">
            <v>13980.721860051586</v>
          </cell>
          <cell r="HN65">
            <v>432.39345958922428</v>
          </cell>
          <cell r="HO65">
            <v>778.30822726060444</v>
          </cell>
          <cell r="HP65">
            <v>0</v>
          </cell>
          <cell r="HQ65">
            <v>6903.8822381079481</v>
          </cell>
          <cell r="HR65">
            <v>302.67542171245719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7350.6888130168136</v>
          </cell>
          <cell r="JH65">
            <v>6284.1182793633934</v>
          </cell>
          <cell r="JI65">
            <v>13980.721860051586</v>
          </cell>
          <cell r="JJ65">
            <v>432.39345958922428</v>
          </cell>
          <cell r="JK65">
            <v>778.30822726060444</v>
          </cell>
          <cell r="JL65">
            <v>0</v>
          </cell>
          <cell r="JM65">
            <v>6903.8822381079481</v>
          </cell>
          <cell r="JN65">
            <v>302.67542171245719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</row>
        <row r="66">
          <cell r="B66" t="str">
            <v>2007 EKC Program</v>
          </cell>
          <cell r="C66" t="str">
            <v>15 W CFL</v>
          </cell>
          <cell r="D66">
            <v>0</v>
          </cell>
          <cell r="E66">
            <v>0</v>
          </cell>
          <cell r="F66">
            <v>2213621.7652059086</v>
          </cell>
          <cell r="G66">
            <v>2213621.7652059086</v>
          </cell>
          <cell r="H66">
            <v>2213621.7652059086</v>
          </cell>
          <cell r="I66">
            <v>2213621.7652059086</v>
          </cell>
          <cell r="J66">
            <v>2213621.7652059086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8.6999999999999994E-2</v>
          </cell>
          <cell r="Q66">
            <v>8.1000000000000003E-2</v>
          </cell>
          <cell r="R66">
            <v>0.19400000000000001</v>
          </cell>
          <cell r="S66">
            <v>1.7999999999999999E-2</v>
          </cell>
          <cell r="T66">
            <v>9.7000000000000003E-2</v>
          </cell>
          <cell r="U66">
            <v>0.17699999999999999</v>
          </cell>
          <cell r="V66">
            <v>0.14799999999999999</v>
          </cell>
          <cell r="W66">
            <v>0.19800000000000006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P66">
            <v>192585.09357291402</v>
          </cell>
          <cell r="DQ66">
            <v>179303.3629816786</v>
          </cell>
          <cell r="DR66">
            <v>429442.6224499463</v>
          </cell>
          <cell r="DS66">
            <v>39845.191773706349</v>
          </cell>
          <cell r="DT66">
            <v>214721.31122497315</v>
          </cell>
          <cell r="DU66">
            <v>391811.05244144582</v>
          </cell>
          <cell r="DV66">
            <v>327616.02125047444</v>
          </cell>
          <cell r="DW66">
            <v>438297.10951077007</v>
          </cell>
          <cell r="DX66">
            <v>200332.76975113474</v>
          </cell>
          <cell r="DY66">
            <v>161594.38886003132</v>
          </cell>
          <cell r="DZ66">
            <v>191478.28269031114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L66">
            <v>192585.09357291402</v>
          </cell>
          <cell r="FM66">
            <v>179303.3629816786</v>
          </cell>
          <cell r="FN66">
            <v>429442.6224499463</v>
          </cell>
          <cell r="FO66">
            <v>39845.191773706349</v>
          </cell>
          <cell r="FP66">
            <v>214721.31122497315</v>
          </cell>
          <cell r="FQ66">
            <v>391811.05244144582</v>
          </cell>
          <cell r="FR66">
            <v>327616.02125047444</v>
          </cell>
          <cell r="FS66">
            <v>438297.10951077007</v>
          </cell>
          <cell r="FT66">
            <v>200332.76975113474</v>
          </cell>
          <cell r="FU66">
            <v>161594.38886003132</v>
          </cell>
          <cell r="FV66">
            <v>191478.28269031114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H66">
            <v>192585.09357291402</v>
          </cell>
          <cell r="HI66">
            <v>179303.3629816786</v>
          </cell>
          <cell r="HJ66">
            <v>429442.6224499463</v>
          </cell>
          <cell r="HK66">
            <v>39845.191773706349</v>
          </cell>
          <cell r="HL66">
            <v>214721.31122497315</v>
          </cell>
          <cell r="HM66">
            <v>391811.05244144582</v>
          </cell>
          <cell r="HN66">
            <v>327616.02125047444</v>
          </cell>
          <cell r="HO66">
            <v>438297.10951077007</v>
          </cell>
          <cell r="HP66">
            <v>200332.76975113474</v>
          </cell>
          <cell r="HQ66">
            <v>161594.38886003132</v>
          </cell>
          <cell r="HR66">
            <v>191478.28269031114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D66">
            <v>192585.09357291402</v>
          </cell>
          <cell r="JE66">
            <v>179303.3629816786</v>
          </cell>
          <cell r="JF66">
            <v>429442.6224499463</v>
          </cell>
          <cell r="JG66">
            <v>39845.191773706349</v>
          </cell>
          <cell r="JH66">
            <v>214721.31122497315</v>
          </cell>
          <cell r="JI66">
            <v>391811.05244144582</v>
          </cell>
          <cell r="JJ66">
            <v>327616.02125047444</v>
          </cell>
          <cell r="JK66">
            <v>438297.10951077007</v>
          </cell>
          <cell r="JL66">
            <v>200332.76975113474</v>
          </cell>
          <cell r="JM66">
            <v>161594.38886003132</v>
          </cell>
          <cell r="JN66">
            <v>191478.28269031114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</row>
        <row r="67">
          <cell r="B67" t="str">
            <v>2007 EKC Program</v>
          </cell>
          <cell r="C67" t="str">
            <v>20 W+ CFLs</v>
          </cell>
          <cell r="D67">
            <v>0</v>
          </cell>
          <cell r="E67">
            <v>0</v>
          </cell>
          <cell r="F67">
            <v>520422.15866346582</v>
          </cell>
          <cell r="G67">
            <v>520422.15866346582</v>
          </cell>
          <cell r="H67">
            <v>520422.15866346582</v>
          </cell>
          <cell r="I67">
            <v>520422.15866346582</v>
          </cell>
          <cell r="J67">
            <v>520422.15866346582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8.6999999999999994E-2</v>
          </cell>
          <cell r="Q67">
            <v>8.1000000000000003E-2</v>
          </cell>
          <cell r="R67">
            <v>0.19400000000000001</v>
          </cell>
          <cell r="S67">
            <v>1.7999999999999999E-2</v>
          </cell>
          <cell r="T67">
            <v>9.7000000000000003E-2</v>
          </cell>
          <cell r="U67">
            <v>0.17699999999999999</v>
          </cell>
          <cell r="V67">
            <v>0.14799999999999999</v>
          </cell>
          <cell r="W67">
            <v>0.19800000000000006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P67">
            <v>45276.727803721522</v>
          </cell>
          <cell r="DQ67">
            <v>42154.194851740729</v>
          </cell>
          <cell r="DR67">
            <v>100961.89878071238</v>
          </cell>
          <cell r="DS67">
            <v>9367.598855942384</v>
          </cell>
          <cell r="DT67">
            <v>50480.949390356189</v>
          </cell>
          <cell r="DU67">
            <v>92114.722083433444</v>
          </cell>
          <cell r="DV67">
            <v>77022.479482192939</v>
          </cell>
          <cell r="DW67">
            <v>103043.58741536626</v>
          </cell>
          <cell r="DX67">
            <v>47098.205359043655</v>
          </cell>
          <cell r="DY67">
            <v>37990.817582433003</v>
          </cell>
          <cell r="DZ67">
            <v>45016.516724389803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L67">
            <v>45276.727803721522</v>
          </cell>
          <cell r="FM67">
            <v>42154.194851740729</v>
          </cell>
          <cell r="FN67">
            <v>100961.89878071238</v>
          </cell>
          <cell r="FO67">
            <v>9367.598855942384</v>
          </cell>
          <cell r="FP67">
            <v>50480.949390356189</v>
          </cell>
          <cell r="FQ67">
            <v>92114.722083433444</v>
          </cell>
          <cell r="FR67">
            <v>77022.479482192939</v>
          </cell>
          <cell r="FS67">
            <v>103043.58741536626</v>
          </cell>
          <cell r="FT67">
            <v>47098.205359043655</v>
          </cell>
          <cell r="FU67">
            <v>37990.817582433003</v>
          </cell>
          <cell r="FV67">
            <v>45016.516724389803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H67">
            <v>45276.727803721522</v>
          </cell>
          <cell r="HI67">
            <v>42154.194851740729</v>
          </cell>
          <cell r="HJ67">
            <v>100961.89878071238</v>
          </cell>
          <cell r="HK67">
            <v>9367.598855942384</v>
          </cell>
          <cell r="HL67">
            <v>50480.949390356189</v>
          </cell>
          <cell r="HM67">
            <v>92114.722083433444</v>
          </cell>
          <cell r="HN67">
            <v>77022.479482192939</v>
          </cell>
          <cell r="HO67">
            <v>103043.58741536626</v>
          </cell>
          <cell r="HP67">
            <v>47098.205359043655</v>
          </cell>
          <cell r="HQ67">
            <v>37990.817582433003</v>
          </cell>
          <cell r="HR67">
            <v>45016.516724389803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D67">
            <v>45276.727803721522</v>
          </cell>
          <cell r="JE67">
            <v>42154.194851740729</v>
          </cell>
          <cell r="JF67">
            <v>100961.89878071238</v>
          </cell>
          <cell r="JG67">
            <v>9367.598855942384</v>
          </cell>
          <cell r="JH67">
            <v>50480.949390356189</v>
          </cell>
          <cell r="JI67">
            <v>92114.722083433444</v>
          </cell>
          <cell r="JJ67">
            <v>77022.479482192939</v>
          </cell>
          <cell r="JK67">
            <v>103043.58741536626</v>
          </cell>
          <cell r="JL67">
            <v>47098.205359043655</v>
          </cell>
          <cell r="JM67">
            <v>37990.817582433003</v>
          </cell>
          <cell r="JN67">
            <v>45016.516724389803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</row>
        <row r="68">
          <cell r="B68" t="str">
            <v>2007 EKC Program</v>
          </cell>
          <cell r="C68" t="str">
            <v>Project Porchlight CFLs</v>
          </cell>
          <cell r="D68">
            <v>0</v>
          </cell>
          <cell r="E68">
            <v>0</v>
          </cell>
          <cell r="F68">
            <v>453875.02567592799</v>
          </cell>
          <cell r="G68">
            <v>453875.02567592799</v>
          </cell>
          <cell r="H68">
            <v>453875.02567592799</v>
          </cell>
          <cell r="I68">
            <v>453875.02567592799</v>
          </cell>
          <cell r="J68">
            <v>453875.02567592799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5</v>
          </cell>
          <cell r="P68">
            <v>8.6999999999999994E-2</v>
          </cell>
          <cell r="Q68">
            <v>8.1000000000000003E-2</v>
          </cell>
          <cell r="R68">
            <v>0.19400000000000001</v>
          </cell>
          <cell r="S68">
            <v>1.7999999999999999E-2</v>
          </cell>
          <cell r="T68">
            <v>9.7000000000000003E-2</v>
          </cell>
          <cell r="U68">
            <v>0.17699999999999999</v>
          </cell>
          <cell r="V68">
            <v>0.14799999999999999</v>
          </cell>
          <cell r="W68">
            <v>0.19800000000000006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P68">
            <v>39487.127233805732</v>
          </cell>
          <cell r="DQ68">
            <v>36763.877079750171</v>
          </cell>
          <cell r="DR68">
            <v>88051.754981130027</v>
          </cell>
          <cell r="DS68">
            <v>8169.7504621667031</v>
          </cell>
          <cell r="DT68">
            <v>44025.877490565013</v>
          </cell>
          <cell r="DU68">
            <v>80335.879544639247</v>
          </cell>
          <cell r="DV68">
            <v>67173.503800037332</v>
          </cell>
          <cell r="DW68">
            <v>89867.255083833777</v>
          </cell>
          <cell r="DX68">
            <v>41075.689823671477</v>
          </cell>
          <cell r="DY68">
            <v>33132.876874342743</v>
          </cell>
          <cell r="DZ68">
            <v>39260.189720967777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L68">
            <v>39487.127233805732</v>
          </cell>
          <cell r="FM68">
            <v>36763.877079750171</v>
          </cell>
          <cell r="FN68">
            <v>88051.754981130027</v>
          </cell>
          <cell r="FO68">
            <v>8169.7504621667031</v>
          </cell>
          <cell r="FP68">
            <v>44025.877490565013</v>
          </cell>
          <cell r="FQ68">
            <v>80335.879544639247</v>
          </cell>
          <cell r="FR68">
            <v>67173.503800037332</v>
          </cell>
          <cell r="FS68">
            <v>89867.255083833777</v>
          </cell>
          <cell r="FT68">
            <v>41075.689823671477</v>
          </cell>
          <cell r="FU68">
            <v>33132.876874342743</v>
          </cell>
          <cell r="FV68">
            <v>39260.189720967777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H68">
            <v>39487.127233805732</v>
          </cell>
          <cell r="HI68">
            <v>36763.877079750171</v>
          </cell>
          <cell r="HJ68">
            <v>88051.754981130027</v>
          </cell>
          <cell r="HK68">
            <v>8169.7504621667031</v>
          </cell>
          <cell r="HL68">
            <v>44025.877490565013</v>
          </cell>
          <cell r="HM68">
            <v>80335.879544639247</v>
          </cell>
          <cell r="HN68">
            <v>67173.503800037332</v>
          </cell>
          <cell r="HO68">
            <v>89867.255083833777</v>
          </cell>
          <cell r="HP68">
            <v>41075.689823671477</v>
          </cell>
          <cell r="HQ68">
            <v>33132.876874342743</v>
          </cell>
          <cell r="HR68">
            <v>39260.189720967777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D68">
            <v>39487.127233805732</v>
          </cell>
          <cell r="JE68">
            <v>36763.877079750171</v>
          </cell>
          <cell r="JF68">
            <v>88051.754981130027</v>
          </cell>
          <cell r="JG68">
            <v>8169.7504621667031</v>
          </cell>
          <cell r="JH68">
            <v>44025.877490565013</v>
          </cell>
          <cell r="JI68">
            <v>80335.879544639247</v>
          </cell>
          <cell r="JJ68">
            <v>67173.503800037332</v>
          </cell>
          <cell r="JK68">
            <v>89867.255083833777</v>
          </cell>
          <cell r="JL68">
            <v>41075.689823671477</v>
          </cell>
          <cell r="JM68">
            <v>33132.876874342743</v>
          </cell>
          <cell r="JN68">
            <v>39260.189720967777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</row>
        <row r="69">
          <cell r="B69" t="str">
            <v>2007 EKC Program</v>
          </cell>
          <cell r="C69" t="str">
            <v>Energy Star Ceiling Fan</v>
          </cell>
          <cell r="D69">
            <v>0</v>
          </cell>
          <cell r="E69">
            <v>0</v>
          </cell>
          <cell r="F69">
            <v>26293.884098687751</v>
          </cell>
          <cell r="G69">
            <v>26293.884098687751</v>
          </cell>
          <cell r="H69">
            <v>26293.884098687751</v>
          </cell>
          <cell r="I69">
            <v>26293.884098687751</v>
          </cell>
          <cell r="J69">
            <v>26293.884098687751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5</v>
          </cell>
          <cell r="P69">
            <v>8.6999999999999994E-2</v>
          </cell>
          <cell r="Q69">
            <v>8.1000000000000003E-2</v>
          </cell>
          <cell r="R69">
            <v>0.19400000000000001</v>
          </cell>
          <cell r="S69">
            <v>1.7999999999999999E-2</v>
          </cell>
          <cell r="T69">
            <v>9.7000000000000003E-2</v>
          </cell>
          <cell r="U69">
            <v>0.17699999999999999</v>
          </cell>
          <cell r="V69">
            <v>0.14799999999999999</v>
          </cell>
          <cell r="W69">
            <v>0.19800000000000006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P69">
            <v>2287.5679165858342</v>
          </cell>
          <cell r="DQ69">
            <v>2129.804611993708</v>
          </cell>
          <cell r="DR69">
            <v>5101.0135151454242</v>
          </cell>
          <cell r="DS69">
            <v>473.28991377637948</v>
          </cell>
          <cell r="DT69">
            <v>2550.5067575727121</v>
          </cell>
          <cell r="DU69">
            <v>4654.0174854677316</v>
          </cell>
          <cell r="DV69">
            <v>3891.4948466057872</v>
          </cell>
          <cell r="DW69">
            <v>5206.1890515401765</v>
          </cell>
          <cell r="DX69">
            <v>2379.5965109312419</v>
          </cell>
          <cell r="DY69">
            <v>1919.4535392042058</v>
          </cell>
          <cell r="DZ69">
            <v>2274.420974536491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L69">
            <v>2287.5679165858342</v>
          </cell>
          <cell r="FM69">
            <v>2129.804611993708</v>
          </cell>
          <cell r="FN69">
            <v>5101.0135151454242</v>
          </cell>
          <cell r="FO69">
            <v>473.28991377637948</v>
          </cell>
          <cell r="FP69">
            <v>2550.5067575727121</v>
          </cell>
          <cell r="FQ69">
            <v>4654.0174854677316</v>
          </cell>
          <cell r="FR69">
            <v>3891.4948466057872</v>
          </cell>
          <cell r="FS69">
            <v>5206.1890515401765</v>
          </cell>
          <cell r="FT69">
            <v>2379.5965109312419</v>
          </cell>
          <cell r="FU69">
            <v>1919.4535392042058</v>
          </cell>
          <cell r="FV69">
            <v>2274.420974536491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H69">
            <v>2287.5679165858342</v>
          </cell>
          <cell r="HI69">
            <v>2129.804611993708</v>
          </cell>
          <cell r="HJ69">
            <v>5101.0135151454242</v>
          </cell>
          <cell r="HK69">
            <v>473.28991377637948</v>
          </cell>
          <cell r="HL69">
            <v>2550.5067575727121</v>
          </cell>
          <cell r="HM69">
            <v>4654.0174854677316</v>
          </cell>
          <cell r="HN69">
            <v>3891.4948466057872</v>
          </cell>
          <cell r="HO69">
            <v>5206.1890515401765</v>
          </cell>
          <cell r="HP69">
            <v>2379.5965109312419</v>
          </cell>
          <cell r="HQ69">
            <v>1919.4535392042058</v>
          </cell>
          <cell r="HR69">
            <v>2274.420974536491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D69">
            <v>2287.5679165858342</v>
          </cell>
          <cell r="JE69">
            <v>2129.804611993708</v>
          </cell>
          <cell r="JF69">
            <v>5101.0135151454242</v>
          </cell>
          <cell r="JG69">
            <v>473.28991377637948</v>
          </cell>
          <cell r="JH69">
            <v>2550.5067575727121</v>
          </cell>
          <cell r="JI69">
            <v>4654.0174854677316</v>
          </cell>
          <cell r="JJ69">
            <v>3891.4948466057872</v>
          </cell>
          <cell r="JK69">
            <v>5206.1890515401765</v>
          </cell>
          <cell r="JL69">
            <v>2379.5965109312419</v>
          </cell>
          <cell r="JM69">
            <v>1919.4535392042058</v>
          </cell>
          <cell r="JN69">
            <v>2274.420974536491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</row>
        <row r="70">
          <cell r="B70" t="str">
            <v>2007 EKC Program</v>
          </cell>
          <cell r="C70" t="str">
            <v>Furnace Filter</v>
          </cell>
          <cell r="D70">
            <v>0</v>
          </cell>
          <cell r="E70">
            <v>0</v>
          </cell>
          <cell r="F70">
            <v>44478.672271458301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4</v>
          </cell>
          <cell r="P70">
            <v>8.5000000000000006E-2</v>
          </cell>
          <cell r="Q70">
            <v>8.5000000000000006E-2</v>
          </cell>
          <cell r="R70">
            <v>0.23300000000000001</v>
          </cell>
          <cell r="S70">
            <v>0.125</v>
          </cell>
          <cell r="T70">
            <v>0.109</v>
          </cell>
          <cell r="U70">
            <v>0.24099999999999999</v>
          </cell>
          <cell r="V70">
            <v>4.3999999999999997E-2</v>
          </cell>
          <cell r="W70">
            <v>7.7999999999999958E-2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3780.6871430739557</v>
          </cell>
          <cell r="DQ70">
            <v>3780.6871430739557</v>
          </cell>
          <cell r="DR70">
            <v>10363.530639249784</v>
          </cell>
          <cell r="DS70">
            <v>5559.8340339322876</v>
          </cell>
          <cell r="DT70">
            <v>4848.1752775889545</v>
          </cell>
          <cell r="DU70">
            <v>10719.36001742145</v>
          </cell>
          <cell r="DV70">
            <v>1957.061579944165</v>
          </cell>
          <cell r="DW70">
            <v>3469.3364371737457</v>
          </cell>
          <cell r="DX70">
            <v>4481.2262313494239</v>
          </cell>
          <cell r="DY70">
            <v>5281.842332235673</v>
          </cell>
          <cell r="DZ70">
            <v>1356.5995042794777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</row>
        <row r="71">
          <cell r="B71" t="str">
            <v>2007 EKC Program</v>
          </cell>
          <cell r="C71" t="str">
            <v>Solar Lights</v>
          </cell>
          <cell r="D71">
            <v>0</v>
          </cell>
          <cell r="E71">
            <v>0</v>
          </cell>
          <cell r="F71">
            <v>36130.137325661744</v>
          </cell>
          <cell r="G71">
            <v>36130.137325661744</v>
          </cell>
          <cell r="H71">
            <v>36130.137325661744</v>
          </cell>
          <cell r="I71">
            <v>36130.137325661744</v>
          </cell>
          <cell r="J71">
            <v>36130.137325661744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0.13200000000000001</v>
          </cell>
          <cell r="U71">
            <v>0.65200000000000002</v>
          </cell>
          <cell r="V71">
            <v>4.9000000000000002E-2</v>
          </cell>
          <cell r="W71">
            <v>0.16699999999999993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4769.1781269873509</v>
          </cell>
          <cell r="DU71">
            <v>23556.849536331458</v>
          </cell>
          <cell r="DV71">
            <v>1770.3767289574255</v>
          </cell>
          <cell r="DW71">
            <v>6033.7329333855087</v>
          </cell>
          <cell r="DX71">
            <v>0</v>
          </cell>
          <cell r="DY71">
            <v>7081.5069158297019</v>
          </cell>
          <cell r="DZ71">
            <v>1951.0274155857335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4769.1781269873509</v>
          </cell>
          <cell r="FQ71">
            <v>23556.849536331458</v>
          </cell>
          <cell r="FR71">
            <v>1770.3767289574255</v>
          </cell>
          <cell r="FS71">
            <v>6033.7329333855087</v>
          </cell>
          <cell r="FT71">
            <v>0</v>
          </cell>
          <cell r="FU71">
            <v>7081.5069158297019</v>
          </cell>
          <cell r="FV71">
            <v>1951.0274155857335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4769.1781269873509</v>
          </cell>
          <cell r="HM71">
            <v>23556.849536331458</v>
          </cell>
          <cell r="HN71">
            <v>1770.3767289574255</v>
          </cell>
          <cell r="HO71">
            <v>6033.7329333855087</v>
          </cell>
          <cell r="HP71">
            <v>0</v>
          </cell>
          <cell r="HQ71">
            <v>7081.5069158297019</v>
          </cell>
          <cell r="HR71">
            <v>1951.0274155857335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4769.1781269873509</v>
          </cell>
          <cell r="JI71">
            <v>23556.849536331458</v>
          </cell>
          <cell r="JJ71">
            <v>1770.3767289574255</v>
          </cell>
          <cell r="JK71">
            <v>6033.7329333855087</v>
          </cell>
          <cell r="JL71">
            <v>0</v>
          </cell>
          <cell r="JM71">
            <v>7081.5069158297019</v>
          </cell>
          <cell r="JN71">
            <v>1951.0274155857335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</row>
        <row r="72">
          <cell r="B72" t="str">
            <v>2007 EKC Program</v>
          </cell>
          <cell r="C72" t="str">
            <v>Outdoor Motion Sensor</v>
          </cell>
          <cell r="D72">
            <v>0</v>
          </cell>
          <cell r="E72">
            <v>0</v>
          </cell>
          <cell r="F72">
            <v>74499.147822469691</v>
          </cell>
          <cell r="G72">
            <v>74499.147822469691</v>
          </cell>
          <cell r="H72">
            <v>74499.147822469691</v>
          </cell>
          <cell r="I72">
            <v>74499.147822469691</v>
          </cell>
          <cell r="J72">
            <v>74499.147822469691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0.13200000000000001</v>
          </cell>
          <cell r="U72">
            <v>0.65200000000000002</v>
          </cell>
          <cell r="V72">
            <v>4.9000000000000002E-2</v>
          </cell>
          <cell r="W72">
            <v>0.16699999999999993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9833.8875125659997</v>
          </cell>
          <cell r="DU72">
            <v>48573.444380250243</v>
          </cell>
          <cell r="DV72">
            <v>3650.458243301015</v>
          </cell>
          <cell r="DW72">
            <v>12441.357686352432</v>
          </cell>
          <cell r="DX72">
            <v>0</v>
          </cell>
          <cell r="DY72">
            <v>14601.83297320406</v>
          </cell>
          <cell r="DZ72">
            <v>4022.9539824133617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9833.8875125659997</v>
          </cell>
          <cell r="FQ72">
            <v>48573.444380250243</v>
          </cell>
          <cell r="FR72">
            <v>3650.458243301015</v>
          </cell>
          <cell r="FS72">
            <v>12441.357686352432</v>
          </cell>
          <cell r="FT72">
            <v>0</v>
          </cell>
          <cell r="FU72">
            <v>14601.83297320406</v>
          </cell>
          <cell r="FV72">
            <v>4022.9539824133617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9833.8875125659997</v>
          </cell>
          <cell r="HM72">
            <v>48573.444380250243</v>
          </cell>
          <cell r="HN72">
            <v>3650.458243301015</v>
          </cell>
          <cell r="HO72">
            <v>12441.357686352432</v>
          </cell>
          <cell r="HP72">
            <v>0</v>
          </cell>
          <cell r="HQ72">
            <v>14601.83297320406</v>
          </cell>
          <cell r="HR72">
            <v>4022.9539824133617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9833.8875125659997</v>
          </cell>
          <cell r="JI72">
            <v>48573.444380250243</v>
          </cell>
          <cell r="JJ72">
            <v>3650.458243301015</v>
          </cell>
          <cell r="JK72">
            <v>12441.357686352432</v>
          </cell>
          <cell r="JL72">
            <v>0</v>
          </cell>
          <cell r="JM72">
            <v>14601.83297320406</v>
          </cell>
          <cell r="JN72">
            <v>4022.9539824133617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</row>
        <row r="73">
          <cell r="B73" t="str">
            <v>2007 EKC Program</v>
          </cell>
          <cell r="C73" t="str">
            <v>Dimmer Switch</v>
          </cell>
          <cell r="D73">
            <v>0</v>
          </cell>
          <cell r="E73">
            <v>0</v>
          </cell>
          <cell r="F73">
            <v>7020.5813958571698</v>
          </cell>
          <cell r="G73">
            <v>7020.5813958571698</v>
          </cell>
          <cell r="H73">
            <v>7020.5813958571698</v>
          </cell>
          <cell r="I73">
            <v>7020.5813958571698</v>
          </cell>
          <cell r="J73">
            <v>7020.5813958571698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5</v>
          </cell>
          <cell r="P73">
            <v>8.6999999999999994E-2</v>
          </cell>
          <cell r="Q73">
            <v>8.1000000000000003E-2</v>
          </cell>
          <cell r="R73">
            <v>0.19400000000000001</v>
          </cell>
          <cell r="S73">
            <v>1.7999999999999999E-2</v>
          </cell>
          <cell r="T73">
            <v>9.7000000000000003E-2</v>
          </cell>
          <cell r="U73">
            <v>0.17699999999999999</v>
          </cell>
          <cell r="V73">
            <v>0.14799999999999999</v>
          </cell>
          <cell r="W73">
            <v>0.19800000000000006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610.79058143957377</v>
          </cell>
          <cell r="DQ73">
            <v>568.66709306443079</v>
          </cell>
          <cell r="DR73">
            <v>1361.992790796291</v>
          </cell>
          <cell r="DS73">
            <v>126.37046512542905</v>
          </cell>
          <cell r="DT73">
            <v>680.99639539814552</v>
          </cell>
          <cell r="DU73">
            <v>1242.6429070667191</v>
          </cell>
          <cell r="DV73">
            <v>1039.0460465868612</v>
          </cell>
          <cell r="DW73">
            <v>1390.0751163797202</v>
          </cell>
          <cell r="DX73">
            <v>635.36261632507387</v>
          </cell>
          <cell r="DY73">
            <v>512.50244189757336</v>
          </cell>
          <cell r="DZ73">
            <v>607.28029074164533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L73">
            <v>610.79058143957377</v>
          </cell>
          <cell r="FM73">
            <v>568.66709306443079</v>
          </cell>
          <cell r="FN73">
            <v>1361.992790796291</v>
          </cell>
          <cell r="FO73">
            <v>126.37046512542905</v>
          </cell>
          <cell r="FP73">
            <v>680.99639539814552</v>
          </cell>
          <cell r="FQ73">
            <v>1242.6429070667191</v>
          </cell>
          <cell r="FR73">
            <v>1039.0460465868612</v>
          </cell>
          <cell r="FS73">
            <v>1390.0751163797202</v>
          </cell>
          <cell r="FT73">
            <v>635.36261632507387</v>
          </cell>
          <cell r="FU73">
            <v>512.50244189757336</v>
          </cell>
          <cell r="FV73">
            <v>607.28029074164533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H73">
            <v>610.79058143957377</v>
          </cell>
          <cell r="HI73">
            <v>568.66709306443079</v>
          </cell>
          <cell r="HJ73">
            <v>1361.992790796291</v>
          </cell>
          <cell r="HK73">
            <v>126.37046512542905</v>
          </cell>
          <cell r="HL73">
            <v>680.99639539814552</v>
          </cell>
          <cell r="HM73">
            <v>1242.6429070667191</v>
          </cell>
          <cell r="HN73">
            <v>1039.0460465868612</v>
          </cell>
          <cell r="HO73">
            <v>1390.0751163797202</v>
          </cell>
          <cell r="HP73">
            <v>635.36261632507387</v>
          </cell>
          <cell r="HQ73">
            <v>512.50244189757336</v>
          </cell>
          <cell r="HR73">
            <v>607.28029074164533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D73">
            <v>610.79058143957377</v>
          </cell>
          <cell r="JE73">
            <v>568.66709306443079</v>
          </cell>
          <cell r="JF73">
            <v>1361.992790796291</v>
          </cell>
          <cell r="JG73">
            <v>126.37046512542905</v>
          </cell>
          <cell r="JH73">
            <v>680.99639539814552</v>
          </cell>
          <cell r="JI73">
            <v>1242.6429070667191</v>
          </cell>
          <cell r="JJ73">
            <v>1039.0460465868612</v>
          </cell>
          <cell r="JK73">
            <v>1390.0751163797202</v>
          </cell>
          <cell r="JL73">
            <v>635.36261632507387</v>
          </cell>
          <cell r="JM73">
            <v>512.50244189757336</v>
          </cell>
          <cell r="JN73">
            <v>607.28029074164533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</row>
        <row r="74">
          <cell r="B74" t="str">
            <v>2007 EKC Program</v>
          </cell>
          <cell r="C74" t="str">
            <v>Energy Star Light Fixtures</v>
          </cell>
          <cell r="D74">
            <v>0</v>
          </cell>
          <cell r="E74">
            <v>0</v>
          </cell>
          <cell r="F74">
            <v>17328.200030945434</v>
          </cell>
          <cell r="G74">
            <v>17328.200030945434</v>
          </cell>
          <cell r="H74">
            <v>17328.200030945434</v>
          </cell>
          <cell r="I74">
            <v>17328.200030945434</v>
          </cell>
          <cell r="J74">
            <v>17328.200030945434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5</v>
          </cell>
          <cell r="P74">
            <v>8.6999999999999994E-2</v>
          </cell>
          <cell r="Q74">
            <v>8.1000000000000003E-2</v>
          </cell>
          <cell r="R74">
            <v>0.19400000000000001</v>
          </cell>
          <cell r="S74">
            <v>1.7999999999999999E-2</v>
          </cell>
          <cell r="T74">
            <v>9.7000000000000003E-2</v>
          </cell>
          <cell r="U74">
            <v>0.17699999999999999</v>
          </cell>
          <cell r="V74">
            <v>0.14799999999999999</v>
          </cell>
          <cell r="W74">
            <v>0.19800000000000006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P74">
            <v>1507.5534026922526</v>
          </cell>
          <cell r="DQ74">
            <v>1403.5842025065801</v>
          </cell>
          <cell r="DR74">
            <v>3361.6708060034143</v>
          </cell>
          <cell r="DS74">
            <v>311.90760055701782</v>
          </cell>
          <cell r="DT74">
            <v>1680.8354030017072</v>
          </cell>
          <cell r="DU74">
            <v>3067.0914054773416</v>
          </cell>
          <cell r="DV74">
            <v>2564.573604579924</v>
          </cell>
          <cell r="DW74">
            <v>3430.9836061271972</v>
          </cell>
          <cell r="DX74">
            <v>1568.2021028005618</v>
          </cell>
          <cell r="DY74">
            <v>1264.9586022590165</v>
          </cell>
          <cell r="DZ74">
            <v>1498.8893026767803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L74">
            <v>1507.5534026922526</v>
          </cell>
          <cell r="FM74">
            <v>1403.5842025065801</v>
          </cell>
          <cell r="FN74">
            <v>3361.6708060034143</v>
          </cell>
          <cell r="FO74">
            <v>311.90760055701782</v>
          </cell>
          <cell r="FP74">
            <v>1680.8354030017072</v>
          </cell>
          <cell r="FQ74">
            <v>3067.0914054773416</v>
          </cell>
          <cell r="FR74">
            <v>2564.573604579924</v>
          </cell>
          <cell r="FS74">
            <v>3430.9836061271972</v>
          </cell>
          <cell r="FT74">
            <v>1568.2021028005618</v>
          </cell>
          <cell r="FU74">
            <v>1264.9586022590165</v>
          </cell>
          <cell r="FV74">
            <v>1498.8893026767803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H74">
            <v>1507.5534026922526</v>
          </cell>
          <cell r="HI74">
            <v>1403.5842025065801</v>
          </cell>
          <cell r="HJ74">
            <v>3361.6708060034143</v>
          </cell>
          <cell r="HK74">
            <v>311.90760055701782</v>
          </cell>
          <cell r="HL74">
            <v>1680.8354030017072</v>
          </cell>
          <cell r="HM74">
            <v>3067.0914054773416</v>
          </cell>
          <cell r="HN74">
            <v>2564.573604579924</v>
          </cell>
          <cell r="HO74">
            <v>3430.9836061271972</v>
          </cell>
          <cell r="HP74">
            <v>1568.2021028005618</v>
          </cell>
          <cell r="HQ74">
            <v>1264.9586022590165</v>
          </cell>
          <cell r="HR74">
            <v>1498.8893026767803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D74">
            <v>1507.5534026922526</v>
          </cell>
          <cell r="JE74">
            <v>1403.5842025065801</v>
          </cell>
          <cell r="JF74">
            <v>3361.6708060034143</v>
          </cell>
          <cell r="JG74">
            <v>311.90760055701782</v>
          </cell>
          <cell r="JH74">
            <v>1680.8354030017072</v>
          </cell>
          <cell r="JI74">
            <v>3067.0914054773416</v>
          </cell>
          <cell r="JJ74">
            <v>2564.573604579924</v>
          </cell>
          <cell r="JK74">
            <v>3430.9836061271972</v>
          </cell>
          <cell r="JL74">
            <v>1568.2021028005618</v>
          </cell>
          <cell r="JM74">
            <v>1264.9586022590165</v>
          </cell>
          <cell r="JN74">
            <v>1498.8893026767803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</row>
        <row r="75">
          <cell r="B75" t="str">
            <v>2007 EKC Program</v>
          </cell>
          <cell r="C75" t="str">
            <v>SLEDs</v>
          </cell>
          <cell r="D75">
            <v>0</v>
          </cell>
          <cell r="E75">
            <v>0</v>
          </cell>
          <cell r="F75">
            <v>117380.3056663771</v>
          </cell>
          <cell r="G75">
            <v>117380.3056663771</v>
          </cell>
          <cell r="H75">
            <v>117380.3056663771</v>
          </cell>
          <cell r="I75">
            <v>117380.3056663771</v>
          </cell>
          <cell r="J75">
            <v>117380.3056663771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6</v>
          </cell>
          <cell r="P75">
            <v>0.25700000000000001</v>
          </cell>
          <cell r="Q75">
            <v>0.25700000000000001</v>
          </cell>
          <cell r="R75">
            <v>0.48599999999999999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P75">
            <v>30166.738556258915</v>
          </cell>
          <cell r="DQ75">
            <v>30166.738556258915</v>
          </cell>
          <cell r="DR75">
            <v>57046.828553859268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29345.076416594275</v>
          </cell>
          <cell r="DY75">
            <v>0</v>
          </cell>
          <cell r="DZ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L75">
            <v>30166.738556258915</v>
          </cell>
          <cell r="FM75">
            <v>30166.738556258915</v>
          </cell>
          <cell r="FN75">
            <v>57046.828553859268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29345.076416594275</v>
          </cell>
          <cell r="FU75">
            <v>0</v>
          </cell>
          <cell r="FV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H75">
            <v>30166.738556258915</v>
          </cell>
          <cell r="HI75">
            <v>30166.738556258915</v>
          </cell>
          <cell r="HJ75">
            <v>57046.828553859268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29345.076416594275</v>
          </cell>
          <cell r="HQ75">
            <v>0</v>
          </cell>
          <cell r="HR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D75">
            <v>30166.738556258915</v>
          </cell>
          <cell r="JE75">
            <v>30166.738556258915</v>
          </cell>
          <cell r="JF75">
            <v>57046.828553859268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29345.076416594275</v>
          </cell>
          <cell r="JM75">
            <v>0</v>
          </cell>
          <cell r="JN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</row>
        <row r="76">
          <cell r="B76" t="str">
            <v>2007 EKC Program</v>
          </cell>
          <cell r="C76" t="str">
            <v>T8</v>
          </cell>
          <cell r="D76">
            <v>0</v>
          </cell>
          <cell r="E76">
            <v>0</v>
          </cell>
          <cell r="F76">
            <v>14391.579088557142</v>
          </cell>
          <cell r="G76">
            <v>14391.579088557142</v>
          </cell>
          <cell r="H76">
            <v>14391.579088557142</v>
          </cell>
          <cell r="I76">
            <v>14391.579088557142</v>
          </cell>
          <cell r="J76">
            <v>14391.579088557142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5</v>
          </cell>
          <cell r="P76">
            <v>8.6999999999999994E-2</v>
          </cell>
          <cell r="Q76">
            <v>8.1000000000000003E-2</v>
          </cell>
          <cell r="R76">
            <v>0.19400000000000001</v>
          </cell>
          <cell r="S76">
            <v>1.7999999999999999E-2</v>
          </cell>
          <cell r="T76">
            <v>9.7000000000000003E-2</v>
          </cell>
          <cell r="U76">
            <v>0.17699999999999999</v>
          </cell>
          <cell r="V76">
            <v>0.14799999999999999</v>
          </cell>
          <cell r="W76">
            <v>0.19800000000000006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1252.0673807044714</v>
          </cell>
          <cell r="DQ76">
            <v>1165.7179061731285</v>
          </cell>
          <cell r="DR76">
            <v>2791.9663431800859</v>
          </cell>
          <cell r="DS76">
            <v>259.04842359402852</v>
          </cell>
          <cell r="DT76">
            <v>1395.983171590043</v>
          </cell>
          <cell r="DU76">
            <v>2547.3094986746141</v>
          </cell>
          <cell r="DV76">
            <v>2129.9537051064572</v>
          </cell>
          <cell r="DW76">
            <v>2849.5326595343149</v>
          </cell>
          <cell r="DX76">
            <v>1302.4379075144216</v>
          </cell>
          <cell r="DY76">
            <v>1050.5852734646714</v>
          </cell>
          <cell r="DZ76">
            <v>1244.871591160193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L76">
            <v>1252.0673807044714</v>
          </cell>
          <cell r="FM76">
            <v>1165.7179061731285</v>
          </cell>
          <cell r="FN76">
            <v>2791.9663431800859</v>
          </cell>
          <cell r="FO76">
            <v>259.04842359402852</v>
          </cell>
          <cell r="FP76">
            <v>1395.983171590043</v>
          </cell>
          <cell r="FQ76">
            <v>2547.3094986746141</v>
          </cell>
          <cell r="FR76">
            <v>2129.9537051064572</v>
          </cell>
          <cell r="FS76">
            <v>2849.5326595343149</v>
          </cell>
          <cell r="FT76">
            <v>1302.4379075144216</v>
          </cell>
          <cell r="FU76">
            <v>1050.5852734646714</v>
          </cell>
          <cell r="FV76">
            <v>1244.871591160193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H76">
            <v>1252.0673807044714</v>
          </cell>
          <cell r="HI76">
            <v>1165.7179061731285</v>
          </cell>
          <cell r="HJ76">
            <v>2791.9663431800859</v>
          </cell>
          <cell r="HK76">
            <v>259.04842359402852</v>
          </cell>
          <cell r="HL76">
            <v>1395.983171590043</v>
          </cell>
          <cell r="HM76">
            <v>2547.3094986746141</v>
          </cell>
          <cell r="HN76">
            <v>2129.9537051064572</v>
          </cell>
          <cell r="HO76">
            <v>2849.5326595343149</v>
          </cell>
          <cell r="HP76">
            <v>1302.4379075144216</v>
          </cell>
          <cell r="HQ76">
            <v>1050.5852734646714</v>
          </cell>
          <cell r="HR76">
            <v>1244.871591160193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D76">
            <v>1252.0673807044714</v>
          </cell>
          <cell r="JE76">
            <v>1165.7179061731285</v>
          </cell>
          <cell r="JF76">
            <v>2791.9663431800859</v>
          </cell>
          <cell r="JG76">
            <v>259.04842359402852</v>
          </cell>
          <cell r="JH76">
            <v>1395.983171590043</v>
          </cell>
          <cell r="JI76">
            <v>2547.3094986746141</v>
          </cell>
          <cell r="JJ76">
            <v>2129.9537051064572</v>
          </cell>
          <cell r="JK76">
            <v>2849.5326595343149</v>
          </cell>
          <cell r="JL76">
            <v>1302.4379075144216</v>
          </cell>
          <cell r="JM76">
            <v>1050.5852734646714</v>
          </cell>
          <cell r="JN76">
            <v>1244.871591160193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</row>
        <row r="77">
          <cell r="B77" t="str">
            <v>2007 EKC Program</v>
          </cell>
          <cell r="C77" t="str">
            <v>Programmable Thermostat</v>
          </cell>
          <cell r="D77">
            <v>0</v>
          </cell>
          <cell r="E77">
            <v>0</v>
          </cell>
          <cell r="F77">
            <v>21378.126607282447</v>
          </cell>
          <cell r="G77">
            <v>21378.126607282447</v>
          </cell>
          <cell r="H77">
            <v>21378.126607282447</v>
          </cell>
          <cell r="I77">
            <v>21378.126607282447</v>
          </cell>
          <cell r="J77">
            <v>21378.126607282447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13</v>
          </cell>
          <cell r="P77">
            <v>0.16400000000000001</v>
          </cell>
          <cell r="Q77">
            <v>0.17100000000000001</v>
          </cell>
          <cell r="R77">
            <v>0.48299999999999998</v>
          </cell>
          <cell r="S77">
            <v>1E-3</v>
          </cell>
          <cell r="T77">
            <v>4.0000000000000001E-3</v>
          </cell>
          <cell r="U77">
            <v>0.01</v>
          </cell>
          <cell r="V77">
            <v>5.6000000000000001E-2</v>
          </cell>
          <cell r="W77">
            <v>0.11099999999999988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P77">
            <v>3506.0127635943213</v>
          </cell>
          <cell r="DQ77">
            <v>3655.6596498452986</v>
          </cell>
          <cell r="DR77">
            <v>10325.635151317421</v>
          </cell>
          <cell r="DS77">
            <v>21.378126607282447</v>
          </cell>
          <cell r="DT77">
            <v>85.512506429129786</v>
          </cell>
          <cell r="DU77">
            <v>213.78126607282448</v>
          </cell>
          <cell r="DV77">
            <v>1197.1750900078171</v>
          </cell>
          <cell r="DW77">
            <v>2372.972053408349</v>
          </cell>
          <cell r="DX77">
            <v>4371.8268911892601</v>
          </cell>
          <cell r="DY77">
            <v>80.167974777309183</v>
          </cell>
          <cell r="DZ77">
            <v>892.53678585404145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L77">
            <v>3506.0127635943213</v>
          </cell>
          <cell r="FM77">
            <v>3655.6596498452986</v>
          </cell>
          <cell r="FN77">
            <v>10325.635151317421</v>
          </cell>
          <cell r="FO77">
            <v>21.378126607282447</v>
          </cell>
          <cell r="FP77">
            <v>85.512506429129786</v>
          </cell>
          <cell r="FQ77">
            <v>213.78126607282448</v>
          </cell>
          <cell r="FR77">
            <v>1197.1750900078171</v>
          </cell>
          <cell r="FS77">
            <v>2372.972053408349</v>
          </cell>
          <cell r="FT77">
            <v>4371.8268911892601</v>
          </cell>
          <cell r="FU77">
            <v>80.167974777309183</v>
          </cell>
          <cell r="FV77">
            <v>892.53678585404145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H77">
            <v>3506.0127635943213</v>
          </cell>
          <cell r="HI77">
            <v>3655.6596498452986</v>
          </cell>
          <cell r="HJ77">
            <v>10325.635151317421</v>
          </cell>
          <cell r="HK77">
            <v>21.378126607282447</v>
          </cell>
          <cell r="HL77">
            <v>85.512506429129786</v>
          </cell>
          <cell r="HM77">
            <v>213.78126607282448</v>
          </cell>
          <cell r="HN77">
            <v>1197.1750900078171</v>
          </cell>
          <cell r="HO77">
            <v>2372.972053408349</v>
          </cell>
          <cell r="HP77">
            <v>4371.8268911892601</v>
          </cell>
          <cell r="HQ77">
            <v>80.167974777309183</v>
          </cell>
          <cell r="HR77">
            <v>892.53678585404145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D77">
            <v>3506.0127635943213</v>
          </cell>
          <cell r="JE77">
            <v>3655.6596498452986</v>
          </cell>
          <cell r="JF77">
            <v>10325.635151317421</v>
          </cell>
          <cell r="JG77">
            <v>21.378126607282447</v>
          </cell>
          <cell r="JH77">
            <v>85.512506429129786</v>
          </cell>
          <cell r="JI77">
            <v>213.78126607282448</v>
          </cell>
          <cell r="JJ77">
            <v>1197.1750900078171</v>
          </cell>
          <cell r="JK77">
            <v>2372.972053408349</v>
          </cell>
          <cell r="JL77">
            <v>4371.8268911892601</v>
          </cell>
          <cell r="JM77">
            <v>80.167974777309183</v>
          </cell>
          <cell r="JN77">
            <v>892.53678585404145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</row>
        <row r="78">
          <cell r="B78" t="str">
            <v>2007 EKC Program</v>
          </cell>
          <cell r="C78" t="str">
            <v>Power Bar with Timer</v>
          </cell>
          <cell r="D78">
            <v>0</v>
          </cell>
          <cell r="E78">
            <v>0</v>
          </cell>
          <cell r="F78">
            <v>13072.506711794602</v>
          </cell>
          <cell r="G78">
            <v>13072.506711794602</v>
          </cell>
          <cell r="H78">
            <v>13072.506711794602</v>
          </cell>
          <cell r="I78">
            <v>13072.506711794602</v>
          </cell>
          <cell r="J78">
            <v>13072.506711794602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8</v>
          </cell>
          <cell r="P78">
            <v>6.3E-2</v>
          </cell>
          <cell r="Q78">
            <v>7.0999999999999994E-2</v>
          </cell>
          <cell r="R78">
            <v>0.184</v>
          </cell>
          <cell r="S78">
            <v>4.2999999999999997E-2</v>
          </cell>
          <cell r="T78">
            <v>8.6999999999999994E-2</v>
          </cell>
          <cell r="U78">
            <v>0.20699999999999999</v>
          </cell>
          <cell r="V78">
            <v>0.14000000000000001</v>
          </cell>
          <cell r="W78">
            <v>0.20500000000000007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P78">
            <v>823.56792284305993</v>
          </cell>
          <cell r="DQ78">
            <v>928.14797653741664</v>
          </cell>
          <cell r="DR78">
            <v>2405.3412349702066</v>
          </cell>
          <cell r="DS78">
            <v>562.11778860716788</v>
          </cell>
          <cell r="DT78">
            <v>1137.3080839261304</v>
          </cell>
          <cell r="DU78">
            <v>2706.0088893414822</v>
          </cell>
          <cell r="DV78">
            <v>1830.1509396512445</v>
          </cell>
          <cell r="DW78">
            <v>2679.8638759178943</v>
          </cell>
          <cell r="DX78">
            <v>1039.2642835876709</v>
          </cell>
          <cell r="DY78">
            <v>1101.3586904686952</v>
          </cell>
          <cell r="DZ78">
            <v>1127.5037038922846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L78">
            <v>823.56792284305993</v>
          </cell>
          <cell r="FM78">
            <v>928.14797653741664</v>
          </cell>
          <cell r="FN78">
            <v>2405.3412349702066</v>
          </cell>
          <cell r="FO78">
            <v>562.11778860716788</v>
          </cell>
          <cell r="FP78">
            <v>1137.3080839261304</v>
          </cell>
          <cell r="FQ78">
            <v>2706.0088893414822</v>
          </cell>
          <cell r="FR78">
            <v>1830.1509396512445</v>
          </cell>
          <cell r="FS78">
            <v>2679.8638759178943</v>
          </cell>
          <cell r="FT78">
            <v>1039.2642835876709</v>
          </cell>
          <cell r="FU78">
            <v>1101.3586904686952</v>
          </cell>
          <cell r="FV78">
            <v>1127.5037038922846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H78">
            <v>823.56792284305993</v>
          </cell>
          <cell r="HI78">
            <v>928.14797653741664</v>
          </cell>
          <cell r="HJ78">
            <v>2405.3412349702066</v>
          </cell>
          <cell r="HK78">
            <v>562.11778860716788</v>
          </cell>
          <cell r="HL78">
            <v>1137.3080839261304</v>
          </cell>
          <cell r="HM78">
            <v>2706.0088893414822</v>
          </cell>
          <cell r="HN78">
            <v>1830.1509396512445</v>
          </cell>
          <cell r="HO78">
            <v>2679.8638759178943</v>
          </cell>
          <cell r="HP78">
            <v>1039.2642835876709</v>
          </cell>
          <cell r="HQ78">
            <v>1101.3586904686952</v>
          </cell>
          <cell r="HR78">
            <v>1127.5037038922846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D78">
            <v>823.56792284305993</v>
          </cell>
          <cell r="JE78">
            <v>928.14797653741664</v>
          </cell>
          <cell r="JF78">
            <v>2405.3412349702066</v>
          </cell>
          <cell r="JG78">
            <v>562.11778860716788</v>
          </cell>
          <cell r="JH78">
            <v>1137.3080839261304</v>
          </cell>
          <cell r="JI78">
            <v>2706.0088893414822</v>
          </cell>
          <cell r="JJ78">
            <v>1830.1509396512445</v>
          </cell>
          <cell r="JK78">
            <v>2679.8638759178943</v>
          </cell>
          <cell r="JL78">
            <v>1039.2642835876709</v>
          </cell>
          <cell r="JM78">
            <v>1101.3586904686952</v>
          </cell>
          <cell r="JN78">
            <v>1127.5037038922846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</row>
        <row r="79">
          <cell r="B79" t="str">
            <v>2007 EKC Program</v>
          </cell>
          <cell r="C79" t="str">
            <v>Lighting Control Devices</v>
          </cell>
          <cell r="D79">
            <v>0</v>
          </cell>
          <cell r="E79">
            <v>0</v>
          </cell>
          <cell r="F79">
            <v>107811.56310185886</v>
          </cell>
          <cell r="G79">
            <v>107811.56310185886</v>
          </cell>
          <cell r="H79">
            <v>107811.56310185886</v>
          </cell>
          <cell r="I79">
            <v>107811.56310185886</v>
          </cell>
          <cell r="J79">
            <v>107811.56310185886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5</v>
          </cell>
          <cell r="P79">
            <v>8.6999999999999994E-2</v>
          </cell>
          <cell r="Q79">
            <v>8.1000000000000003E-2</v>
          </cell>
          <cell r="R79">
            <v>0.19400000000000001</v>
          </cell>
          <cell r="S79">
            <v>1.7999999999999999E-2</v>
          </cell>
          <cell r="T79">
            <v>9.7000000000000003E-2</v>
          </cell>
          <cell r="U79">
            <v>0.17699999999999999</v>
          </cell>
          <cell r="V79">
            <v>0.14799999999999999</v>
          </cell>
          <cell r="W79">
            <v>0.19800000000000006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P79">
            <v>9379.6059898617204</v>
          </cell>
          <cell r="DQ79">
            <v>8732.7366112505679</v>
          </cell>
          <cell r="DR79">
            <v>20915.443241760619</v>
          </cell>
          <cell r="DS79">
            <v>1940.6081358334593</v>
          </cell>
          <cell r="DT79">
            <v>10457.721620880309</v>
          </cell>
          <cell r="DU79">
            <v>19082.646669029018</v>
          </cell>
          <cell r="DV79">
            <v>15956.111339075111</v>
          </cell>
          <cell r="DW79">
            <v>21346.689494168062</v>
          </cell>
          <cell r="DX79">
            <v>9756.9464607182272</v>
          </cell>
          <cell r="DY79">
            <v>7870.2441064356972</v>
          </cell>
          <cell r="DZ79">
            <v>9325.7002083107927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L79">
            <v>9379.6059898617204</v>
          </cell>
          <cell r="FM79">
            <v>8732.7366112505679</v>
          </cell>
          <cell r="FN79">
            <v>20915.443241760619</v>
          </cell>
          <cell r="FO79">
            <v>1940.6081358334593</v>
          </cell>
          <cell r="FP79">
            <v>10457.721620880309</v>
          </cell>
          <cell r="FQ79">
            <v>19082.646669029018</v>
          </cell>
          <cell r="FR79">
            <v>15956.111339075111</v>
          </cell>
          <cell r="FS79">
            <v>21346.689494168062</v>
          </cell>
          <cell r="FT79">
            <v>9756.9464607182272</v>
          </cell>
          <cell r="FU79">
            <v>7870.2441064356972</v>
          </cell>
          <cell r="FV79">
            <v>9325.7002083107927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H79">
            <v>9379.6059898617204</v>
          </cell>
          <cell r="HI79">
            <v>8732.7366112505679</v>
          </cell>
          <cell r="HJ79">
            <v>20915.443241760619</v>
          </cell>
          <cell r="HK79">
            <v>1940.6081358334593</v>
          </cell>
          <cell r="HL79">
            <v>10457.721620880309</v>
          </cell>
          <cell r="HM79">
            <v>19082.646669029018</v>
          </cell>
          <cell r="HN79">
            <v>15956.111339075111</v>
          </cell>
          <cell r="HO79">
            <v>21346.689494168062</v>
          </cell>
          <cell r="HP79">
            <v>9756.9464607182272</v>
          </cell>
          <cell r="HQ79">
            <v>7870.2441064356972</v>
          </cell>
          <cell r="HR79">
            <v>9325.7002083107927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D79">
            <v>9379.6059898617204</v>
          </cell>
          <cell r="JE79">
            <v>8732.7366112505679</v>
          </cell>
          <cell r="JF79">
            <v>20915.443241760619</v>
          </cell>
          <cell r="JG79">
            <v>1940.6081358334593</v>
          </cell>
          <cell r="JH79">
            <v>10457.721620880309</v>
          </cell>
          <cell r="JI79">
            <v>19082.646669029018</v>
          </cell>
          <cell r="JJ79">
            <v>15956.111339075111</v>
          </cell>
          <cell r="JK79">
            <v>21346.689494168062</v>
          </cell>
          <cell r="JL79">
            <v>9756.9464607182272</v>
          </cell>
          <cell r="JM79">
            <v>7870.2441064356972</v>
          </cell>
          <cell r="JN79">
            <v>9325.7002083107927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</row>
        <row r="80">
          <cell r="B80" t="str">
            <v>2007 Summer Savings</v>
          </cell>
          <cell r="C80" t="str">
            <v>Household</v>
          </cell>
          <cell r="D80">
            <v>0</v>
          </cell>
          <cell r="E80">
            <v>0</v>
          </cell>
          <cell r="F80">
            <v>4505641.4221488908</v>
          </cell>
          <cell r="G80">
            <v>4505641.4221488908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8</v>
          </cell>
          <cell r="P80">
            <v>6.3E-2</v>
          </cell>
          <cell r="Q80">
            <v>7.0999999999999994E-2</v>
          </cell>
          <cell r="R80">
            <v>0.184</v>
          </cell>
          <cell r="S80">
            <v>4.2999999999999997E-2</v>
          </cell>
          <cell r="T80">
            <v>8.6999999999999994E-2</v>
          </cell>
          <cell r="U80">
            <v>0.20699999999999999</v>
          </cell>
          <cell r="V80">
            <v>0.14000000000000001</v>
          </cell>
          <cell r="W80">
            <v>0.20500000000000007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P80">
            <v>283855.40959538013</v>
          </cell>
          <cell r="DQ80">
            <v>319900.54097257124</v>
          </cell>
          <cell r="DR80">
            <v>829038.0216753959</v>
          </cell>
          <cell r="DS80">
            <v>193742.5811524023</v>
          </cell>
          <cell r="DT80">
            <v>391990.80372695345</v>
          </cell>
          <cell r="DU80">
            <v>932667.77438482037</v>
          </cell>
          <cell r="DV80">
            <v>630789.79910084477</v>
          </cell>
          <cell r="DW80">
            <v>923656.4915405229</v>
          </cell>
          <cell r="DX80">
            <v>358198.4930608368</v>
          </cell>
          <cell r="DY80">
            <v>379600.28981604404</v>
          </cell>
          <cell r="DZ80">
            <v>388611.57266034192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L80">
            <v>283855.40959538013</v>
          </cell>
          <cell r="FM80">
            <v>319900.54097257124</v>
          </cell>
          <cell r="FN80">
            <v>829038.0216753959</v>
          </cell>
          <cell r="FO80">
            <v>193742.5811524023</v>
          </cell>
          <cell r="FP80">
            <v>391990.80372695345</v>
          </cell>
          <cell r="FQ80">
            <v>932667.77438482037</v>
          </cell>
          <cell r="FR80">
            <v>630789.79910084477</v>
          </cell>
          <cell r="FS80">
            <v>923656.4915405229</v>
          </cell>
          <cell r="FT80">
            <v>358198.4930608368</v>
          </cell>
          <cell r="FU80">
            <v>379600.28981604404</v>
          </cell>
          <cell r="FV80">
            <v>388611.57266034192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</row>
        <row r="81">
          <cell r="B81" t="str">
            <v>2007 Social Housing – Pilot</v>
          </cell>
          <cell r="C81" t="str">
            <v>Custom Retrofit Projects</v>
          </cell>
          <cell r="D81">
            <v>0</v>
          </cell>
          <cell r="E81">
            <v>0</v>
          </cell>
          <cell r="F81">
            <v>330545.45933559007</v>
          </cell>
          <cell r="G81">
            <v>330545.45933559007</v>
          </cell>
          <cell r="H81">
            <v>330545.45933559007</v>
          </cell>
          <cell r="I81">
            <v>330545.45933559007</v>
          </cell>
          <cell r="J81">
            <v>330545.45933559007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6.3E-2</v>
          </cell>
          <cell r="Q81">
            <v>7.0999999999999994E-2</v>
          </cell>
          <cell r="R81">
            <v>0.184</v>
          </cell>
          <cell r="S81">
            <v>4.2999999999999997E-2</v>
          </cell>
          <cell r="T81">
            <v>8.6999999999999994E-2</v>
          </cell>
          <cell r="U81">
            <v>0.20699999999999999</v>
          </cell>
          <cell r="V81">
            <v>0.14000000000000001</v>
          </cell>
          <cell r="W81">
            <v>0.20500000000000007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P81">
            <v>20824.363938142174</v>
          </cell>
          <cell r="DQ81">
            <v>23468.727612826893</v>
          </cell>
          <cell r="DR81">
            <v>60820.364517748574</v>
          </cell>
          <cell r="DS81">
            <v>14213.454751430372</v>
          </cell>
          <cell r="DT81">
            <v>28757.454962196334</v>
          </cell>
          <cell r="DU81">
            <v>68422.910082467148</v>
          </cell>
          <cell r="DV81">
            <v>46276.364306982614</v>
          </cell>
          <cell r="DW81">
            <v>67761.819163795983</v>
          </cell>
          <cell r="DX81">
            <v>26278.36401717941</v>
          </cell>
          <cell r="DY81">
            <v>27848.454949023464</v>
          </cell>
          <cell r="DZ81">
            <v>28509.545867694651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L81">
            <v>20824.363938142174</v>
          </cell>
          <cell r="FM81">
            <v>23468.727612826893</v>
          </cell>
          <cell r="FN81">
            <v>60820.364517748574</v>
          </cell>
          <cell r="FO81">
            <v>14213.454751430372</v>
          </cell>
          <cell r="FP81">
            <v>28757.454962196334</v>
          </cell>
          <cell r="FQ81">
            <v>68422.910082467148</v>
          </cell>
          <cell r="FR81">
            <v>46276.364306982614</v>
          </cell>
          <cell r="FS81">
            <v>67761.819163795983</v>
          </cell>
          <cell r="FT81">
            <v>26278.36401717941</v>
          </cell>
          <cell r="FU81">
            <v>27848.454949023464</v>
          </cell>
          <cell r="FV81">
            <v>28509.545867694651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H81">
            <v>20824.363938142174</v>
          </cell>
          <cell r="HI81">
            <v>23468.727612826893</v>
          </cell>
          <cell r="HJ81">
            <v>60820.364517748574</v>
          </cell>
          <cell r="HK81">
            <v>14213.454751430372</v>
          </cell>
          <cell r="HL81">
            <v>28757.454962196334</v>
          </cell>
          <cell r="HM81">
            <v>68422.910082467148</v>
          </cell>
          <cell r="HN81">
            <v>46276.364306982614</v>
          </cell>
          <cell r="HO81">
            <v>67761.819163795983</v>
          </cell>
          <cell r="HP81">
            <v>26278.36401717941</v>
          </cell>
          <cell r="HQ81">
            <v>27848.454949023464</v>
          </cell>
          <cell r="HR81">
            <v>28509.545867694651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D81">
            <v>20824.363938142174</v>
          </cell>
          <cell r="JE81">
            <v>23468.727612826893</v>
          </cell>
          <cell r="JF81">
            <v>60820.364517748574</v>
          </cell>
          <cell r="JG81">
            <v>14213.454751430372</v>
          </cell>
          <cell r="JH81">
            <v>28757.454962196334</v>
          </cell>
          <cell r="JI81">
            <v>68422.910082467148</v>
          </cell>
          <cell r="JJ81">
            <v>46276.364306982614</v>
          </cell>
          <cell r="JK81">
            <v>67761.819163795983</v>
          </cell>
          <cell r="JL81">
            <v>26278.36401717941</v>
          </cell>
          <cell r="JM81">
            <v>27848.454949023464</v>
          </cell>
          <cell r="JN81">
            <v>28509.545867694651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</row>
        <row r="82">
          <cell r="B82" t="str">
            <v>2008 Great Refrigerator Roundup</v>
          </cell>
          <cell r="C82" t="str">
            <v>Refrigerator</v>
          </cell>
          <cell r="D82">
            <v>0</v>
          </cell>
          <cell r="E82">
            <v>0</v>
          </cell>
          <cell r="F82">
            <v>0</v>
          </cell>
          <cell r="G82">
            <v>424971.25000000006</v>
          </cell>
          <cell r="H82">
            <v>424971.25000000006</v>
          </cell>
          <cell r="I82">
            <v>424971.25000000006</v>
          </cell>
          <cell r="J82">
            <v>424971.25000000006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18</v>
          </cell>
          <cell r="P82">
            <v>5.9870866757972999E-2</v>
          </cell>
          <cell r="Q82">
            <v>6.8988456270788492E-2</v>
          </cell>
          <cell r="R82">
            <v>0.17140807408856715</v>
          </cell>
          <cell r="S82">
            <v>6.6757972999413037E-2</v>
          </cell>
          <cell r="T82">
            <v>9.9171721124372267E-2</v>
          </cell>
          <cell r="U82">
            <v>0.20341746559707818</v>
          </cell>
          <cell r="V82">
            <v>0.14263353551164154</v>
          </cell>
          <cell r="W82">
            <v>0.18775190765016636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L82">
            <v>25443.397084719236</v>
          </cell>
          <cell r="FM82">
            <v>29318.110496967329</v>
          </cell>
          <cell r="FN82">
            <v>72843.503505511006</v>
          </cell>
          <cell r="FO82">
            <v>28370.219233026812</v>
          </cell>
          <cell r="FP82">
            <v>42145.130290875895</v>
          </cell>
          <cell r="FQ82">
            <v>86446.574626622329</v>
          </cell>
          <cell r="FR82">
            <v>60615.151878301702</v>
          </cell>
          <cell r="FS82">
            <v>79789.162883975776</v>
          </cell>
          <cell r="FT82">
            <v>31901.252771799394</v>
          </cell>
          <cell r="FU82">
            <v>39240.48103763126</v>
          </cell>
          <cell r="FV82">
            <v>35101.078690569368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H82">
            <v>25443.397084719236</v>
          </cell>
          <cell r="HI82">
            <v>29318.110496967329</v>
          </cell>
          <cell r="HJ82">
            <v>72843.503505511006</v>
          </cell>
          <cell r="HK82">
            <v>28370.219233026812</v>
          </cell>
          <cell r="HL82">
            <v>42145.130290875895</v>
          </cell>
          <cell r="HM82">
            <v>86446.574626622329</v>
          </cell>
          <cell r="HN82">
            <v>60615.151878301702</v>
          </cell>
          <cell r="HO82">
            <v>79789.162883975776</v>
          </cell>
          <cell r="HP82">
            <v>31901.252771799394</v>
          </cell>
          <cell r="HQ82">
            <v>39240.48103763126</v>
          </cell>
          <cell r="HR82">
            <v>35101.078690569368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D82">
            <v>25443.397084719236</v>
          </cell>
          <cell r="JE82">
            <v>29318.110496967329</v>
          </cell>
          <cell r="JF82">
            <v>72843.503505511006</v>
          </cell>
          <cell r="JG82">
            <v>28370.219233026812</v>
          </cell>
          <cell r="JH82">
            <v>42145.130290875895</v>
          </cell>
          <cell r="JI82">
            <v>86446.574626622329</v>
          </cell>
          <cell r="JJ82">
            <v>60615.151878301702</v>
          </cell>
          <cell r="JK82">
            <v>79789.162883975776</v>
          </cell>
          <cell r="JL82">
            <v>31901.252771799394</v>
          </cell>
          <cell r="JM82">
            <v>39240.48103763126</v>
          </cell>
          <cell r="JN82">
            <v>35101.078690569368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</row>
        <row r="83">
          <cell r="B83" t="str">
            <v>2008 Great Refrigerator Roundup</v>
          </cell>
          <cell r="C83" t="str">
            <v>Freezer</v>
          </cell>
          <cell r="D83">
            <v>0</v>
          </cell>
          <cell r="E83">
            <v>0</v>
          </cell>
          <cell r="F83">
            <v>0</v>
          </cell>
          <cell r="G83">
            <v>105820</v>
          </cell>
          <cell r="H83">
            <v>105820</v>
          </cell>
          <cell r="I83">
            <v>105820</v>
          </cell>
          <cell r="J83">
            <v>105820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17</v>
          </cell>
          <cell r="P83">
            <v>5.8996140759516792E-2</v>
          </cell>
          <cell r="Q83">
            <v>7.2994450914571476E-2</v>
          </cell>
          <cell r="R83">
            <v>0.16899591240209175</v>
          </cell>
          <cell r="S83">
            <v>6.5001941038112854E-2</v>
          </cell>
          <cell r="T83">
            <v>9.5704596834966071E-2</v>
          </cell>
          <cell r="U83">
            <v>0.20110296636295127</v>
          </cell>
          <cell r="V83">
            <v>0.14429905688383457</v>
          </cell>
          <cell r="W83">
            <v>0.19290493480395521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L83">
            <v>6242.9716151720668</v>
          </cell>
          <cell r="FM83">
            <v>7724.2727957799534</v>
          </cell>
          <cell r="FN83">
            <v>17883.147450389348</v>
          </cell>
          <cell r="FO83">
            <v>6878.5054006531018</v>
          </cell>
          <cell r="FP83">
            <v>10127.46043707611</v>
          </cell>
          <cell r="FQ83">
            <v>21280.715900527503</v>
          </cell>
          <cell r="FR83">
            <v>15269.726199447374</v>
          </cell>
          <cell r="FS83">
            <v>20413.200200954539</v>
          </cell>
          <cell r="FT83">
            <v>7962.5979653353425</v>
          </cell>
          <cell r="FU83">
            <v>9571.6704345641774</v>
          </cell>
          <cell r="FV83">
            <v>8920.7316001004783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H83">
            <v>6242.9716151720668</v>
          </cell>
          <cell r="HI83">
            <v>7724.2727957799534</v>
          </cell>
          <cell r="HJ83">
            <v>17883.147450389348</v>
          </cell>
          <cell r="HK83">
            <v>6878.5054006531018</v>
          </cell>
          <cell r="HL83">
            <v>10127.46043707611</v>
          </cell>
          <cell r="HM83">
            <v>21280.715900527503</v>
          </cell>
          <cell r="HN83">
            <v>15269.726199447374</v>
          </cell>
          <cell r="HO83">
            <v>20413.200200954539</v>
          </cell>
          <cell r="HP83">
            <v>7962.5979653353425</v>
          </cell>
          <cell r="HQ83">
            <v>9571.6704345641774</v>
          </cell>
          <cell r="HR83">
            <v>8920.7316001004783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D83">
            <v>6242.9716151720668</v>
          </cell>
          <cell r="JE83">
            <v>7724.2727957799534</v>
          </cell>
          <cell r="JF83">
            <v>17883.147450389348</v>
          </cell>
          <cell r="JG83">
            <v>6878.5054006531018</v>
          </cell>
          <cell r="JH83">
            <v>10127.46043707611</v>
          </cell>
          <cell r="JI83">
            <v>21280.715900527503</v>
          </cell>
          <cell r="JJ83">
            <v>15269.726199447374</v>
          </cell>
          <cell r="JK83">
            <v>20413.200200954539</v>
          </cell>
          <cell r="JL83">
            <v>7962.5979653353425</v>
          </cell>
          <cell r="JM83">
            <v>9571.6704345641774</v>
          </cell>
          <cell r="JN83">
            <v>8920.7316001004783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</row>
        <row r="84">
          <cell r="B84" t="str">
            <v>2008 Great Refrigerator Roundup</v>
          </cell>
          <cell r="C84" t="str">
            <v>Room Air Conditioner</v>
          </cell>
          <cell r="D84">
            <v>0</v>
          </cell>
          <cell r="E84">
            <v>0</v>
          </cell>
          <cell r="F84">
            <v>0</v>
          </cell>
          <cell r="G84">
            <v>283.68</v>
          </cell>
          <cell r="H84">
            <v>283.68</v>
          </cell>
          <cell r="I84">
            <v>283.68</v>
          </cell>
          <cell r="J84">
            <v>283.68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11</v>
          </cell>
          <cell r="P84">
            <v>0</v>
          </cell>
          <cell r="Q84">
            <v>0</v>
          </cell>
          <cell r="R84">
            <v>0</v>
          </cell>
          <cell r="S84">
            <v>0.22600000000000001</v>
          </cell>
          <cell r="T84">
            <v>0.21299999999999999</v>
          </cell>
          <cell r="U84">
            <v>0.52500000000000002</v>
          </cell>
          <cell r="V84">
            <v>6.0000000000000001E-3</v>
          </cell>
          <cell r="W84">
            <v>3.0000000000000027E-2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64.111680000000007</v>
          </cell>
          <cell r="FP84">
            <v>60.423839999999998</v>
          </cell>
          <cell r="FQ84">
            <v>148.93200000000002</v>
          </cell>
          <cell r="FR84">
            <v>1.70208</v>
          </cell>
          <cell r="FS84">
            <v>8.5104000000000077</v>
          </cell>
          <cell r="FT84">
            <v>0</v>
          </cell>
          <cell r="FU84">
            <v>68.366880000000009</v>
          </cell>
          <cell r="FV84">
            <v>2.5531200000000021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64.111680000000007</v>
          </cell>
          <cell r="HL84">
            <v>60.423839999999998</v>
          </cell>
          <cell r="HM84">
            <v>148.93200000000002</v>
          </cell>
          <cell r="HN84">
            <v>1.70208</v>
          </cell>
          <cell r="HO84">
            <v>8.5104000000000077</v>
          </cell>
          <cell r="HP84">
            <v>0</v>
          </cell>
          <cell r="HQ84">
            <v>68.366880000000009</v>
          </cell>
          <cell r="HR84">
            <v>2.5531200000000021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64.111680000000007</v>
          </cell>
          <cell r="JH84">
            <v>60.423839999999998</v>
          </cell>
          <cell r="JI84">
            <v>148.93200000000002</v>
          </cell>
          <cell r="JJ84">
            <v>1.70208</v>
          </cell>
          <cell r="JK84">
            <v>8.5104000000000077</v>
          </cell>
          <cell r="JL84">
            <v>0</v>
          </cell>
          <cell r="JM84">
            <v>68.366880000000009</v>
          </cell>
          <cell r="JN84">
            <v>2.5531200000000021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</row>
        <row r="85">
          <cell r="B85" t="str">
            <v>2008 Cool Savings Rebate</v>
          </cell>
          <cell r="C85" t="str">
            <v>2007 Efficient Furnance with Electronically Commutable Motor</v>
          </cell>
          <cell r="D85">
            <v>0</v>
          </cell>
          <cell r="E85">
            <v>0</v>
          </cell>
          <cell r="F85">
            <v>0</v>
          </cell>
          <cell r="G85">
            <v>117481.14765913853</v>
          </cell>
          <cell r="H85">
            <v>117481.14765913853</v>
          </cell>
          <cell r="I85">
            <v>117481.14765913853</v>
          </cell>
          <cell r="J85">
            <v>117481.14765913853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O85">
            <v>4</v>
          </cell>
          <cell r="P85">
            <v>8.5000000000000006E-2</v>
          </cell>
          <cell r="Q85">
            <v>8.5000000000000006E-2</v>
          </cell>
          <cell r="R85">
            <v>0.23300000000000001</v>
          </cell>
          <cell r="S85">
            <v>0.125</v>
          </cell>
          <cell r="T85">
            <v>0.109</v>
          </cell>
          <cell r="U85">
            <v>0.24099999999999999</v>
          </cell>
          <cell r="V85">
            <v>4.3999999999999997E-2</v>
          </cell>
          <cell r="W85">
            <v>7.7999999999999958E-2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L85">
            <v>9985.8975510267755</v>
          </cell>
          <cell r="FM85">
            <v>9985.8975510267755</v>
          </cell>
          <cell r="FN85">
            <v>27373.107404579277</v>
          </cell>
          <cell r="FO85">
            <v>14685.143457392316</v>
          </cell>
          <cell r="FP85">
            <v>12805.4450948461</v>
          </cell>
          <cell r="FQ85">
            <v>28312.956585852386</v>
          </cell>
          <cell r="FR85">
            <v>5169.1704970020946</v>
          </cell>
          <cell r="FS85">
            <v>9163.5295174128005</v>
          </cell>
          <cell r="FT85">
            <v>11836.225626658208</v>
          </cell>
          <cell r="FU85">
            <v>13950.886284522701</v>
          </cell>
          <cell r="FV85">
            <v>3583.1750036037238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H85">
            <v>9985.8975510267755</v>
          </cell>
          <cell r="HI85">
            <v>9985.8975510267755</v>
          </cell>
          <cell r="HJ85">
            <v>27373.107404579277</v>
          </cell>
          <cell r="HK85">
            <v>14685.143457392316</v>
          </cell>
          <cell r="HL85">
            <v>12805.4450948461</v>
          </cell>
          <cell r="HM85">
            <v>28312.956585852386</v>
          </cell>
          <cell r="HN85">
            <v>5169.1704970020946</v>
          </cell>
          <cell r="HO85">
            <v>9163.5295174128005</v>
          </cell>
          <cell r="HP85">
            <v>11836.225626658208</v>
          </cell>
          <cell r="HQ85">
            <v>13950.886284522701</v>
          </cell>
          <cell r="HR85">
            <v>3583.1750036037238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D85">
            <v>9985.8975510267755</v>
          </cell>
          <cell r="JE85">
            <v>9985.8975510267755</v>
          </cell>
          <cell r="JF85">
            <v>27373.107404579277</v>
          </cell>
          <cell r="JG85">
            <v>14685.143457392316</v>
          </cell>
          <cell r="JH85">
            <v>12805.4450948461</v>
          </cell>
          <cell r="JI85">
            <v>28312.956585852386</v>
          </cell>
          <cell r="JJ85">
            <v>5169.1704970020946</v>
          </cell>
          <cell r="JK85">
            <v>9163.5295174128005</v>
          </cell>
          <cell r="JL85">
            <v>11836.225626658208</v>
          </cell>
          <cell r="JM85">
            <v>13950.886284522701</v>
          </cell>
          <cell r="JN85">
            <v>3583.1750036037238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</row>
        <row r="86">
          <cell r="B86" t="str">
            <v>2008 Cool Savings Rebate</v>
          </cell>
          <cell r="C86" t="str">
            <v>2007 ENERGYSTAR® Central Air Conditioner</v>
          </cell>
          <cell r="D86">
            <v>0</v>
          </cell>
          <cell r="E86">
            <v>0</v>
          </cell>
          <cell r="F86">
            <v>0</v>
          </cell>
          <cell r="G86">
            <v>10046.457296907003</v>
          </cell>
          <cell r="H86">
            <v>10046.457296907003</v>
          </cell>
          <cell r="I86">
            <v>10046.457296907003</v>
          </cell>
          <cell r="J86">
            <v>10046.457296907003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10</v>
          </cell>
          <cell r="P86">
            <v>0</v>
          </cell>
          <cell r="Q86">
            <v>0</v>
          </cell>
          <cell r="R86">
            <v>0</v>
          </cell>
          <cell r="S86">
            <v>0.255</v>
          </cell>
          <cell r="T86">
            <v>0.218</v>
          </cell>
          <cell r="U86">
            <v>0.48499999999999999</v>
          </cell>
          <cell r="V86">
            <v>1.4999999999999999E-2</v>
          </cell>
          <cell r="W86">
            <v>2.7000000000000024E-2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2561.8466107112858</v>
          </cell>
          <cell r="FP86">
            <v>2190.1276907257266</v>
          </cell>
          <cell r="FQ86">
            <v>4872.531788999896</v>
          </cell>
          <cell r="FR86">
            <v>150.69685945360504</v>
          </cell>
          <cell r="FS86">
            <v>271.25434701648931</v>
          </cell>
          <cell r="FT86">
            <v>0</v>
          </cell>
          <cell r="FU86">
            <v>2406.1265226092273</v>
          </cell>
          <cell r="FV86">
            <v>105.48780161752359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2561.8466107112858</v>
          </cell>
          <cell r="HL86">
            <v>2190.1276907257266</v>
          </cell>
          <cell r="HM86">
            <v>4872.531788999896</v>
          </cell>
          <cell r="HN86">
            <v>150.69685945360504</v>
          </cell>
          <cell r="HO86">
            <v>271.25434701648931</v>
          </cell>
          <cell r="HP86">
            <v>0</v>
          </cell>
          <cell r="HQ86">
            <v>2406.1265226092273</v>
          </cell>
          <cell r="HR86">
            <v>105.48780161752359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2561.8466107112858</v>
          </cell>
          <cell r="JH86">
            <v>2190.1276907257266</v>
          </cell>
          <cell r="JI86">
            <v>4872.531788999896</v>
          </cell>
          <cell r="JJ86">
            <v>150.69685945360504</v>
          </cell>
          <cell r="JK86">
            <v>271.25434701648931</v>
          </cell>
          <cell r="JL86">
            <v>0</v>
          </cell>
          <cell r="JM86">
            <v>2406.1265226092273</v>
          </cell>
          <cell r="JN86">
            <v>105.48780161752359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</row>
        <row r="87">
          <cell r="B87" t="str">
            <v>2008 Cool Savings Rebate</v>
          </cell>
          <cell r="C87" t="str">
            <v>2007 Programable Thermostat</v>
          </cell>
          <cell r="D87">
            <v>0</v>
          </cell>
          <cell r="E87">
            <v>0</v>
          </cell>
          <cell r="F87">
            <v>0</v>
          </cell>
          <cell r="G87">
            <v>4982.2252131466566</v>
          </cell>
          <cell r="H87">
            <v>4982.2252131466566</v>
          </cell>
          <cell r="I87">
            <v>4982.2252131466566</v>
          </cell>
          <cell r="J87">
            <v>4982.2252131466566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13</v>
          </cell>
          <cell r="P87">
            <v>0.16400000000000001</v>
          </cell>
          <cell r="Q87">
            <v>0.17100000000000001</v>
          </cell>
          <cell r="R87">
            <v>0.48299999999999998</v>
          </cell>
          <cell r="S87">
            <v>1E-3</v>
          </cell>
          <cell r="T87">
            <v>4.0000000000000001E-3</v>
          </cell>
          <cell r="U87">
            <v>0.01</v>
          </cell>
          <cell r="V87">
            <v>5.6000000000000001E-2</v>
          </cell>
          <cell r="W87">
            <v>0.11099999999999988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L87">
            <v>817.08493495605171</v>
          </cell>
          <cell r="FM87">
            <v>851.96051144807836</v>
          </cell>
          <cell r="FN87">
            <v>2406.4147779498353</v>
          </cell>
          <cell r="FO87">
            <v>4.9822252131466565</v>
          </cell>
          <cell r="FP87">
            <v>19.928900852586626</v>
          </cell>
          <cell r="FQ87">
            <v>49.82225213146657</v>
          </cell>
          <cell r="FR87">
            <v>279.00461193621277</v>
          </cell>
          <cell r="FS87">
            <v>553.02699865927832</v>
          </cell>
          <cell r="FT87">
            <v>1018.8650560884913</v>
          </cell>
          <cell r="FU87">
            <v>18.683344549299964</v>
          </cell>
          <cell r="FV87">
            <v>208.00790264887277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H87">
            <v>817.08493495605171</v>
          </cell>
          <cell r="HI87">
            <v>851.96051144807836</v>
          </cell>
          <cell r="HJ87">
            <v>2406.4147779498353</v>
          </cell>
          <cell r="HK87">
            <v>4.9822252131466565</v>
          </cell>
          <cell r="HL87">
            <v>19.928900852586626</v>
          </cell>
          <cell r="HM87">
            <v>49.82225213146657</v>
          </cell>
          <cell r="HN87">
            <v>279.00461193621277</v>
          </cell>
          <cell r="HO87">
            <v>553.02699865927832</v>
          </cell>
          <cell r="HP87">
            <v>1018.8650560884913</v>
          </cell>
          <cell r="HQ87">
            <v>18.683344549299964</v>
          </cell>
          <cell r="HR87">
            <v>208.00790264887277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D87">
            <v>817.08493495605171</v>
          </cell>
          <cell r="JE87">
            <v>851.96051144807836</v>
          </cell>
          <cell r="JF87">
            <v>2406.4147779498353</v>
          </cell>
          <cell r="JG87">
            <v>4.9822252131466565</v>
          </cell>
          <cell r="JH87">
            <v>19.928900852586626</v>
          </cell>
          <cell r="JI87">
            <v>49.82225213146657</v>
          </cell>
          <cell r="JJ87">
            <v>279.00461193621277</v>
          </cell>
          <cell r="JK87">
            <v>553.02699865927832</v>
          </cell>
          <cell r="JL87">
            <v>1018.8650560884913</v>
          </cell>
          <cell r="JM87">
            <v>18.683344549299964</v>
          </cell>
          <cell r="JN87">
            <v>208.00790264887277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</row>
        <row r="88">
          <cell r="B88" t="str">
            <v>2008 Cool Savings Rebate</v>
          </cell>
          <cell r="C88" t="str">
            <v>2008 Efficient Furnance with Electronically Commutable Motor</v>
          </cell>
          <cell r="D88">
            <v>0</v>
          </cell>
          <cell r="E88">
            <v>0</v>
          </cell>
          <cell r="F88">
            <v>0</v>
          </cell>
          <cell r="G88">
            <v>411991.89962267375</v>
          </cell>
          <cell r="H88">
            <v>411991.89962267375</v>
          </cell>
          <cell r="I88">
            <v>411991.89962267375</v>
          </cell>
          <cell r="J88">
            <v>411991.89962267375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4</v>
          </cell>
          <cell r="P88">
            <v>8.5000000000000006E-2</v>
          </cell>
          <cell r="Q88">
            <v>8.5000000000000006E-2</v>
          </cell>
          <cell r="R88">
            <v>0.23300000000000001</v>
          </cell>
          <cell r="S88">
            <v>0.125</v>
          </cell>
          <cell r="T88">
            <v>0.109</v>
          </cell>
          <cell r="U88">
            <v>0.24099999999999999</v>
          </cell>
          <cell r="V88">
            <v>4.3999999999999997E-2</v>
          </cell>
          <cell r="W88">
            <v>7.7999999999999958E-2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L88">
            <v>35019.311467927269</v>
          </cell>
          <cell r="FM88">
            <v>35019.311467927269</v>
          </cell>
          <cell r="FN88">
            <v>95994.112612082987</v>
          </cell>
          <cell r="FO88">
            <v>51498.987452834219</v>
          </cell>
          <cell r="FP88">
            <v>44907.117058871438</v>
          </cell>
          <cell r="FQ88">
            <v>99290.047809064374</v>
          </cell>
          <cell r="FR88">
            <v>18127.643583397643</v>
          </cell>
          <cell r="FS88">
            <v>32135.368170568534</v>
          </cell>
          <cell r="FT88">
            <v>41508.183886984378</v>
          </cell>
          <cell r="FU88">
            <v>48924.038080192506</v>
          </cell>
          <cell r="FV88">
            <v>12565.752938491543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H88">
            <v>35019.311467927269</v>
          </cell>
          <cell r="HI88">
            <v>35019.311467927269</v>
          </cell>
          <cell r="HJ88">
            <v>95994.112612082987</v>
          </cell>
          <cell r="HK88">
            <v>51498.987452834219</v>
          </cell>
          <cell r="HL88">
            <v>44907.117058871438</v>
          </cell>
          <cell r="HM88">
            <v>99290.047809064374</v>
          </cell>
          <cell r="HN88">
            <v>18127.643583397643</v>
          </cell>
          <cell r="HO88">
            <v>32135.368170568534</v>
          </cell>
          <cell r="HP88">
            <v>41508.183886984378</v>
          </cell>
          <cell r="HQ88">
            <v>48924.038080192506</v>
          </cell>
          <cell r="HR88">
            <v>12565.752938491543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D88">
            <v>35019.311467927269</v>
          </cell>
          <cell r="JE88">
            <v>35019.311467927269</v>
          </cell>
          <cell r="JF88">
            <v>95994.112612082987</v>
          </cell>
          <cell r="JG88">
            <v>51498.987452834219</v>
          </cell>
          <cell r="JH88">
            <v>44907.117058871438</v>
          </cell>
          <cell r="JI88">
            <v>99290.047809064374</v>
          </cell>
          <cell r="JJ88">
            <v>18127.643583397643</v>
          </cell>
          <cell r="JK88">
            <v>32135.368170568534</v>
          </cell>
          <cell r="JL88">
            <v>41508.183886984378</v>
          </cell>
          <cell r="JM88">
            <v>48924.038080192506</v>
          </cell>
          <cell r="JN88">
            <v>12565.752938491543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</row>
        <row r="89">
          <cell r="B89" t="str">
            <v>2008 Cool Savings Rebate</v>
          </cell>
          <cell r="C89" t="str">
            <v>2008 ENERGYSTAR® Central Air Conditioner</v>
          </cell>
          <cell r="D89">
            <v>0</v>
          </cell>
          <cell r="E89">
            <v>0</v>
          </cell>
          <cell r="F89">
            <v>0</v>
          </cell>
          <cell r="G89">
            <v>40068.307966832377</v>
          </cell>
          <cell r="H89">
            <v>40068.307966832377</v>
          </cell>
          <cell r="I89">
            <v>40068.307966832377</v>
          </cell>
          <cell r="J89">
            <v>40068.307966832377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10</v>
          </cell>
          <cell r="P89">
            <v>0</v>
          </cell>
          <cell r="Q89">
            <v>0</v>
          </cell>
          <cell r="R89">
            <v>0</v>
          </cell>
          <cell r="S89">
            <v>0.255</v>
          </cell>
          <cell r="T89">
            <v>0.218</v>
          </cell>
          <cell r="U89">
            <v>0.48499999999999999</v>
          </cell>
          <cell r="V89">
            <v>1.4999999999999999E-2</v>
          </cell>
          <cell r="W89">
            <v>2.7000000000000024E-2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10217.418531542256</v>
          </cell>
          <cell r="FP89">
            <v>8734.8911367694582</v>
          </cell>
          <cell r="FQ89">
            <v>19433.129363913704</v>
          </cell>
          <cell r="FR89">
            <v>601.02461950248562</v>
          </cell>
          <cell r="FS89">
            <v>1081.8443151044751</v>
          </cell>
          <cell r="FT89">
            <v>0</v>
          </cell>
          <cell r="FU89">
            <v>9596.3597580563546</v>
          </cell>
          <cell r="FV89">
            <v>420.71723365174017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10217.418531542256</v>
          </cell>
          <cell r="HL89">
            <v>8734.8911367694582</v>
          </cell>
          <cell r="HM89">
            <v>19433.129363913704</v>
          </cell>
          <cell r="HN89">
            <v>601.02461950248562</v>
          </cell>
          <cell r="HO89">
            <v>1081.8443151044751</v>
          </cell>
          <cell r="HP89">
            <v>0</v>
          </cell>
          <cell r="HQ89">
            <v>9596.3597580563546</v>
          </cell>
          <cell r="HR89">
            <v>420.71723365174017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10217.418531542256</v>
          </cell>
          <cell r="JH89">
            <v>8734.8911367694582</v>
          </cell>
          <cell r="JI89">
            <v>19433.129363913704</v>
          </cell>
          <cell r="JJ89">
            <v>601.02461950248562</v>
          </cell>
          <cell r="JK89">
            <v>1081.8443151044751</v>
          </cell>
          <cell r="JL89">
            <v>0</v>
          </cell>
          <cell r="JM89">
            <v>9596.3597580563546</v>
          </cell>
          <cell r="JN89">
            <v>420.71723365174017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</row>
        <row r="90">
          <cell r="B90" t="str">
            <v>2008 Cool Savings Rebate</v>
          </cell>
          <cell r="C90" t="str">
            <v>2008 Programable Thermostat</v>
          </cell>
          <cell r="D90">
            <v>0</v>
          </cell>
          <cell r="E90">
            <v>0</v>
          </cell>
          <cell r="F90">
            <v>0</v>
          </cell>
          <cell r="G90">
            <v>19478.580400596002</v>
          </cell>
          <cell r="H90">
            <v>19478.580400596002</v>
          </cell>
          <cell r="I90">
            <v>19478.580400596002</v>
          </cell>
          <cell r="J90">
            <v>19478.580400596002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13</v>
          </cell>
          <cell r="P90">
            <v>0.16400000000000001</v>
          </cell>
          <cell r="Q90">
            <v>0.17100000000000001</v>
          </cell>
          <cell r="R90">
            <v>0.48299999999999998</v>
          </cell>
          <cell r="S90">
            <v>1E-3</v>
          </cell>
          <cell r="T90">
            <v>4.0000000000000001E-3</v>
          </cell>
          <cell r="U90">
            <v>0.01</v>
          </cell>
          <cell r="V90">
            <v>5.6000000000000001E-2</v>
          </cell>
          <cell r="W90">
            <v>0.11099999999999988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L90">
            <v>3194.4871856977443</v>
          </cell>
          <cell r="FM90">
            <v>3330.8372485019167</v>
          </cell>
          <cell r="FN90">
            <v>9408.1543334878679</v>
          </cell>
          <cell r="FO90">
            <v>19.478580400596002</v>
          </cell>
          <cell r="FP90">
            <v>77.914321602384007</v>
          </cell>
          <cell r="FQ90">
            <v>194.78580400596002</v>
          </cell>
          <cell r="FR90">
            <v>1090.8005024333761</v>
          </cell>
          <cell r="FS90">
            <v>2162.1224244661539</v>
          </cell>
          <cell r="FT90">
            <v>3983.3696919218823</v>
          </cell>
          <cell r="FU90">
            <v>73.044676502235006</v>
          </cell>
          <cell r="FV90">
            <v>813.2307317248825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H90">
            <v>3194.4871856977443</v>
          </cell>
          <cell r="HI90">
            <v>3330.8372485019167</v>
          </cell>
          <cell r="HJ90">
            <v>9408.1543334878679</v>
          </cell>
          <cell r="HK90">
            <v>19.478580400596002</v>
          </cell>
          <cell r="HL90">
            <v>77.914321602384007</v>
          </cell>
          <cell r="HM90">
            <v>194.78580400596002</v>
          </cell>
          <cell r="HN90">
            <v>1090.8005024333761</v>
          </cell>
          <cell r="HO90">
            <v>2162.1224244661539</v>
          </cell>
          <cell r="HP90">
            <v>3983.3696919218823</v>
          </cell>
          <cell r="HQ90">
            <v>73.044676502235006</v>
          </cell>
          <cell r="HR90">
            <v>813.2307317248825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D90">
            <v>3194.4871856977443</v>
          </cell>
          <cell r="JE90">
            <v>3330.8372485019167</v>
          </cell>
          <cell r="JF90">
            <v>9408.1543334878679</v>
          </cell>
          <cell r="JG90">
            <v>19.478580400596002</v>
          </cell>
          <cell r="JH90">
            <v>77.914321602384007</v>
          </cell>
          <cell r="JI90">
            <v>194.78580400596002</v>
          </cell>
          <cell r="JJ90">
            <v>1090.8005024333761</v>
          </cell>
          <cell r="JK90">
            <v>2162.1224244661539</v>
          </cell>
          <cell r="JL90">
            <v>3983.3696919218823</v>
          </cell>
          <cell r="JM90">
            <v>73.044676502235006</v>
          </cell>
          <cell r="JN90">
            <v>813.2307317248825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</row>
        <row r="91">
          <cell r="B91" t="str">
            <v>2008 Summer Sweepstakes</v>
          </cell>
          <cell r="C91" t="str">
            <v>Households</v>
          </cell>
          <cell r="D91">
            <v>0</v>
          </cell>
          <cell r="E91">
            <v>0</v>
          </cell>
          <cell r="F91">
            <v>0</v>
          </cell>
          <cell r="G91">
            <v>128823.95181107389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8</v>
          </cell>
          <cell r="P91">
            <v>6.3E-2</v>
          </cell>
          <cell r="Q91">
            <v>7.0999999999999994E-2</v>
          </cell>
          <cell r="R91">
            <v>0.184</v>
          </cell>
          <cell r="S91">
            <v>4.2999999999999997E-2</v>
          </cell>
          <cell r="T91">
            <v>8.6999999999999994E-2</v>
          </cell>
          <cell r="U91">
            <v>0.20699999999999999</v>
          </cell>
          <cell r="V91">
            <v>0.14000000000000001</v>
          </cell>
          <cell r="W91">
            <v>0.20500000000000007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L91">
            <v>8115.9089640976545</v>
          </cell>
          <cell r="FM91">
            <v>9146.500578586245</v>
          </cell>
          <cell r="FN91">
            <v>23703.607133237594</v>
          </cell>
          <cell r="FO91">
            <v>5539.4299278761764</v>
          </cell>
          <cell r="FP91">
            <v>11207.683807563428</v>
          </cell>
          <cell r="FQ91">
            <v>26666.558024892292</v>
          </cell>
          <cell r="FR91">
            <v>18035.353253550347</v>
          </cell>
          <cell r="FS91">
            <v>26408.910121270157</v>
          </cell>
          <cell r="FT91">
            <v>10241.504168980373</v>
          </cell>
          <cell r="FU91">
            <v>10853.417940082974</v>
          </cell>
          <cell r="FV91">
            <v>11111.065843705126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</row>
        <row r="92">
          <cell r="B92" t="str">
            <v>2008 EKC Program</v>
          </cell>
          <cell r="C92" t="str">
            <v>Air Conditioner/Furnace Filters</v>
          </cell>
          <cell r="D92">
            <v>0</v>
          </cell>
          <cell r="E92">
            <v>0</v>
          </cell>
          <cell r="F92">
            <v>0</v>
          </cell>
          <cell r="G92">
            <v>14455.92426695203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4</v>
          </cell>
          <cell r="P92">
            <v>8.5000000000000006E-2</v>
          </cell>
          <cell r="Q92">
            <v>8.5000000000000006E-2</v>
          </cell>
          <cell r="R92">
            <v>0.23300000000000001</v>
          </cell>
          <cell r="S92">
            <v>0.125</v>
          </cell>
          <cell r="T92">
            <v>0.109</v>
          </cell>
          <cell r="U92">
            <v>0.24099999999999999</v>
          </cell>
          <cell r="V92">
            <v>4.3999999999999997E-2</v>
          </cell>
          <cell r="W92">
            <v>7.7999999999999958E-2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1228.7535626909225</v>
          </cell>
          <cell r="FM92">
            <v>1228.7535626909225</v>
          </cell>
          <cell r="FN92">
            <v>3368.2303541998231</v>
          </cell>
          <cell r="FO92">
            <v>1806.9905333690037</v>
          </cell>
          <cell r="FP92">
            <v>1575.6957450977714</v>
          </cell>
          <cell r="FQ92">
            <v>3483.8777483354393</v>
          </cell>
          <cell r="FR92">
            <v>636.0606677458893</v>
          </cell>
          <cell r="FS92">
            <v>1127.5620928222577</v>
          </cell>
          <cell r="FT92">
            <v>1456.4343698954171</v>
          </cell>
          <cell r="FU92">
            <v>1716.6410067005536</v>
          </cell>
          <cell r="FV92">
            <v>440.90569014203675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</row>
        <row r="93">
          <cell r="B93" t="str">
            <v>2008 EKC Program</v>
          </cell>
          <cell r="C93" t="str">
            <v>Energy Star® Qualified Compact Fluorescent Floods (Indoor &amp; Outdoor)</v>
          </cell>
          <cell r="D93">
            <v>0</v>
          </cell>
          <cell r="E93">
            <v>0</v>
          </cell>
          <cell r="F93">
            <v>0</v>
          </cell>
          <cell r="G93">
            <v>389271.2807223649</v>
          </cell>
          <cell r="H93">
            <v>389271.2807223649</v>
          </cell>
          <cell r="I93">
            <v>389271.2807223649</v>
          </cell>
          <cell r="J93">
            <v>389271.2807223649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5</v>
          </cell>
          <cell r="P93">
            <v>8.6999999999999994E-2</v>
          </cell>
          <cell r="Q93">
            <v>8.1000000000000003E-2</v>
          </cell>
          <cell r="R93">
            <v>0.19400000000000001</v>
          </cell>
          <cell r="S93">
            <v>1.7999999999999999E-2</v>
          </cell>
          <cell r="T93">
            <v>9.7000000000000003E-2</v>
          </cell>
          <cell r="U93">
            <v>0.17699999999999999</v>
          </cell>
          <cell r="V93">
            <v>0.14799999999999999</v>
          </cell>
          <cell r="W93">
            <v>0.19800000000000006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L93">
            <v>33866.601422845742</v>
          </cell>
          <cell r="FM93">
            <v>31530.973738511559</v>
          </cell>
          <cell r="FN93">
            <v>75518.628460138789</v>
          </cell>
          <cell r="FO93">
            <v>7006.883053002568</v>
          </cell>
          <cell r="FP93">
            <v>37759.314230069394</v>
          </cell>
          <cell r="FQ93">
            <v>68901.016687858588</v>
          </cell>
          <cell r="FR93">
            <v>57612.149546910005</v>
          </cell>
          <cell r="FS93">
            <v>77075.713583028279</v>
          </cell>
          <cell r="FT93">
            <v>35229.050905374024</v>
          </cell>
          <cell r="FU93">
            <v>28416.803492732637</v>
          </cell>
          <cell r="FV93">
            <v>33671.965782484571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H93">
            <v>33866.601422845742</v>
          </cell>
          <cell r="HI93">
            <v>31530.973738511559</v>
          </cell>
          <cell r="HJ93">
            <v>75518.628460138789</v>
          </cell>
          <cell r="HK93">
            <v>7006.883053002568</v>
          </cell>
          <cell r="HL93">
            <v>37759.314230069394</v>
          </cell>
          <cell r="HM93">
            <v>68901.016687858588</v>
          </cell>
          <cell r="HN93">
            <v>57612.149546910005</v>
          </cell>
          <cell r="HO93">
            <v>77075.713583028279</v>
          </cell>
          <cell r="HP93">
            <v>35229.050905374024</v>
          </cell>
          <cell r="HQ93">
            <v>28416.803492732637</v>
          </cell>
          <cell r="HR93">
            <v>33671.965782484571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D93">
            <v>33866.601422845742</v>
          </cell>
          <cell r="JE93">
            <v>31530.973738511559</v>
          </cell>
          <cell r="JF93">
            <v>75518.628460138789</v>
          </cell>
          <cell r="JG93">
            <v>7006.883053002568</v>
          </cell>
          <cell r="JH93">
            <v>37759.314230069394</v>
          </cell>
          <cell r="JI93">
            <v>68901.016687858588</v>
          </cell>
          <cell r="JJ93">
            <v>57612.149546910005</v>
          </cell>
          <cell r="JK93">
            <v>77075.713583028279</v>
          </cell>
          <cell r="JL93">
            <v>35229.050905374024</v>
          </cell>
          <cell r="JM93">
            <v>28416.803492732637</v>
          </cell>
          <cell r="JN93">
            <v>33671.965782484571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</row>
        <row r="94">
          <cell r="B94" t="str">
            <v>2008 EKC Program</v>
          </cell>
          <cell r="C94" t="str">
            <v>Energy Star® Qualified Light Fixtures</v>
          </cell>
          <cell r="D94">
            <v>0</v>
          </cell>
          <cell r="E94">
            <v>0</v>
          </cell>
          <cell r="F94">
            <v>0</v>
          </cell>
          <cell r="G94">
            <v>819749.51609179995</v>
          </cell>
          <cell r="H94">
            <v>819749.51609179995</v>
          </cell>
          <cell r="I94">
            <v>819749.51609179995</v>
          </cell>
          <cell r="J94">
            <v>819749.51609179995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5</v>
          </cell>
          <cell r="P94">
            <v>8.6999999999999994E-2</v>
          </cell>
          <cell r="Q94">
            <v>8.1000000000000003E-2</v>
          </cell>
          <cell r="R94">
            <v>0.19400000000000001</v>
          </cell>
          <cell r="S94">
            <v>1.7999999999999999E-2</v>
          </cell>
          <cell r="T94">
            <v>9.7000000000000003E-2</v>
          </cell>
          <cell r="U94">
            <v>0.17699999999999999</v>
          </cell>
          <cell r="V94">
            <v>0.14799999999999999</v>
          </cell>
          <cell r="W94">
            <v>0.19800000000000006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L94">
            <v>71318.207899986592</v>
          </cell>
          <cell r="FM94">
            <v>66399.710803435795</v>
          </cell>
          <cell r="FN94">
            <v>159031.40612180918</v>
          </cell>
          <cell r="FO94">
            <v>14755.491289652398</v>
          </cell>
          <cell r="FP94">
            <v>79515.703060904591</v>
          </cell>
          <cell r="FQ94">
            <v>145095.6643482486</v>
          </cell>
          <cell r="FR94">
            <v>121322.92838158639</v>
          </cell>
          <cell r="FS94">
            <v>162310.40418617646</v>
          </cell>
          <cell r="FT94">
            <v>74187.331206307892</v>
          </cell>
          <cell r="FU94">
            <v>59841.714674701398</v>
          </cell>
          <cell r="FV94">
            <v>70908.333141940704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H94">
            <v>71318.207899986592</v>
          </cell>
          <cell r="HI94">
            <v>66399.710803435795</v>
          </cell>
          <cell r="HJ94">
            <v>159031.40612180918</v>
          </cell>
          <cell r="HK94">
            <v>14755.491289652398</v>
          </cell>
          <cell r="HL94">
            <v>79515.703060904591</v>
          </cell>
          <cell r="HM94">
            <v>145095.6643482486</v>
          </cell>
          <cell r="HN94">
            <v>121322.92838158639</v>
          </cell>
          <cell r="HO94">
            <v>162310.40418617646</v>
          </cell>
          <cell r="HP94">
            <v>74187.331206307892</v>
          </cell>
          <cell r="HQ94">
            <v>59841.714674701398</v>
          </cell>
          <cell r="HR94">
            <v>70908.333141940704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D94">
            <v>71318.207899986592</v>
          </cell>
          <cell r="JE94">
            <v>66399.710803435795</v>
          </cell>
          <cell r="JF94">
            <v>159031.40612180918</v>
          </cell>
          <cell r="JG94">
            <v>14755.491289652398</v>
          </cell>
          <cell r="JH94">
            <v>79515.703060904591</v>
          </cell>
          <cell r="JI94">
            <v>145095.6643482486</v>
          </cell>
          <cell r="JJ94">
            <v>121322.92838158639</v>
          </cell>
          <cell r="JK94">
            <v>162310.40418617646</v>
          </cell>
          <cell r="JL94">
            <v>74187.331206307892</v>
          </cell>
          <cell r="JM94">
            <v>59841.714674701398</v>
          </cell>
          <cell r="JN94">
            <v>70908.333141940704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</row>
        <row r="95">
          <cell r="B95" t="str">
            <v>2008 EKC Program</v>
          </cell>
          <cell r="C95" t="str">
            <v>Heavy Duty Timers</v>
          </cell>
          <cell r="D95">
            <v>0</v>
          </cell>
          <cell r="E95">
            <v>0</v>
          </cell>
          <cell r="F95">
            <v>0</v>
          </cell>
          <cell r="G95">
            <v>41736.804350354832</v>
          </cell>
          <cell r="H95">
            <v>41736.804350354832</v>
          </cell>
          <cell r="I95">
            <v>41736.804350354832</v>
          </cell>
          <cell r="J95">
            <v>41736.804350354832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8</v>
          </cell>
          <cell r="P95">
            <v>6.3E-2</v>
          </cell>
          <cell r="Q95">
            <v>7.0999999999999994E-2</v>
          </cell>
          <cell r="R95">
            <v>0.184</v>
          </cell>
          <cell r="S95">
            <v>4.2999999999999997E-2</v>
          </cell>
          <cell r="T95">
            <v>8.6999999999999994E-2</v>
          </cell>
          <cell r="U95">
            <v>0.20699999999999999</v>
          </cell>
          <cell r="V95">
            <v>0.14000000000000001</v>
          </cell>
          <cell r="W95">
            <v>0.20500000000000007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L95">
            <v>2629.4186740723544</v>
          </cell>
          <cell r="FM95">
            <v>2963.3131088751929</v>
          </cell>
          <cell r="FN95">
            <v>7679.5720004652894</v>
          </cell>
          <cell r="FO95">
            <v>1794.6825870652576</v>
          </cell>
          <cell r="FP95">
            <v>3631.10197848087</v>
          </cell>
          <cell r="FQ95">
            <v>8639.5185005234507</v>
          </cell>
          <cell r="FR95">
            <v>5843.1526090496773</v>
          </cell>
          <cell r="FS95">
            <v>8556.044891822743</v>
          </cell>
          <cell r="FT95">
            <v>3318.0759458532093</v>
          </cell>
          <cell r="FU95">
            <v>3516.3257665173946</v>
          </cell>
          <cell r="FV95">
            <v>3599.7993752181051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H95">
            <v>2629.4186740723544</v>
          </cell>
          <cell r="HI95">
            <v>2963.3131088751929</v>
          </cell>
          <cell r="HJ95">
            <v>7679.5720004652894</v>
          </cell>
          <cell r="HK95">
            <v>1794.6825870652576</v>
          </cell>
          <cell r="HL95">
            <v>3631.10197848087</v>
          </cell>
          <cell r="HM95">
            <v>8639.5185005234507</v>
          </cell>
          <cell r="HN95">
            <v>5843.1526090496773</v>
          </cell>
          <cell r="HO95">
            <v>8556.044891822743</v>
          </cell>
          <cell r="HP95">
            <v>3318.0759458532093</v>
          </cell>
          <cell r="HQ95">
            <v>3516.3257665173946</v>
          </cell>
          <cell r="HR95">
            <v>3599.7993752181051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D95">
            <v>2629.4186740723544</v>
          </cell>
          <cell r="JE95">
            <v>2963.3131088751929</v>
          </cell>
          <cell r="JF95">
            <v>7679.5720004652894</v>
          </cell>
          <cell r="JG95">
            <v>1794.6825870652576</v>
          </cell>
          <cell r="JH95">
            <v>3631.10197848087</v>
          </cell>
          <cell r="JI95">
            <v>8639.5185005234507</v>
          </cell>
          <cell r="JJ95">
            <v>5843.1526090496773</v>
          </cell>
          <cell r="JK95">
            <v>8556.044891822743</v>
          </cell>
          <cell r="JL95">
            <v>3318.0759458532093</v>
          </cell>
          <cell r="JM95">
            <v>3516.3257665173946</v>
          </cell>
          <cell r="JN95">
            <v>3599.7993752181051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</row>
        <row r="96">
          <cell r="B96" t="str">
            <v>2008 EKC Program</v>
          </cell>
          <cell r="C96" t="str">
            <v>T8 Fluorescent Fixtures</v>
          </cell>
          <cell r="D96">
            <v>0</v>
          </cell>
          <cell r="E96">
            <v>0</v>
          </cell>
          <cell r="F96">
            <v>0</v>
          </cell>
          <cell r="G96">
            <v>40910.599063062167</v>
          </cell>
          <cell r="H96">
            <v>40910.599063062167</v>
          </cell>
          <cell r="I96">
            <v>40910.599063062167</v>
          </cell>
          <cell r="J96">
            <v>40910.599063062167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5</v>
          </cell>
          <cell r="P96">
            <v>8.6999999999999994E-2</v>
          </cell>
          <cell r="Q96">
            <v>8.1000000000000003E-2</v>
          </cell>
          <cell r="R96">
            <v>0.19400000000000001</v>
          </cell>
          <cell r="S96">
            <v>1.7999999999999999E-2</v>
          </cell>
          <cell r="T96">
            <v>9.7000000000000003E-2</v>
          </cell>
          <cell r="U96">
            <v>0.17699999999999999</v>
          </cell>
          <cell r="V96">
            <v>0.14799999999999999</v>
          </cell>
          <cell r="W96">
            <v>0.19800000000000006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L96">
            <v>3559.2221184864084</v>
          </cell>
          <cell r="FM96">
            <v>3313.7585241080355</v>
          </cell>
          <cell r="FN96">
            <v>7936.6562182340604</v>
          </cell>
          <cell r="FO96">
            <v>736.39078313511891</v>
          </cell>
          <cell r="FP96">
            <v>3968.3281091170302</v>
          </cell>
          <cell r="FQ96">
            <v>7241.1760341620029</v>
          </cell>
          <cell r="FR96">
            <v>6054.7686613332007</v>
          </cell>
          <cell r="FS96">
            <v>8100.2986144863116</v>
          </cell>
          <cell r="FT96">
            <v>3702.4092152071262</v>
          </cell>
          <cell r="FU96">
            <v>2986.473731603538</v>
          </cell>
          <cell r="FV96">
            <v>3538.7668189548781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H96">
            <v>3559.2221184864084</v>
          </cell>
          <cell r="HI96">
            <v>3313.7585241080355</v>
          </cell>
          <cell r="HJ96">
            <v>7936.6562182340604</v>
          </cell>
          <cell r="HK96">
            <v>736.39078313511891</v>
          </cell>
          <cell r="HL96">
            <v>3968.3281091170302</v>
          </cell>
          <cell r="HM96">
            <v>7241.1760341620029</v>
          </cell>
          <cell r="HN96">
            <v>6054.7686613332007</v>
          </cell>
          <cell r="HO96">
            <v>8100.2986144863116</v>
          </cell>
          <cell r="HP96">
            <v>3702.4092152071262</v>
          </cell>
          <cell r="HQ96">
            <v>2986.473731603538</v>
          </cell>
          <cell r="HR96">
            <v>3538.7668189548781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D96">
            <v>3559.2221184864084</v>
          </cell>
          <cell r="JE96">
            <v>3313.7585241080355</v>
          </cell>
          <cell r="JF96">
            <v>7936.6562182340604</v>
          </cell>
          <cell r="JG96">
            <v>736.39078313511891</v>
          </cell>
          <cell r="JH96">
            <v>3968.3281091170302</v>
          </cell>
          <cell r="JI96">
            <v>7241.1760341620029</v>
          </cell>
          <cell r="JJ96">
            <v>6054.7686613332007</v>
          </cell>
          <cell r="JK96">
            <v>8100.2986144863116</v>
          </cell>
          <cell r="JL96">
            <v>3702.4092152071262</v>
          </cell>
          <cell r="JM96">
            <v>2986.473731603538</v>
          </cell>
          <cell r="JN96">
            <v>3538.7668189548781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</row>
        <row r="97">
          <cell r="B97" t="str">
            <v>2008 EKC Program</v>
          </cell>
          <cell r="C97" t="str">
            <v>ENERGY STAR Decorative CFLs</v>
          </cell>
          <cell r="D97">
            <v>0</v>
          </cell>
          <cell r="E97">
            <v>0</v>
          </cell>
          <cell r="F97">
            <v>0</v>
          </cell>
          <cell r="G97">
            <v>500375.28520210669</v>
          </cell>
          <cell r="H97">
            <v>500375.28520210669</v>
          </cell>
          <cell r="I97">
            <v>500375.28520210669</v>
          </cell>
          <cell r="J97">
            <v>500375.28520210669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5</v>
          </cell>
          <cell r="P97">
            <v>8.6999999999999994E-2</v>
          </cell>
          <cell r="Q97">
            <v>8.1000000000000003E-2</v>
          </cell>
          <cell r="R97">
            <v>0.19400000000000001</v>
          </cell>
          <cell r="S97">
            <v>1.7999999999999999E-2</v>
          </cell>
          <cell r="T97">
            <v>9.7000000000000003E-2</v>
          </cell>
          <cell r="U97">
            <v>0.17699999999999999</v>
          </cell>
          <cell r="V97">
            <v>0.14799999999999999</v>
          </cell>
          <cell r="W97">
            <v>0.19800000000000006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L97">
            <v>43532.64981258328</v>
          </cell>
          <cell r="FM97">
            <v>40530.398101370643</v>
          </cell>
          <cell r="FN97">
            <v>97072.805329208699</v>
          </cell>
          <cell r="FO97">
            <v>9006.7551336379202</v>
          </cell>
          <cell r="FP97">
            <v>48536.402664604349</v>
          </cell>
          <cell r="FQ97">
            <v>88566.425480772887</v>
          </cell>
          <cell r="FR97">
            <v>74055.542209911786</v>
          </cell>
          <cell r="FS97">
            <v>99074.306470017153</v>
          </cell>
          <cell r="FT97">
            <v>45283.963310790656</v>
          </cell>
          <cell r="FU97">
            <v>36527.395819753787</v>
          </cell>
          <cell r="FV97">
            <v>43282.462169982231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H97">
            <v>43532.64981258328</v>
          </cell>
          <cell r="HI97">
            <v>40530.398101370643</v>
          </cell>
          <cell r="HJ97">
            <v>97072.805329208699</v>
          </cell>
          <cell r="HK97">
            <v>9006.7551336379202</v>
          </cell>
          <cell r="HL97">
            <v>48536.402664604349</v>
          </cell>
          <cell r="HM97">
            <v>88566.425480772887</v>
          </cell>
          <cell r="HN97">
            <v>74055.542209911786</v>
          </cell>
          <cell r="HO97">
            <v>99074.306470017153</v>
          </cell>
          <cell r="HP97">
            <v>45283.963310790656</v>
          </cell>
          <cell r="HQ97">
            <v>36527.395819753787</v>
          </cell>
          <cell r="HR97">
            <v>43282.462169982231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D97">
            <v>43532.64981258328</v>
          </cell>
          <cell r="JE97">
            <v>40530.398101370643</v>
          </cell>
          <cell r="JF97">
            <v>97072.805329208699</v>
          </cell>
          <cell r="JG97">
            <v>9006.7551336379202</v>
          </cell>
          <cell r="JH97">
            <v>48536.402664604349</v>
          </cell>
          <cell r="JI97">
            <v>88566.425480772887</v>
          </cell>
          <cell r="JJ97">
            <v>74055.542209911786</v>
          </cell>
          <cell r="JK97">
            <v>99074.306470017153</v>
          </cell>
          <cell r="JL97">
            <v>45283.963310790656</v>
          </cell>
          <cell r="JM97">
            <v>36527.395819753787</v>
          </cell>
          <cell r="JN97">
            <v>43282.462169982231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</row>
        <row r="98">
          <cell r="B98" t="str">
            <v>2008 EKC Program</v>
          </cell>
          <cell r="C98" t="str">
            <v>ENERGY STAR Dimmable CFLs</v>
          </cell>
          <cell r="D98">
            <v>0</v>
          </cell>
          <cell r="E98">
            <v>0</v>
          </cell>
          <cell r="F98">
            <v>0</v>
          </cell>
          <cell r="G98">
            <v>101439.24813099104</v>
          </cell>
          <cell r="H98">
            <v>101439.24813099104</v>
          </cell>
          <cell r="I98">
            <v>101439.24813099104</v>
          </cell>
          <cell r="J98">
            <v>101439.24813099104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5</v>
          </cell>
          <cell r="P98">
            <v>8.6999999999999994E-2</v>
          </cell>
          <cell r="Q98">
            <v>8.1000000000000003E-2</v>
          </cell>
          <cell r="R98">
            <v>0.19400000000000001</v>
          </cell>
          <cell r="S98">
            <v>1.7999999999999999E-2</v>
          </cell>
          <cell r="T98">
            <v>9.7000000000000003E-2</v>
          </cell>
          <cell r="U98">
            <v>0.17699999999999999</v>
          </cell>
          <cell r="V98">
            <v>0.14799999999999999</v>
          </cell>
          <cell r="W98">
            <v>0.19800000000000006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L98">
            <v>8825.2145873962199</v>
          </cell>
          <cell r="FM98">
            <v>8216.5790986102747</v>
          </cell>
          <cell r="FN98">
            <v>19679.214137412262</v>
          </cell>
          <cell r="FO98">
            <v>1825.9064663578386</v>
          </cell>
          <cell r="FP98">
            <v>9839.607068706131</v>
          </cell>
          <cell r="FQ98">
            <v>17954.746919185411</v>
          </cell>
          <cell r="FR98">
            <v>15013.008723386673</v>
          </cell>
          <cell r="FS98">
            <v>20084.971129936232</v>
          </cell>
          <cell r="FT98">
            <v>9180.2519558546883</v>
          </cell>
          <cell r="FU98">
            <v>7405.0651135623448</v>
          </cell>
          <cell r="FV98">
            <v>8774.494963330726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H98">
            <v>8825.2145873962199</v>
          </cell>
          <cell r="HI98">
            <v>8216.5790986102747</v>
          </cell>
          <cell r="HJ98">
            <v>19679.214137412262</v>
          </cell>
          <cell r="HK98">
            <v>1825.9064663578386</v>
          </cell>
          <cell r="HL98">
            <v>9839.607068706131</v>
          </cell>
          <cell r="HM98">
            <v>17954.746919185411</v>
          </cell>
          <cell r="HN98">
            <v>15013.008723386673</v>
          </cell>
          <cell r="HO98">
            <v>20084.971129936232</v>
          </cell>
          <cell r="HP98">
            <v>9180.2519558546883</v>
          </cell>
          <cell r="HQ98">
            <v>7405.0651135623448</v>
          </cell>
          <cell r="HR98">
            <v>8774.494963330726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D98">
            <v>8825.2145873962199</v>
          </cell>
          <cell r="JE98">
            <v>8216.5790986102747</v>
          </cell>
          <cell r="JF98">
            <v>19679.214137412262</v>
          </cell>
          <cell r="JG98">
            <v>1825.9064663578386</v>
          </cell>
          <cell r="JH98">
            <v>9839.607068706131</v>
          </cell>
          <cell r="JI98">
            <v>17954.746919185411</v>
          </cell>
          <cell r="JJ98">
            <v>15013.008723386673</v>
          </cell>
          <cell r="JK98">
            <v>20084.971129936232</v>
          </cell>
          <cell r="JL98">
            <v>9180.2519558546883</v>
          </cell>
          <cell r="JM98">
            <v>7405.0651135623448</v>
          </cell>
          <cell r="JN98">
            <v>8774.494963330726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</row>
        <row r="99">
          <cell r="B99" t="str">
            <v>2008 EKC Program</v>
          </cell>
          <cell r="C99" t="str">
            <v>Power Bars with Timers</v>
          </cell>
          <cell r="D99">
            <v>0</v>
          </cell>
          <cell r="E99">
            <v>0</v>
          </cell>
          <cell r="F99">
            <v>0</v>
          </cell>
          <cell r="G99">
            <v>4287.0357161721304</v>
          </cell>
          <cell r="H99">
            <v>4287.0357161721304</v>
          </cell>
          <cell r="I99">
            <v>4287.0357161721304</v>
          </cell>
          <cell r="J99">
            <v>4287.0357161721304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8</v>
          </cell>
          <cell r="P99">
            <v>6.3E-2</v>
          </cell>
          <cell r="Q99">
            <v>7.0999999999999994E-2</v>
          </cell>
          <cell r="R99">
            <v>0.184</v>
          </cell>
          <cell r="S99">
            <v>4.2999999999999997E-2</v>
          </cell>
          <cell r="T99">
            <v>8.6999999999999994E-2</v>
          </cell>
          <cell r="U99">
            <v>0.20699999999999999</v>
          </cell>
          <cell r="V99">
            <v>0.14000000000000001</v>
          </cell>
          <cell r="W99">
            <v>0.20500000000000007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L99">
            <v>270.08325011884421</v>
          </cell>
          <cell r="FM99">
            <v>304.37953584822122</v>
          </cell>
          <cell r="FN99">
            <v>788.81457177567199</v>
          </cell>
          <cell r="FO99">
            <v>184.3425357954016</v>
          </cell>
          <cell r="FP99">
            <v>372.97210730697532</v>
          </cell>
          <cell r="FQ99">
            <v>887.41639324763094</v>
          </cell>
          <cell r="FR99">
            <v>600.18500026409833</v>
          </cell>
          <cell r="FS99">
            <v>878.84232181528705</v>
          </cell>
          <cell r="FT99">
            <v>340.81933943568436</v>
          </cell>
          <cell r="FU99">
            <v>361.18275908750195</v>
          </cell>
          <cell r="FV99">
            <v>369.75683051984635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H99">
            <v>270.08325011884421</v>
          </cell>
          <cell r="HI99">
            <v>304.37953584822122</v>
          </cell>
          <cell r="HJ99">
            <v>788.81457177567199</v>
          </cell>
          <cell r="HK99">
            <v>184.3425357954016</v>
          </cell>
          <cell r="HL99">
            <v>372.97210730697532</v>
          </cell>
          <cell r="HM99">
            <v>887.41639324763094</v>
          </cell>
          <cell r="HN99">
            <v>600.18500026409833</v>
          </cell>
          <cell r="HO99">
            <v>878.84232181528705</v>
          </cell>
          <cell r="HP99">
            <v>340.81933943568436</v>
          </cell>
          <cell r="HQ99">
            <v>361.18275908750195</v>
          </cell>
          <cell r="HR99">
            <v>369.75683051984635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D99">
            <v>270.08325011884421</v>
          </cell>
          <cell r="JE99">
            <v>304.37953584822122</v>
          </cell>
          <cell r="JF99">
            <v>788.81457177567199</v>
          </cell>
          <cell r="JG99">
            <v>184.3425357954016</v>
          </cell>
          <cell r="JH99">
            <v>372.97210730697532</v>
          </cell>
          <cell r="JI99">
            <v>887.41639324763094</v>
          </cell>
          <cell r="JJ99">
            <v>600.18500026409833</v>
          </cell>
          <cell r="JK99">
            <v>878.84232181528705</v>
          </cell>
          <cell r="JL99">
            <v>340.81933943568436</v>
          </cell>
          <cell r="JM99">
            <v>361.18275908750195</v>
          </cell>
          <cell r="JN99">
            <v>369.75683051984635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</row>
        <row r="100">
          <cell r="B100" t="str">
            <v>2008 EKC Program</v>
          </cell>
          <cell r="C100" t="str">
            <v>Programmable Thermostats - Baseboard</v>
          </cell>
          <cell r="D100">
            <v>0</v>
          </cell>
          <cell r="E100">
            <v>0</v>
          </cell>
          <cell r="F100">
            <v>0</v>
          </cell>
          <cell r="G100">
            <v>34379.859522010927</v>
          </cell>
          <cell r="H100">
            <v>34379.859522010927</v>
          </cell>
          <cell r="I100">
            <v>34379.859522010927</v>
          </cell>
          <cell r="J100">
            <v>34379.859522010927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13</v>
          </cell>
          <cell r="P100">
            <v>0.16400000000000001</v>
          </cell>
          <cell r="Q100">
            <v>0.17100000000000001</v>
          </cell>
          <cell r="R100">
            <v>0.48299999999999998</v>
          </cell>
          <cell r="S100">
            <v>1E-3</v>
          </cell>
          <cell r="T100">
            <v>4.0000000000000001E-3</v>
          </cell>
          <cell r="U100">
            <v>0.01</v>
          </cell>
          <cell r="V100">
            <v>5.6000000000000001E-2</v>
          </cell>
          <cell r="W100">
            <v>0.11099999999999988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L100">
            <v>5638.2969616097926</v>
          </cell>
          <cell r="FM100">
            <v>5878.9559782638689</v>
          </cell>
          <cell r="FN100">
            <v>16605.472149131278</v>
          </cell>
          <cell r="FO100">
            <v>34.379859522010925</v>
          </cell>
          <cell r="FP100">
            <v>137.5194380880437</v>
          </cell>
          <cell r="FQ100">
            <v>343.79859522010929</v>
          </cell>
          <cell r="FR100">
            <v>1925.2721332326121</v>
          </cell>
          <cell r="FS100">
            <v>3816.1644069432086</v>
          </cell>
          <cell r="FT100">
            <v>7030.681272251235</v>
          </cell>
          <cell r="FU100">
            <v>128.92447320754098</v>
          </cell>
          <cell r="FV100">
            <v>1435.3591350439551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H100">
            <v>5638.2969616097926</v>
          </cell>
          <cell r="HI100">
            <v>5878.9559782638689</v>
          </cell>
          <cell r="HJ100">
            <v>16605.472149131278</v>
          </cell>
          <cell r="HK100">
            <v>34.379859522010925</v>
          </cell>
          <cell r="HL100">
            <v>137.5194380880437</v>
          </cell>
          <cell r="HM100">
            <v>343.79859522010929</v>
          </cell>
          <cell r="HN100">
            <v>1925.2721332326121</v>
          </cell>
          <cell r="HO100">
            <v>3816.1644069432086</v>
          </cell>
          <cell r="HP100">
            <v>7030.681272251235</v>
          </cell>
          <cell r="HQ100">
            <v>128.92447320754098</v>
          </cell>
          <cell r="HR100">
            <v>1435.3591350439551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D100">
            <v>5638.2969616097926</v>
          </cell>
          <cell r="JE100">
            <v>5878.9559782638689</v>
          </cell>
          <cell r="JF100">
            <v>16605.472149131278</v>
          </cell>
          <cell r="JG100">
            <v>34.379859522010925</v>
          </cell>
          <cell r="JH100">
            <v>137.5194380880437</v>
          </cell>
          <cell r="JI100">
            <v>343.79859522010929</v>
          </cell>
          <cell r="JJ100">
            <v>1925.2721332326121</v>
          </cell>
          <cell r="JK100">
            <v>3816.1644069432086</v>
          </cell>
          <cell r="JL100">
            <v>7030.681272251235</v>
          </cell>
          <cell r="JM100">
            <v>128.92447320754098</v>
          </cell>
          <cell r="JN100">
            <v>1435.3591350439551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</row>
        <row r="101">
          <cell r="B101" t="str">
            <v>2008 EKC Program</v>
          </cell>
          <cell r="C101" t="str">
            <v>Energy Star® Qualified Compact Fluorescent Light Bulbs</v>
          </cell>
          <cell r="D101">
            <v>0</v>
          </cell>
          <cell r="E101">
            <v>0</v>
          </cell>
          <cell r="F101">
            <v>0</v>
          </cell>
          <cell r="G101">
            <v>699640.46578665497</v>
          </cell>
          <cell r="H101">
            <v>699640.46578665497</v>
          </cell>
          <cell r="I101">
            <v>699640.46578665497</v>
          </cell>
          <cell r="J101">
            <v>699640.46578665497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5</v>
          </cell>
          <cell r="P101">
            <v>8.6999999999999994E-2</v>
          </cell>
          <cell r="Q101">
            <v>8.1000000000000003E-2</v>
          </cell>
          <cell r="R101">
            <v>0.19400000000000001</v>
          </cell>
          <cell r="S101">
            <v>1.7999999999999999E-2</v>
          </cell>
          <cell r="T101">
            <v>9.7000000000000003E-2</v>
          </cell>
          <cell r="U101">
            <v>0.17699999999999999</v>
          </cell>
          <cell r="V101">
            <v>0.14799999999999999</v>
          </cell>
          <cell r="W101">
            <v>0.19800000000000006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L101">
            <v>60868.720523438977</v>
          </cell>
          <cell r="FM101">
            <v>56670.877728719053</v>
          </cell>
          <cell r="FN101">
            <v>135730.25036261106</v>
          </cell>
          <cell r="FO101">
            <v>12593.528384159788</v>
          </cell>
          <cell r="FP101">
            <v>67865.125181305528</v>
          </cell>
          <cell r="FQ101">
            <v>123836.36244423792</v>
          </cell>
          <cell r="FR101">
            <v>103546.78893642493</v>
          </cell>
          <cell r="FS101">
            <v>138528.81222575772</v>
          </cell>
          <cell r="FT101">
            <v>63317.462153692271</v>
          </cell>
          <cell r="FU101">
            <v>51073.754002425805</v>
          </cell>
          <cell r="FV101">
            <v>60518.900290545658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H101">
            <v>60868.720523438977</v>
          </cell>
          <cell r="HI101">
            <v>56670.877728719053</v>
          </cell>
          <cell r="HJ101">
            <v>135730.25036261106</v>
          </cell>
          <cell r="HK101">
            <v>12593.528384159788</v>
          </cell>
          <cell r="HL101">
            <v>67865.125181305528</v>
          </cell>
          <cell r="HM101">
            <v>123836.36244423792</v>
          </cell>
          <cell r="HN101">
            <v>103546.78893642493</v>
          </cell>
          <cell r="HO101">
            <v>138528.81222575772</v>
          </cell>
          <cell r="HP101">
            <v>63317.462153692271</v>
          </cell>
          <cell r="HQ101">
            <v>51073.754002425805</v>
          </cell>
          <cell r="HR101">
            <v>60518.900290545658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D101">
            <v>60868.720523438977</v>
          </cell>
          <cell r="JE101">
            <v>56670.877728719053</v>
          </cell>
          <cell r="JF101">
            <v>135730.25036261106</v>
          </cell>
          <cell r="JG101">
            <v>12593.528384159788</v>
          </cell>
          <cell r="JH101">
            <v>67865.125181305528</v>
          </cell>
          <cell r="JI101">
            <v>123836.36244423792</v>
          </cell>
          <cell r="JJ101">
            <v>103546.78893642493</v>
          </cell>
          <cell r="JK101">
            <v>138528.81222575772</v>
          </cell>
          <cell r="JL101">
            <v>63317.462153692271</v>
          </cell>
          <cell r="JM101">
            <v>51073.754002425805</v>
          </cell>
          <cell r="JN101">
            <v>60518.900290545658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</row>
        <row r="102">
          <cell r="B102" t="str">
            <v>2008 EKC Program</v>
          </cell>
          <cell r="C102" t="str">
            <v>Lighting Control Devices</v>
          </cell>
          <cell r="D102">
            <v>0</v>
          </cell>
          <cell r="E102">
            <v>0</v>
          </cell>
          <cell r="F102">
            <v>0</v>
          </cell>
          <cell r="G102">
            <v>166906.96085262057</v>
          </cell>
          <cell r="H102">
            <v>166906.96085262057</v>
          </cell>
          <cell r="I102">
            <v>166906.96085262057</v>
          </cell>
          <cell r="J102">
            <v>166906.96085262057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5</v>
          </cell>
          <cell r="P102">
            <v>8.6999999999999994E-2</v>
          </cell>
          <cell r="Q102">
            <v>8.1000000000000003E-2</v>
          </cell>
          <cell r="R102">
            <v>0.19400000000000001</v>
          </cell>
          <cell r="S102">
            <v>1.7999999999999999E-2</v>
          </cell>
          <cell r="T102">
            <v>9.7000000000000003E-2</v>
          </cell>
          <cell r="U102">
            <v>0.17699999999999999</v>
          </cell>
          <cell r="V102">
            <v>0.14799999999999999</v>
          </cell>
          <cell r="W102">
            <v>0.19800000000000006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L102">
            <v>14520.905594177988</v>
          </cell>
          <cell r="FM102">
            <v>13519.463829062266</v>
          </cell>
          <cell r="FN102">
            <v>32379.950405408392</v>
          </cell>
          <cell r="FO102">
            <v>3004.3252953471701</v>
          </cell>
          <cell r="FP102">
            <v>16189.975202704196</v>
          </cell>
          <cell r="FQ102">
            <v>29542.53207091384</v>
          </cell>
          <cell r="FR102">
            <v>24702.230206187844</v>
          </cell>
          <cell r="FS102">
            <v>33047.578248818885</v>
          </cell>
          <cell r="FT102">
            <v>15105.079957162161</v>
          </cell>
          <cell r="FU102">
            <v>12184.208142241301</v>
          </cell>
          <cell r="FV102">
            <v>14437.452113751682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H102">
            <v>14520.905594177988</v>
          </cell>
          <cell r="HI102">
            <v>13519.463829062266</v>
          </cell>
          <cell r="HJ102">
            <v>32379.950405408392</v>
          </cell>
          <cell r="HK102">
            <v>3004.3252953471701</v>
          </cell>
          <cell r="HL102">
            <v>16189.975202704196</v>
          </cell>
          <cell r="HM102">
            <v>29542.53207091384</v>
          </cell>
          <cell r="HN102">
            <v>24702.230206187844</v>
          </cell>
          <cell r="HO102">
            <v>33047.578248818885</v>
          </cell>
          <cell r="HP102">
            <v>15105.079957162161</v>
          </cell>
          <cell r="HQ102">
            <v>12184.208142241301</v>
          </cell>
          <cell r="HR102">
            <v>14437.452113751682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D102">
            <v>14520.905594177988</v>
          </cell>
          <cell r="JE102">
            <v>13519.463829062266</v>
          </cell>
          <cell r="JF102">
            <v>32379.950405408392</v>
          </cell>
          <cell r="JG102">
            <v>3004.3252953471701</v>
          </cell>
          <cell r="JH102">
            <v>16189.975202704196</v>
          </cell>
          <cell r="JI102">
            <v>29542.53207091384</v>
          </cell>
          <cell r="JJ102">
            <v>24702.230206187844</v>
          </cell>
          <cell r="JK102">
            <v>33047.578248818885</v>
          </cell>
          <cell r="JL102">
            <v>15105.079957162161</v>
          </cell>
          <cell r="JM102">
            <v>12184.208142241301</v>
          </cell>
          <cell r="JN102">
            <v>14437.452113751682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</row>
        <row r="103">
          <cell r="B103" t="str">
            <v>2008 EKC Program</v>
          </cell>
          <cell r="C103" t="str">
            <v>Pipe Wrap</v>
          </cell>
          <cell r="D103">
            <v>0</v>
          </cell>
          <cell r="E103">
            <v>0</v>
          </cell>
          <cell r="F103">
            <v>0</v>
          </cell>
          <cell r="G103">
            <v>419614.51080755057</v>
          </cell>
          <cell r="H103">
            <v>419614.51080755057</v>
          </cell>
          <cell r="I103">
            <v>419614.51080755057</v>
          </cell>
          <cell r="J103">
            <v>419614.51080755057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14</v>
          </cell>
          <cell r="P103">
            <v>0.10100000000000001</v>
          </cell>
          <cell r="Q103">
            <v>8.7999999999999995E-2</v>
          </cell>
          <cell r="R103">
            <v>0.16800000000000001</v>
          </cell>
          <cell r="S103">
            <v>4.2000000000000003E-2</v>
          </cell>
          <cell r="T103">
            <v>0.1</v>
          </cell>
          <cell r="U103">
            <v>0.14599999999999999</v>
          </cell>
          <cell r="V103">
            <v>0.17899999999999999</v>
          </cell>
          <cell r="W103">
            <v>0.17599999999999993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L103">
            <v>42381.065591562612</v>
          </cell>
          <cell r="FM103">
            <v>36926.076951064446</v>
          </cell>
          <cell r="FN103">
            <v>70495.237815668501</v>
          </cell>
          <cell r="FO103">
            <v>17623.809453917125</v>
          </cell>
          <cell r="FP103">
            <v>41961.451080755061</v>
          </cell>
          <cell r="FQ103">
            <v>61263.718577902378</v>
          </cell>
          <cell r="FR103">
            <v>75110.997434551551</v>
          </cell>
          <cell r="FS103">
            <v>73852.153902128877</v>
          </cell>
          <cell r="FT103">
            <v>37450.595089573893</v>
          </cell>
          <cell r="FU103">
            <v>30212.244778143642</v>
          </cell>
          <cell r="FV103">
            <v>37240.787834170107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H103">
            <v>42381.065591562612</v>
          </cell>
          <cell r="HI103">
            <v>36926.076951064446</v>
          </cell>
          <cell r="HJ103">
            <v>70495.237815668501</v>
          </cell>
          <cell r="HK103">
            <v>17623.809453917125</v>
          </cell>
          <cell r="HL103">
            <v>41961.451080755061</v>
          </cell>
          <cell r="HM103">
            <v>61263.718577902378</v>
          </cell>
          <cell r="HN103">
            <v>75110.997434551551</v>
          </cell>
          <cell r="HO103">
            <v>73852.153902128877</v>
          </cell>
          <cell r="HP103">
            <v>37450.595089573893</v>
          </cell>
          <cell r="HQ103">
            <v>30212.244778143642</v>
          </cell>
          <cell r="HR103">
            <v>37240.787834170107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D103">
            <v>42381.065591562612</v>
          </cell>
          <cell r="JE103">
            <v>36926.076951064446</v>
          </cell>
          <cell r="JF103">
            <v>70495.237815668501</v>
          </cell>
          <cell r="JG103">
            <v>17623.809453917125</v>
          </cell>
          <cell r="JH103">
            <v>41961.451080755061</v>
          </cell>
          <cell r="JI103">
            <v>61263.718577902378</v>
          </cell>
          <cell r="JJ103">
            <v>75110.997434551551</v>
          </cell>
          <cell r="JK103">
            <v>73852.153902128877</v>
          </cell>
          <cell r="JL103">
            <v>37450.595089573893</v>
          </cell>
          <cell r="JM103">
            <v>30212.244778143642</v>
          </cell>
          <cell r="JN103">
            <v>37240.787834170107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</row>
        <row r="104">
          <cell r="B104" t="str">
            <v>2008 EKC Program</v>
          </cell>
          <cell r="C104" t="str">
            <v>Keep Cool – Dehumidifier</v>
          </cell>
          <cell r="D104">
            <v>0</v>
          </cell>
          <cell r="E104">
            <v>0</v>
          </cell>
          <cell r="F104">
            <v>0</v>
          </cell>
          <cell r="G104">
            <v>1287.4044837380627</v>
          </cell>
          <cell r="H104">
            <v>1287.4044837380627</v>
          </cell>
          <cell r="I104">
            <v>1287.4044837380627</v>
          </cell>
          <cell r="J104">
            <v>1287.4044837380627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19</v>
          </cell>
          <cell r="P104">
            <v>0</v>
          </cell>
          <cell r="Q104">
            <v>0</v>
          </cell>
          <cell r="R104">
            <v>0</v>
          </cell>
          <cell r="S104">
            <v>0.12899159663865545</v>
          </cell>
          <cell r="T104">
            <v>0.19399759903961583</v>
          </cell>
          <cell r="U104">
            <v>0.40200080032012803</v>
          </cell>
          <cell r="V104">
            <v>0.13699479791916766</v>
          </cell>
          <cell r="W104">
            <v>0.13801520608243301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166.06435987713664</v>
          </cell>
          <cell r="FP104">
            <v>249.7533788380203</v>
          </cell>
          <cell r="FQ104">
            <v>517.53763279842246</v>
          </cell>
          <cell r="FR104">
            <v>176.36771708992626</v>
          </cell>
          <cell r="FS104">
            <v>177.68139513455699</v>
          </cell>
          <cell r="FT104">
            <v>0</v>
          </cell>
          <cell r="FU104">
            <v>233.33884287839484</v>
          </cell>
          <cell r="FV104">
            <v>88.512278056120806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166.06435987713664</v>
          </cell>
          <cell r="HL104">
            <v>249.7533788380203</v>
          </cell>
          <cell r="HM104">
            <v>517.53763279842246</v>
          </cell>
          <cell r="HN104">
            <v>176.36771708992626</v>
          </cell>
          <cell r="HO104">
            <v>177.68139513455699</v>
          </cell>
          <cell r="HP104">
            <v>0</v>
          </cell>
          <cell r="HQ104">
            <v>233.33884287839484</v>
          </cell>
          <cell r="HR104">
            <v>88.512278056120806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166.06435987713664</v>
          </cell>
          <cell r="JH104">
            <v>249.7533788380203</v>
          </cell>
          <cell r="JI104">
            <v>517.53763279842246</v>
          </cell>
          <cell r="JJ104">
            <v>176.36771708992626</v>
          </cell>
          <cell r="JK104">
            <v>177.68139513455699</v>
          </cell>
          <cell r="JL104">
            <v>0</v>
          </cell>
          <cell r="JM104">
            <v>233.33884287839484</v>
          </cell>
          <cell r="JN104">
            <v>88.512278056120806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</row>
        <row r="105">
          <cell r="B105" t="str">
            <v>2008 EKC Program</v>
          </cell>
          <cell r="C105" t="str">
            <v>Keep Cool – Room Air Conditioner</v>
          </cell>
          <cell r="D105">
            <v>0</v>
          </cell>
          <cell r="E105">
            <v>0</v>
          </cell>
          <cell r="F105">
            <v>0</v>
          </cell>
          <cell r="G105">
            <v>487.8208701361051</v>
          </cell>
          <cell r="H105">
            <v>487.8208701361051</v>
          </cell>
          <cell r="I105">
            <v>487.8208701361051</v>
          </cell>
          <cell r="J105">
            <v>487.8208701361051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11</v>
          </cell>
          <cell r="P105">
            <v>0</v>
          </cell>
          <cell r="Q105">
            <v>0</v>
          </cell>
          <cell r="R105">
            <v>0</v>
          </cell>
          <cell r="S105">
            <v>0.22600000000000001</v>
          </cell>
          <cell r="T105">
            <v>0.21299999999999999</v>
          </cell>
          <cell r="U105">
            <v>0.52500000000000002</v>
          </cell>
          <cell r="V105">
            <v>6.0000000000000001E-3</v>
          </cell>
          <cell r="W105">
            <v>3.0000000000000027E-2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110.24751665075975</v>
          </cell>
          <cell r="FP105">
            <v>103.90584533899039</v>
          </cell>
          <cell r="FQ105">
            <v>256.10595682145521</v>
          </cell>
          <cell r="FR105">
            <v>2.9269252208166305</v>
          </cell>
          <cell r="FS105">
            <v>14.634626104083166</v>
          </cell>
          <cell r="FT105">
            <v>0</v>
          </cell>
          <cell r="FU105">
            <v>117.56482970280133</v>
          </cell>
          <cell r="FV105">
            <v>4.3903878312249489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110.24751665075975</v>
          </cell>
          <cell r="HL105">
            <v>103.90584533899039</v>
          </cell>
          <cell r="HM105">
            <v>256.10595682145521</v>
          </cell>
          <cell r="HN105">
            <v>2.9269252208166305</v>
          </cell>
          <cell r="HO105">
            <v>14.634626104083166</v>
          </cell>
          <cell r="HP105">
            <v>0</v>
          </cell>
          <cell r="HQ105">
            <v>117.56482970280133</v>
          </cell>
          <cell r="HR105">
            <v>4.3903878312249489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110.24751665075975</v>
          </cell>
          <cell r="JH105">
            <v>103.90584533899039</v>
          </cell>
          <cell r="JI105">
            <v>256.10595682145521</v>
          </cell>
          <cell r="JJ105">
            <v>2.9269252208166305</v>
          </cell>
          <cell r="JK105">
            <v>14.634626104083166</v>
          </cell>
          <cell r="JL105">
            <v>0</v>
          </cell>
          <cell r="JM105">
            <v>117.56482970280133</v>
          </cell>
          <cell r="JN105">
            <v>4.3903878312249489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</row>
        <row r="106">
          <cell r="B106" t="str">
            <v>2008 EKC Program</v>
          </cell>
          <cell r="C106" t="str">
            <v>Rewards for Recycling – Dehumidifier</v>
          </cell>
          <cell r="D106">
            <v>0</v>
          </cell>
          <cell r="E106">
            <v>0</v>
          </cell>
          <cell r="F106">
            <v>0</v>
          </cell>
          <cell r="G106">
            <v>48596.617181477144</v>
          </cell>
          <cell r="H106">
            <v>48596.617181477144</v>
          </cell>
          <cell r="I106">
            <v>48596.617181477144</v>
          </cell>
          <cell r="J106">
            <v>48596.617181477144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19</v>
          </cell>
          <cell r="P106">
            <v>0</v>
          </cell>
          <cell r="Q106">
            <v>0</v>
          </cell>
          <cell r="R106">
            <v>0</v>
          </cell>
          <cell r="S106">
            <v>0.12899159663865545</v>
          </cell>
          <cell r="T106">
            <v>0.19399759903961583</v>
          </cell>
          <cell r="U106">
            <v>0.40200080032012803</v>
          </cell>
          <cell r="V106">
            <v>0.13699479791916766</v>
          </cell>
          <cell r="W106">
            <v>0.13801520608243301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6268.5552414762524</v>
          </cell>
          <cell r="FP106">
            <v>9427.627054653909</v>
          </cell>
          <cell r="FQ106">
            <v>19535.878999804696</v>
          </cell>
          <cell r="FR106">
            <v>6657.4837503316121</v>
          </cell>
          <cell r="FS106">
            <v>6707.072135210673</v>
          </cell>
          <cell r="FT106">
            <v>0</v>
          </cell>
          <cell r="FU106">
            <v>8808.0153239837146</v>
          </cell>
          <cell r="FV106">
            <v>3341.1389713855715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6268.5552414762524</v>
          </cell>
          <cell r="HL106">
            <v>9427.627054653909</v>
          </cell>
          <cell r="HM106">
            <v>19535.878999804696</v>
          </cell>
          <cell r="HN106">
            <v>6657.4837503316121</v>
          </cell>
          <cell r="HO106">
            <v>6707.072135210673</v>
          </cell>
          <cell r="HP106">
            <v>0</v>
          </cell>
          <cell r="HQ106">
            <v>8808.0153239837146</v>
          </cell>
          <cell r="HR106">
            <v>3341.1389713855715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6268.5552414762524</v>
          </cell>
          <cell r="JH106">
            <v>9427.627054653909</v>
          </cell>
          <cell r="JI106">
            <v>19535.878999804696</v>
          </cell>
          <cell r="JJ106">
            <v>6657.4837503316121</v>
          </cell>
          <cell r="JK106">
            <v>6707.072135210673</v>
          </cell>
          <cell r="JL106">
            <v>0</v>
          </cell>
          <cell r="JM106">
            <v>8808.0153239837146</v>
          </cell>
          <cell r="JN106">
            <v>3341.1389713855715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</row>
        <row r="107">
          <cell r="B107" t="str">
            <v>2008 EKC Program</v>
          </cell>
          <cell r="C107" t="str">
            <v>Rewards for Recycling – Room Air Conditioner</v>
          </cell>
          <cell r="D107">
            <v>0</v>
          </cell>
          <cell r="E107">
            <v>0</v>
          </cell>
          <cell r="F107">
            <v>0</v>
          </cell>
          <cell r="G107">
            <v>14785.815138895312</v>
          </cell>
          <cell r="H107">
            <v>14785.815138895312</v>
          </cell>
          <cell r="I107">
            <v>14785.815138895312</v>
          </cell>
          <cell r="J107">
            <v>14785.815138895312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O107">
            <v>11</v>
          </cell>
          <cell r="P107">
            <v>0</v>
          </cell>
          <cell r="Q107">
            <v>0</v>
          </cell>
          <cell r="R107">
            <v>0</v>
          </cell>
          <cell r="S107">
            <v>0.22600000000000001</v>
          </cell>
          <cell r="T107">
            <v>0.21299999999999999</v>
          </cell>
          <cell r="U107">
            <v>0.52500000000000002</v>
          </cell>
          <cell r="V107">
            <v>6.0000000000000001E-3</v>
          </cell>
          <cell r="W107">
            <v>3.0000000000000027E-2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3341.5942213903404</v>
          </cell>
          <cell r="FP107">
            <v>3149.3786245847014</v>
          </cell>
          <cell r="FQ107">
            <v>7762.5529479200395</v>
          </cell>
          <cell r="FR107">
            <v>88.714890833371868</v>
          </cell>
          <cell r="FS107">
            <v>443.57445416685977</v>
          </cell>
          <cell r="FT107">
            <v>0</v>
          </cell>
          <cell r="FU107">
            <v>3563.3814484737704</v>
          </cell>
          <cell r="FV107">
            <v>133.0723362500579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3341.5942213903404</v>
          </cell>
          <cell r="HL107">
            <v>3149.3786245847014</v>
          </cell>
          <cell r="HM107">
            <v>7762.5529479200395</v>
          </cell>
          <cell r="HN107">
            <v>88.714890833371868</v>
          </cell>
          <cell r="HO107">
            <v>443.57445416685977</v>
          </cell>
          <cell r="HP107">
            <v>0</v>
          </cell>
          <cell r="HQ107">
            <v>3563.3814484737704</v>
          </cell>
          <cell r="HR107">
            <v>133.0723362500579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3341.5942213903404</v>
          </cell>
          <cell r="JH107">
            <v>3149.3786245847014</v>
          </cell>
          <cell r="JI107">
            <v>7762.5529479200395</v>
          </cell>
          <cell r="JJ107">
            <v>88.714890833371868</v>
          </cell>
          <cell r="JK107">
            <v>443.57445416685977</v>
          </cell>
          <cell r="JL107">
            <v>0</v>
          </cell>
          <cell r="JM107">
            <v>3563.3814484737704</v>
          </cell>
          <cell r="JN107">
            <v>133.0723362500579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</row>
        <row r="108">
          <cell r="B108" t="str">
            <v>2008 EKC Program</v>
          </cell>
          <cell r="C108" t="str">
            <v>Rewards for Recycling - Halogen Lamp</v>
          </cell>
          <cell r="D108">
            <v>0</v>
          </cell>
          <cell r="E108">
            <v>0</v>
          </cell>
          <cell r="F108">
            <v>0</v>
          </cell>
          <cell r="G108">
            <v>25165.420217228449</v>
          </cell>
          <cell r="H108">
            <v>25165.420217228449</v>
          </cell>
          <cell r="I108">
            <v>25165.420217228449</v>
          </cell>
          <cell r="J108">
            <v>25165.420217228449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8.6999999999999994E-2</v>
          </cell>
          <cell r="Q108">
            <v>8.1000000000000003E-2</v>
          </cell>
          <cell r="R108">
            <v>0.19400000000000001</v>
          </cell>
          <cell r="S108">
            <v>1.7999999999999999E-2</v>
          </cell>
          <cell r="T108">
            <v>9.7000000000000003E-2</v>
          </cell>
          <cell r="U108">
            <v>0.17699999999999999</v>
          </cell>
          <cell r="V108">
            <v>0.14799999999999999</v>
          </cell>
          <cell r="W108">
            <v>0.19800000000000006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L108">
            <v>2189.3915588988748</v>
          </cell>
          <cell r="FM108">
            <v>2038.3990375955045</v>
          </cell>
          <cell r="FN108">
            <v>4882.0915221423193</v>
          </cell>
          <cell r="FO108">
            <v>452.97756391011205</v>
          </cell>
          <cell r="FP108">
            <v>2441.0457610711596</v>
          </cell>
          <cell r="FQ108">
            <v>4454.2793784494352</v>
          </cell>
          <cell r="FR108">
            <v>3724.4821921498105</v>
          </cell>
          <cell r="FS108">
            <v>4982.7532030112343</v>
          </cell>
          <cell r="FT108">
            <v>2277.4705296591746</v>
          </cell>
          <cell r="FU108">
            <v>1837.0756758576767</v>
          </cell>
          <cell r="FV108">
            <v>2176.8088487902614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H108">
            <v>2189.3915588988748</v>
          </cell>
          <cell r="HI108">
            <v>2038.3990375955045</v>
          </cell>
          <cell r="HJ108">
            <v>4882.0915221423193</v>
          </cell>
          <cell r="HK108">
            <v>452.97756391011205</v>
          </cell>
          <cell r="HL108">
            <v>2441.0457610711596</v>
          </cell>
          <cell r="HM108">
            <v>4454.2793784494352</v>
          </cell>
          <cell r="HN108">
            <v>3724.4821921498105</v>
          </cell>
          <cell r="HO108">
            <v>4982.7532030112343</v>
          </cell>
          <cell r="HP108">
            <v>2277.4705296591746</v>
          </cell>
          <cell r="HQ108">
            <v>1837.0756758576767</v>
          </cell>
          <cell r="HR108">
            <v>2176.8088487902614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D108">
            <v>2189.3915588988748</v>
          </cell>
          <cell r="JE108">
            <v>2038.3990375955045</v>
          </cell>
          <cell r="JF108">
            <v>4882.0915221423193</v>
          </cell>
          <cell r="JG108">
            <v>452.97756391011205</v>
          </cell>
          <cell r="JH108">
            <v>2441.0457610711596</v>
          </cell>
          <cell r="JI108">
            <v>4454.2793784494352</v>
          </cell>
          <cell r="JJ108">
            <v>3724.4821921498105</v>
          </cell>
          <cell r="JK108">
            <v>4982.7532030112343</v>
          </cell>
          <cell r="JL108">
            <v>2277.4705296591746</v>
          </cell>
          <cell r="JM108">
            <v>1837.0756758576767</v>
          </cell>
          <cell r="JN108">
            <v>2176.8088487902614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</row>
        <row r="109">
          <cell r="B109" t="str">
            <v>2008 peaksaver®</v>
          </cell>
          <cell r="C109" t="str">
            <v>Residential Programmable Thermostat</v>
          </cell>
          <cell r="D109">
            <v>0</v>
          </cell>
          <cell r="E109">
            <v>0</v>
          </cell>
          <cell r="F109">
            <v>0</v>
          </cell>
          <cell r="G109">
            <v>1510.2900000000002</v>
          </cell>
          <cell r="H109">
            <v>1510.2900000000002</v>
          </cell>
          <cell r="I109">
            <v>1510.2900000000002</v>
          </cell>
          <cell r="J109">
            <v>1510.2900000000002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13</v>
          </cell>
          <cell r="P109">
            <v>0.16400000000000001</v>
          </cell>
          <cell r="Q109">
            <v>0.17100000000000001</v>
          </cell>
          <cell r="R109">
            <v>0.48299999999999998</v>
          </cell>
          <cell r="S109">
            <v>1E-3</v>
          </cell>
          <cell r="T109">
            <v>4.0000000000000001E-3</v>
          </cell>
          <cell r="U109">
            <v>0.01</v>
          </cell>
          <cell r="V109">
            <v>5.6000000000000001E-2</v>
          </cell>
          <cell r="W109">
            <v>0.11099999999999988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L109">
            <v>247.68756000000005</v>
          </cell>
          <cell r="FM109">
            <v>258.25959000000006</v>
          </cell>
          <cell r="FN109">
            <v>729.47007000000008</v>
          </cell>
          <cell r="FO109">
            <v>1.5102900000000001</v>
          </cell>
          <cell r="FP109">
            <v>6.0411600000000005</v>
          </cell>
          <cell r="FQ109">
            <v>15.102900000000002</v>
          </cell>
          <cell r="FR109">
            <v>84.576240000000013</v>
          </cell>
          <cell r="FS109">
            <v>167.64218999999983</v>
          </cell>
          <cell r="FT109">
            <v>308.85430500000007</v>
          </cell>
          <cell r="FU109">
            <v>5.6635875000000002</v>
          </cell>
          <cell r="FV109">
            <v>63.05460749999996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H109">
            <v>247.68756000000005</v>
          </cell>
          <cell r="HI109">
            <v>258.25959000000006</v>
          </cell>
          <cell r="HJ109">
            <v>729.47007000000008</v>
          </cell>
          <cell r="HK109">
            <v>1.5102900000000001</v>
          </cell>
          <cell r="HL109">
            <v>6.0411600000000005</v>
          </cell>
          <cell r="HM109">
            <v>15.102900000000002</v>
          </cell>
          <cell r="HN109">
            <v>84.576240000000013</v>
          </cell>
          <cell r="HO109">
            <v>167.64218999999983</v>
          </cell>
          <cell r="HP109">
            <v>308.85430500000007</v>
          </cell>
          <cell r="HQ109">
            <v>5.6635875000000002</v>
          </cell>
          <cell r="HR109">
            <v>63.05460749999996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D109">
            <v>247.68756000000005</v>
          </cell>
          <cell r="JE109">
            <v>258.25959000000006</v>
          </cell>
          <cell r="JF109">
            <v>729.47007000000008</v>
          </cell>
          <cell r="JG109">
            <v>1.5102900000000001</v>
          </cell>
          <cell r="JH109">
            <v>6.0411600000000005</v>
          </cell>
          <cell r="JI109">
            <v>15.102900000000002</v>
          </cell>
          <cell r="JJ109">
            <v>84.576240000000013</v>
          </cell>
          <cell r="JK109">
            <v>167.64218999999983</v>
          </cell>
          <cell r="JL109">
            <v>308.85430500000007</v>
          </cell>
          <cell r="JM109">
            <v>5.6635875000000002</v>
          </cell>
          <cell r="JN109">
            <v>63.05460749999996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</row>
        <row r="110">
          <cell r="B110" t="str">
            <v>2008 peaksaver®</v>
          </cell>
          <cell r="C110" t="str">
            <v>Residential Air Conditioner Switch</v>
          </cell>
          <cell r="D110">
            <v>0</v>
          </cell>
          <cell r="E110">
            <v>0</v>
          </cell>
          <cell r="F110">
            <v>0</v>
          </cell>
          <cell r="G110">
            <v>16955.73</v>
          </cell>
          <cell r="H110">
            <v>16955.73</v>
          </cell>
          <cell r="I110">
            <v>16955.73</v>
          </cell>
          <cell r="J110">
            <v>16955.73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20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-1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33911.46</v>
          </cell>
          <cell r="FP110">
            <v>-16955.73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4238.9324999999999</v>
          </cell>
          <cell r="FV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33911.46</v>
          </cell>
          <cell r="HL110">
            <v>-16955.73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4238.9324999999999</v>
          </cell>
          <cell r="HR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33911.46</v>
          </cell>
          <cell r="JH110">
            <v>-16955.73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4238.9324999999999</v>
          </cell>
          <cell r="JN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</row>
        <row r="111">
          <cell r="B111" t="str">
            <v>2008 peaksaver®</v>
          </cell>
          <cell r="C111" t="str">
            <v>Residential Water Heater Switch</v>
          </cell>
          <cell r="D111">
            <v>0</v>
          </cell>
          <cell r="E111">
            <v>0</v>
          </cell>
          <cell r="F111">
            <v>0</v>
          </cell>
          <cell r="G111">
            <v>10.8</v>
          </cell>
          <cell r="H111">
            <v>10.8</v>
          </cell>
          <cell r="I111">
            <v>10.8</v>
          </cell>
          <cell r="J111">
            <v>10.8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14</v>
          </cell>
          <cell r="P111">
            <v>0.10100000000000001</v>
          </cell>
          <cell r="Q111">
            <v>8.7999999999999995E-2</v>
          </cell>
          <cell r="R111">
            <v>0.16800000000000001</v>
          </cell>
          <cell r="S111">
            <v>4.2000000000000003E-2</v>
          </cell>
          <cell r="T111">
            <v>0.1</v>
          </cell>
          <cell r="U111">
            <v>0.14599999999999999</v>
          </cell>
          <cell r="V111">
            <v>0.17899999999999999</v>
          </cell>
          <cell r="W111">
            <v>0.17599999999999993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L111">
            <v>1.0908000000000002</v>
          </cell>
          <cell r="FM111">
            <v>0.95040000000000002</v>
          </cell>
          <cell r="FN111">
            <v>1.8144000000000002</v>
          </cell>
          <cell r="FO111">
            <v>0.45360000000000006</v>
          </cell>
          <cell r="FP111">
            <v>1.08</v>
          </cell>
          <cell r="FQ111">
            <v>1.5768</v>
          </cell>
          <cell r="FR111">
            <v>1.9332</v>
          </cell>
          <cell r="FS111">
            <v>1.9007999999999994</v>
          </cell>
          <cell r="FT111">
            <v>0.9639000000000002</v>
          </cell>
          <cell r="FU111">
            <v>0.77760000000000007</v>
          </cell>
          <cell r="FV111">
            <v>0.95849999999999991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H111">
            <v>1.0908000000000002</v>
          </cell>
          <cell r="HI111">
            <v>0.95040000000000002</v>
          </cell>
          <cell r="HJ111">
            <v>1.8144000000000002</v>
          </cell>
          <cell r="HK111">
            <v>0.45360000000000006</v>
          </cell>
          <cell r="HL111">
            <v>1.08</v>
          </cell>
          <cell r="HM111">
            <v>1.5768</v>
          </cell>
          <cell r="HN111">
            <v>1.9332</v>
          </cell>
          <cell r="HO111">
            <v>1.9007999999999994</v>
          </cell>
          <cell r="HP111">
            <v>0.9639000000000002</v>
          </cell>
          <cell r="HQ111">
            <v>0.77760000000000007</v>
          </cell>
          <cell r="HR111">
            <v>0.95849999999999991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D111">
            <v>1.0908000000000002</v>
          </cell>
          <cell r="JE111">
            <v>0.95040000000000002</v>
          </cell>
          <cell r="JF111">
            <v>1.8144000000000002</v>
          </cell>
          <cell r="JG111">
            <v>0.45360000000000006</v>
          </cell>
          <cell r="JH111">
            <v>1.08</v>
          </cell>
          <cell r="JI111">
            <v>1.5768</v>
          </cell>
          <cell r="JJ111">
            <v>1.9332</v>
          </cell>
          <cell r="JK111">
            <v>1.9007999999999994</v>
          </cell>
          <cell r="JL111">
            <v>0.9639000000000002</v>
          </cell>
          <cell r="JM111">
            <v>0.77760000000000007</v>
          </cell>
          <cell r="JN111">
            <v>0.95849999999999991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</row>
        <row r="112">
          <cell r="B112" t="str">
            <v>2008 Renewable Energy Standard Offer</v>
          </cell>
          <cell r="C112" t="str">
            <v>Solar Photo-Voltaic</v>
          </cell>
          <cell r="D112">
            <v>0</v>
          </cell>
          <cell r="E112">
            <v>0</v>
          </cell>
          <cell r="F112">
            <v>0</v>
          </cell>
          <cell r="G112">
            <v>25594.53</v>
          </cell>
          <cell r="H112">
            <v>25594.53</v>
          </cell>
          <cell r="I112">
            <v>25594.53</v>
          </cell>
          <cell r="J112">
            <v>25594.53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0.13200000000000001</v>
          </cell>
          <cell r="U112">
            <v>0.65200000000000002</v>
          </cell>
          <cell r="V112">
            <v>4.9000000000000002E-2</v>
          </cell>
          <cell r="W112">
            <v>0.16699999999999993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3378.4779600000002</v>
          </cell>
          <cell r="GC112">
            <v>16687.633559999998</v>
          </cell>
          <cell r="GD112">
            <v>1254.1319699999999</v>
          </cell>
          <cell r="GE112">
            <v>4274.2865099999981</v>
          </cell>
          <cell r="GF112">
            <v>0</v>
          </cell>
          <cell r="GG112">
            <v>5016.5278799999996</v>
          </cell>
          <cell r="GH112">
            <v>1382.1046199999996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3378.4779600000002</v>
          </cell>
          <cell r="HY112">
            <v>16687.633559999998</v>
          </cell>
          <cell r="HZ112">
            <v>1254.1319699999999</v>
          </cell>
          <cell r="IA112">
            <v>4274.2865099999981</v>
          </cell>
          <cell r="IB112">
            <v>0</v>
          </cell>
          <cell r="IC112">
            <v>5016.5278799999996</v>
          </cell>
          <cell r="ID112">
            <v>1382.1046199999996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3378.4779600000002</v>
          </cell>
          <cell r="JU112">
            <v>16687.633559999998</v>
          </cell>
          <cell r="JV112">
            <v>1254.1319699999999</v>
          </cell>
          <cell r="JW112">
            <v>4274.2865099999981</v>
          </cell>
          <cell r="JX112">
            <v>0</v>
          </cell>
          <cell r="JY112">
            <v>5016.5278799999996</v>
          </cell>
          <cell r="JZ112">
            <v>1382.1046199999996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</row>
        <row r="113">
          <cell r="B113" t="str">
            <v>2008 Electricity Retrofit Incentive</v>
          </cell>
          <cell r="C113" t="str">
            <v>Multiple</v>
          </cell>
          <cell r="D113">
            <v>0</v>
          </cell>
          <cell r="E113">
            <v>0</v>
          </cell>
          <cell r="F113">
            <v>0</v>
          </cell>
          <cell r="G113">
            <v>3918703.2413592502</v>
          </cell>
          <cell r="H113">
            <v>3918703.2413592502</v>
          </cell>
          <cell r="I113">
            <v>3918703.2413592502</v>
          </cell>
          <cell r="J113">
            <v>3918703.2413592502</v>
          </cell>
          <cell r="K113">
            <v>0</v>
          </cell>
          <cell r="L113">
            <v>0</v>
          </cell>
          <cell r="M113">
            <v>0.54059999999999997</v>
          </cell>
          <cell r="N113">
            <v>0.45939999999999998</v>
          </cell>
          <cell r="O113">
            <v>22</v>
          </cell>
          <cell r="P113">
            <v>6.9000000000000006E-2</v>
          </cell>
          <cell r="Q113">
            <v>7.9000000000000001E-2</v>
          </cell>
          <cell r="R113">
            <v>0.184</v>
          </cell>
          <cell r="S113">
            <v>0.06</v>
          </cell>
          <cell r="T113">
            <v>8.900000000000001E-2</v>
          </cell>
          <cell r="U113">
            <v>0.185</v>
          </cell>
          <cell r="V113">
            <v>0.14899999999999999</v>
          </cell>
          <cell r="W113">
            <v>0.18499999999999994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J113">
            <v>146173.11708723792</v>
          </cell>
          <cell r="GK113">
            <v>167357.62681002603</v>
          </cell>
          <cell r="GL113">
            <v>389794.97889930109</v>
          </cell>
          <cell r="GM113">
            <v>127107.05833672863</v>
          </cell>
          <cell r="GN113">
            <v>188542.13653281415</v>
          </cell>
          <cell r="GO113">
            <v>391913.42987157992</v>
          </cell>
          <cell r="GP113">
            <v>315649.19486954279</v>
          </cell>
          <cell r="GQ113">
            <v>391913.42987157981</v>
          </cell>
          <cell r="GR113">
            <v>175831.43069914126</v>
          </cell>
          <cell r="GS113">
            <v>176890.65618528068</v>
          </cell>
          <cell r="GT113">
            <v>176890.65618528065</v>
          </cell>
          <cell r="GV113">
            <v>124217.40656655033</v>
          </cell>
          <cell r="GW113">
            <v>142219.92925735473</v>
          </cell>
          <cell r="GX113">
            <v>331246.41751080088</v>
          </cell>
          <cell r="GY113">
            <v>108015.13614482636</v>
          </cell>
          <cell r="GZ113">
            <v>160222.45194815911</v>
          </cell>
          <cell r="HA113">
            <v>333046.66977988131</v>
          </cell>
          <cell r="HB113">
            <v>268237.58809298545</v>
          </cell>
          <cell r="HC113">
            <v>333046.66977988119</v>
          </cell>
          <cell r="HD113">
            <v>149420.93833367649</v>
          </cell>
          <cell r="HE113">
            <v>150321.06446821667</v>
          </cell>
          <cell r="HF113">
            <v>150321.06446821667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F113">
            <v>146173.11708723792</v>
          </cell>
          <cell r="IG113">
            <v>167357.62681002603</v>
          </cell>
          <cell r="IH113">
            <v>389794.97889930109</v>
          </cell>
          <cell r="II113">
            <v>127107.05833672863</v>
          </cell>
          <cell r="IJ113">
            <v>188542.13653281415</v>
          </cell>
          <cell r="IK113">
            <v>391913.42987157992</v>
          </cell>
          <cell r="IL113">
            <v>315649.19486954279</v>
          </cell>
          <cell r="IM113">
            <v>391913.42987157981</v>
          </cell>
          <cell r="IN113">
            <v>175831.43069914126</v>
          </cell>
          <cell r="IO113">
            <v>176890.65618528068</v>
          </cell>
          <cell r="IP113">
            <v>176890.65618528065</v>
          </cell>
          <cell r="IR113">
            <v>124217.40656655033</v>
          </cell>
          <cell r="IS113">
            <v>142219.92925735473</v>
          </cell>
          <cell r="IT113">
            <v>331246.41751080088</v>
          </cell>
          <cell r="IU113">
            <v>108015.13614482636</v>
          </cell>
          <cell r="IV113">
            <v>160222.45194815911</v>
          </cell>
          <cell r="IW113">
            <v>333046.66977988131</v>
          </cell>
          <cell r="IX113">
            <v>268237.58809298545</v>
          </cell>
          <cell r="IY113">
            <v>333046.66977988119</v>
          </cell>
          <cell r="IZ113">
            <v>149420.93833367649</v>
          </cell>
          <cell r="JA113">
            <v>150321.06446821667</v>
          </cell>
          <cell r="JB113">
            <v>150321.06446821667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B113">
            <v>146173.11708723792</v>
          </cell>
          <cell r="KC113">
            <v>167357.62681002603</v>
          </cell>
          <cell r="KD113">
            <v>389794.97889930109</v>
          </cell>
          <cell r="KE113">
            <v>127107.05833672863</v>
          </cell>
          <cell r="KF113">
            <v>188542.13653281415</v>
          </cell>
          <cell r="KG113">
            <v>391913.42987157992</v>
          </cell>
          <cell r="KH113">
            <v>315649.19486954279</v>
          </cell>
          <cell r="KI113">
            <v>391913.42987157981</v>
          </cell>
          <cell r="KJ113">
            <v>175831.43069914126</v>
          </cell>
          <cell r="KK113">
            <v>176890.65618528068</v>
          </cell>
          <cell r="KL113">
            <v>176890.65618528065</v>
          </cell>
          <cell r="KN113">
            <v>124217.40656655033</v>
          </cell>
          <cell r="KO113">
            <v>142219.92925735473</v>
          </cell>
          <cell r="KP113">
            <v>331246.41751080088</v>
          </cell>
          <cell r="KQ113">
            <v>108015.13614482636</v>
          </cell>
          <cell r="KR113">
            <v>160222.45194815911</v>
          </cell>
          <cell r="KS113">
            <v>333046.66977988131</v>
          </cell>
          <cell r="KT113">
            <v>268237.58809298545</v>
          </cell>
          <cell r="KU113">
            <v>333046.66977988119</v>
          </cell>
          <cell r="KV113">
            <v>149420.93833367649</v>
          </cell>
          <cell r="KW113">
            <v>150321.06446821667</v>
          </cell>
          <cell r="KX113">
            <v>150321.06446821667</v>
          </cell>
        </row>
        <row r="114">
          <cell r="B114" t="str">
            <v>2008 High Performance New Construction</v>
          </cell>
          <cell r="C114" t="str">
            <v>Custom New Construction Project</v>
          </cell>
          <cell r="D114">
            <v>0</v>
          </cell>
          <cell r="E114">
            <v>0</v>
          </cell>
          <cell r="F114">
            <v>0</v>
          </cell>
          <cell r="G114">
            <v>9726.8358197370799</v>
          </cell>
          <cell r="H114">
            <v>9726.8358197370799</v>
          </cell>
          <cell r="I114">
            <v>9726.8358197370799</v>
          </cell>
          <cell r="J114">
            <v>9726.8358197370799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22</v>
          </cell>
          <cell r="P114">
            <v>6.9000000000000006E-2</v>
          </cell>
          <cell r="Q114">
            <v>7.9000000000000001E-2</v>
          </cell>
          <cell r="R114">
            <v>0.184</v>
          </cell>
          <cell r="S114">
            <v>0.06</v>
          </cell>
          <cell r="T114">
            <v>8.900000000000001E-2</v>
          </cell>
          <cell r="U114">
            <v>0.185</v>
          </cell>
          <cell r="V114">
            <v>0.14899999999999999</v>
          </cell>
          <cell r="W114">
            <v>0.18499999999999994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671.15167156185862</v>
          </cell>
          <cell r="FY114">
            <v>768.42002975922935</v>
          </cell>
          <cell r="FZ114">
            <v>1789.7377908316228</v>
          </cell>
          <cell r="GA114">
            <v>583.61014918422472</v>
          </cell>
          <cell r="GB114">
            <v>865.6883879566002</v>
          </cell>
          <cell r="GC114">
            <v>1799.4646266513598</v>
          </cell>
          <cell r="GD114">
            <v>1449.2985371408249</v>
          </cell>
          <cell r="GE114">
            <v>1799.4646266513591</v>
          </cell>
          <cell r="GF114">
            <v>807.32737303817771</v>
          </cell>
          <cell r="GG114">
            <v>812.19079094804624</v>
          </cell>
          <cell r="GH114">
            <v>812.19079094804601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T114">
            <v>671.15167156185862</v>
          </cell>
          <cell r="HU114">
            <v>768.42002975922935</v>
          </cell>
          <cell r="HV114">
            <v>1789.7377908316228</v>
          </cell>
          <cell r="HW114">
            <v>583.61014918422472</v>
          </cell>
          <cell r="HX114">
            <v>865.6883879566002</v>
          </cell>
          <cell r="HY114">
            <v>1799.4646266513598</v>
          </cell>
          <cell r="HZ114">
            <v>1449.2985371408249</v>
          </cell>
          <cell r="IA114">
            <v>1799.4646266513591</v>
          </cell>
          <cell r="IB114">
            <v>807.32737303817771</v>
          </cell>
          <cell r="IC114">
            <v>812.19079094804624</v>
          </cell>
          <cell r="ID114">
            <v>812.19079094804601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P114">
            <v>671.15167156185862</v>
          </cell>
          <cell r="JQ114">
            <v>768.42002975922935</v>
          </cell>
          <cell r="JR114">
            <v>1789.7377908316228</v>
          </cell>
          <cell r="JS114">
            <v>583.61014918422472</v>
          </cell>
          <cell r="JT114">
            <v>865.6883879566002</v>
          </cell>
          <cell r="JU114">
            <v>1799.4646266513598</v>
          </cell>
          <cell r="JV114">
            <v>1449.2985371408249</v>
          </cell>
          <cell r="JW114">
            <v>1799.4646266513591</v>
          </cell>
          <cell r="JX114">
            <v>807.32737303817771</v>
          </cell>
          <cell r="JY114">
            <v>812.19079094804624</v>
          </cell>
          <cell r="JZ114">
            <v>812.19079094804601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</row>
        <row r="115">
          <cell r="B115" t="str">
            <v>2006 CFL Distributed by Hydro One Brampton</v>
          </cell>
          <cell r="C115" t="str">
            <v>15 W CFL</v>
          </cell>
          <cell r="D115">
            <v>0</v>
          </cell>
          <cell r="E115">
            <v>2094311.2225000001</v>
          </cell>
          <cell r="F115">
            <v>4188622.4450000003</v>
          </cell>
          <cell r="G115">
            <v>4188622.4450000003</v>
          </cell>
          <cell r="H115">
            <v>4188622.4450000003</v>
          </cell>
          <cell r="I115">
            <v>4188622.4450000003</v>
          </cell>
          <cell r="J115">
            <v>4188622.4450000003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5</v>
          </cell>
          <cell r="P115">
            <v>8.6999999999999994E-2</v>
          </cell>
          <cell r="Q115">
            <v>8.1000000000000003E-2</v>
          </cell>
          <cell r="R115">
            <v>0.19400000000000001</v>
          </cell>
          <cell r="S115">
            <v>1.7999999999999999E-2</v>
          </cell>
          <cell r="T115">
            <v>9.7000000000000003E-2</v>
          </cell>
          <cell r="U115">
            <v>0.17699999999999999</v>
          </cell>
          <cell r="V115">
            <v>0.14799999999999999</v>
          </cell>
          <cell r="W115">
            <v>0.19800000000000006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>
            <v>182205.07635749999</v>
          </cell>
          <cell r="BU115">
            <v>169639.20902250003</v>
          </cell>
          <cell r="BV115">
            <v>406296.37716500001</v>
          </cell>
          <cell r="BW115">
            <v>37697.602005000001</v>
          </cell>
          <cell r="BX115">
            <v>203148.18858250001</v>
          </cell>
          <cell r="BY115">
            <v>370693.08638250001</v>
          </cell>
          <cell r="BZ115">
            <v>309958.06092999998</v>
          </cell>
          <cell r="CA115">
            <v>414673.62205500016</v>
          </cell>
          <cell r="CB115">
            <v>189535.16563624999</v>
          </cell>
          <cell r="CC115">
            <v>152884.7192425</v>
          </cell>
          <cell r="CD115">
            <v>181157.92074625002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P115">
            <v>364410.15271499997</v>
          </cell>
          <cell r="DQ115">
            <v>339278.41804500006</v>
          </cell>
          <cell r="DR115">
            <v>812592.75433000003</v>
          </cell>
          <cell r="DS115">
            <v>75395.204010000001</v>
          </cell>
          <cell r="DT115">
            <v>406296.37716500001</v>
          </cell>
          <cell r="DU115">
            <v>741386.17276500002</v>
          </cell>
          <cell r="DV115">
            <v>619916.12185999996</v>
          </cell>
          <cell r="DW115">
            <v>829347.24411000032</v>
          </cell>
          <cell r="DX115">
            <v>379070.33127249999</v>
          </cell>
          <cell r="DY115">
            <v>305769.43848499999</v>
          </cell>
          <cell r="DZ115">
            <v>362315.84149250004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L115">
            <v>364410.15271499997</v>
          </cell>
          <cell r="FM115">
            <v>339278.41804500006</v>
          </cell>
          <cell r="FN115">
            <v>812592.75433000003</v>
          </cell>
          <cell r="FO115">
            <v>75395.204010000001</v>
          </cell>
          <cell r="FP115">
            <v>406296.37716500001</v>
          </cell>
          <cell r="FQ115">
            <v>741386.17276500002</v>
          </cell>
          <cell r="FR115">
            <v>619916.12185999996</v>
          </cell>
          <cell r="FS115">
            <v>829347.24411000032</v>
          </cell>
          <cell r="FT115">
            <v>379070.33127249999</v>
          </cell>
          <cell r="FU115">
            <v>305769.43848499999</v>
          </cell>
          <cell r="FV115">
            <v>362315.84149250004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H115">
            <v>364410.15271499997</v>
          </cell>
          <cell r="HI115">
            <v>339278.41804500006</v>
          </cell>
          <cell r="HJ115">
            <v>812592.75433000003</v>
          </cell>
          <cell r="HK115">
            <v>75395.204010000001</v>
          </cell>
          <cell r="HL115">
            <v>406296.37716500001</v>
          </cell>
          <cell r="HM115">
            <v>741386.17276500002</v>
          </cell>
          <cell r="HN115">
            <v>619916.12185999996</v>
          </cell>
          <cell r="HO115">
            <v>829347.24411000032</v>
          </cell>
          <cell r="HP115">
            <v>379070.33127249999</v>
          </cell>
          <cell r="HQ115">
            <v>305769.43848499999</v>
          </cell>
          <cell r="HR115">
            <v>362315.84149250004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D115">
            <v>364410.15271499997</v>
          </cell>
          <cell r="JE115">
            <v>339278.41804500006</v>
          </cell>
          <cell r="JF115">
            <v>812592.75433000003</v>
          </cell>
          <cell r="JG115">
            <v>75395.204010000001</v>
          </cell>
          <cell r="JH115">
            <v>406296.37716500001</v>
          </cell>
          <cell r="JI115">
            <v>741386.17276500002</v>
          </cell>
          <cell r="JJ115">
            <v>619916.12185999996</v>
          </cell>
          <cell r="JK115">
            <v>829347.24411000032</v>
          </cell>
          <cell r="JL115">
            <v>379070.33127249999</v>
          </cell>
          <cell r="JM115">
            <v>305769.43848499999</v>
          </cell>
          <cell r="JN115">
            <v>362315.84149250004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</row>
        <row r="116">
          <cell r="B116" t="str">
            <v>2007 CFL Distributed by Hydro One Brampton</v>
          </cell>
          <cell r="C116" t="str">
            <v>15 W CFL</v>
          </cell>
          <cell r="D116">
            <v>0</v>
          </cell>
          <cell r="E116">
            <v>0</v>
          </cell>
          <cell r="F116">
            <v>757249.6399999999</v>
          </cell>
          <cell r="G116">
            <v>1514499.2799999998</v>
          </cell>
          <cell r="H116">
            <v>1514499.2799999998</v>
          </cell>
          <cell r="I116">
            <v>1514499.2799999998</v>
          </cell>
          <cell r="J116">
            <v>1514499.2799999998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5</v>
          </cell>
          <cell r="P116">
            <v>8.6999999999999994E-2</v>
          </cell>
          <cell r="Q116">
            <v>8.1000000000000003E-2</v>
          </cell>
          <cell r="R116">
            <v>0.19400000000000001</v>
          </cell>
          <cell r="S116">
            <v>1.7999999999999999E-2</v>
          </cell>
          <cell r="T116">
            <v>9.7000000000000003E-2</v>
          </cell>
          <cell r="U116">
            <v>0.17699999999999999</v>
          </cell>
          <cell r="V116">
            <v>0.14799999999999999</v>
          </cell>
          <cell r="W116">
            <v>0.19800000000000006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P116">
            <v>65880.718679999991</v>
          </cell>
          <cell r="DQ116">
            <v>61337.220839999994</v>
          </cell>
          <cell r="DR116">
            <v>146906.43015999999</v>
          </cell>
          <cell r="DS116">
            <v>13630.493519999996</v>
          </cell>
          <cell r="DT116">
            <v>73453.215079999994</v>
          </cell>
          <cell r="DU116">
            <v>134033.18627999997</v>
          </cell>
          <cell r="DV116">
            <v>112072.94671999998</v>
          </cell>
          <cell r="DW116">
            <v>149935.42872000003</v>
          </cell>
          <cell r="DX116">
            <v>68531.092420000001</v>
          </cell>
          <cell r="DY116">
            <v>55279.223719999987</v>
          </cell>
          <cell r="DZ116">
            <v>65502.093860000001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L116">
            <v>131761.43735999998</v>
          </cell>
          <cell r="FM116">
            <v>122674.44167999999</v>
          </cell>
          <cell r="FN116">
            <v>293812.86031999998</v>
          </cell>
          <cell r="FO116">
            <v>27260.987039999993</v>
          </cell>
          <cell r="FP116">
            <v>146906.43015999999</v>
          </cell>
          <cell r="FQ116">
            <v>268066.37255999993</v>
          </cell>
          <cell r="FR116">
            <v>224145.89343999996</v>
          </cell>
          <cell r="FS116">
            <v>299870.85744000005</v>
          </cell>
          <cell r="FT116">
            <v>137062.18484</v>
          </cell>
          <cell r="FU116">
            <v>110558.44743999997</v>
          </cell>
          <cell r="FV116">
            <v>131004.18772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H116">
            <v>131761.43735999998</v>
          </cell>
          <cell r="HI116">
            <v>122674.44167999999</v>
          </cell>
          <cell r="HJ116">
            <v>293812.86031999998</v>
          </cell>
          <cell r="HK116">
            <v>27260.987039999993</v>
          </cell>
          <cell r="HL116">
            <v>146906.43015999999</v>
          </cell>
          <cell r="HM116">
            <v>268066.37255999993</v>
          </cell>
          <cell r="HN116">
            <v>224145.89343999996</v>
          </cell>
          <cell r="HO116">
            <v>299870.85744000005</v>
          </cell>
          <cell r="HP116">
            <v>137062.18484</v>
          </cell>
          <cell r="HQ116">
            <v>110558.44743999997</v>
          </cell>
          <cell r="HR116">
            <v>131004.18772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D116">
            <v>131761.43735999998</v>
          </cell>
          <cell r="JE116">
            <v>122674.44167999999</v>
          </cell>
          <cell r="JF116">
            <v>293812.86031999998</v>
          </cell>
          <cell r="JG116">
            <v>27260.987039999993</v>
          </cell>
          <cell r="JH116">
            <v>146906.43015999999</v>
          </cell>
          <cell r="JI116">
            <v>268066.37255999993</v>
          </cell>
          <cell r="JJ116">
            <v>224145.89343999996</v>
          </cell>
          <cell r="JK116">
            <v>299870.85744000005</v>
          </cell>
          <cell r="JL116">
            <v>137062.18484</v>
          </cell>
          <cell r="JM116">
            <v>110558.44743999997</v>
          </cell>
          <cell r="JN116">
            <v>131004.18772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</row>
        <row r="117">
          <cell r="B117" t="str">
            <v>2007 C/I Load Control Program</v>
          </cell>
          <cell r="C117" t="str">
            <v>2' x 4' fixture with 2 LP T8 28-watt UMX cover-guard lamps</v>
          </cell>
          <cell r="D117">
            <v>0</v>
          </cell>
          <cell r="E117">
            <v>0</v>
          </cell>
          <cell r="F117">
            <v>59572.380000000005</v>
          </cell>
          <cell r="G117">
            <v>119144.76000000001</v>
          </cell>
          <cell r="H117">
            <v>119144.76000000001</v>
          </cell>
          <cell r="I117">
            <v>119144.76000000001</v>
          </cell>
          <cell r="J117">
            <v>119144.76000000001</v>
          </cell>
          <cell r="K117">
            <v>0</v>
          </cell>
          <cell r="L117">
            <v>0</v>
          </cell>
          <cell r="M117">
            <v>0.1666</v>
          </cell>
          <cell r="N117">
            <v>0.83340000000000003</v>
          </cell>
          <cell r="O117">
            <v>21</v>
          </cell>
          <cell r="P117">
            <v>8.5999999999999993E-2</v>
          </cell>
          <cell r="Q117">
            <v>0.105</v>
          </cell>
          <cell r="R117">
            <v>0.13800000000000001</v>
          </cell>
          <cell r="S117">
            <v>7.0999999999999994E-2</v>
          </cell>
          <cell r="T117">
            <v>0.10099999999999999</v>
          </cell>
          <cell r="U117">
            <v>0.14800000000000002</v>
          </cell>
          <cell r="V117">
            <v>0.20100000000000001</v>
          </cell>
          <cell r="W117">
            <v>0.14999999999999991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N117">
            <v>853.52923168799998</v>
          </cell>
          <cell r="EO117">
            <v>1042.0996433400001</v>
          </cell>
          <cell r="EP117">
            <v>1369.6166741040001</v>
          </cell>
          <cell r="EQ117">
            <v>704.65785406799989</v>
          </cell>
          <cell r="ER117">
            <v>1002.400609308</v>
          </cell>
          <cell r="ES117">
            <v>1468.8642591840003</v>
          </cell>
          <cell r="ET117">
            <v>1994.8764601079999</v>
          </cell>
          <cell r="EU117">
            <v>1488.7137761999993</v>
          </cell>
          <cell r="EV117">
            <v>816.31138728300004</v>
          </cell>
          <cell r="EW117">
            <v>793.98068064000006</v>
          </cell>
          <cell r="EX117">
            <v>870.89755907699987</v>
          </cell>
          <cell r="EZ117">
            <v>4269.6954483119998</v>
          </cell>
          <cell r="FA117">
            <v>5213.0002566600006</v>
          </cell>
          <cell r="FB117">
            <v>6851.3717658960013</v>
          </cell>
          <cell r="FC117">
            <v>3524.9811259320004</v>
          </cell>
          <cell r="FD117">
            <v>5014.4097706920002</v>
          </cell>
          <cell r="FE117">
            <v>7347.8479808160018</v>
          </cell>
          <cell r="FF117">
            <v>9979.1719198920018</v>
          </cell>
          <cell r="FG117">
            <v>7447.1432237999961</v>
          </cell>
          <cell r="FH117">
            <v>4083.5168677170004</v>
          </cell>
          <cell r="FI117">
            <v>3971.8097193600006</v>
          </cell>
          <cell r="FJ117">
            <v>4356.5787859229995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J117">
            <v>1707.058463376</v>
          </cell>
          <cell r="GK117">
            <v>2084.1992866800001</v>
          </cell>
          <cell r="GL117">
            <v>2739.2333482080003</v>
          </cell>
          <cell r="GM117">
            <v>1409.3157081359998</v>
          </cell>
          <cell r="GN117">
            <v>2004.8012186159999</v>
          </cell>
          <cell r="GO117">
            <v>2937.7285183680006</v>
          </cell>
          <cell r="GP117">
            <v>3989.7529202159999</v>
          </cell>
          <cell r="GQ117">
            <v>2977.4275523999986</v>
          </cell>
          <cell r="GR117">
            <v>1632.6227745660001</v>
          </cell>
          <cell r="GS117">
            <v>1587.9613612800001</v>
          </cell>
          <cell r="GT117">
            <v>1741.7951181539997</v>
          </cell>
          <cell r="GV117">
            <v>8539.3908966239997</v>
          </cell>
          <cell r="GW117">
            <v>10426.000513320001</v>
          </cell>
          <cell r="GX117">
            <v>13702.743531792003</v>
          </cell>
          <cell r="GY117">
            <v>7049.9622518640008</v>
          </cell>
          <cell r="GZ117">
            <v>10028.819541384</v>
          </cell>
          <cell r="HA117">
            <v>14695.695961632004</v>
          </cell>
          <cell r="HB117">
            <v>19958.343839784004</v>
          </cell>
          <cell r="HC117">
            <v>14894.286447599992</v>
          </cell>
          <cell r="HD117">
            <v>8167.0337354340008</v>
          </cell>
          <cell r="HE117">
            <v>7943.6194387200012</v>
          </cell>
          <cell r="HF117">
            <v>8713.157571845999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F117">
            <v>1707.058463376</v>
          </cell>
          <cell r="IG117">
            <v>2084.1992866800001</v>
          </cell>
          <cell r="IH117">
            <v>2739.2333482080003</v>
          </cell>
          <cell r="II117">
            <v>1409.3157081359998</v>
          </cell>
          <cell r="IJ117">
            <v>2004.8012186159999</v>
          </cell>
          <cell r="IK117">
            <v>2937.7285183680006</v>
          </cell>
          <cell r="IL117">
            <v>3989.7529202159999</v>
          </cell>
          <cell r="IM117">
            <v>2977.4275523999986</v>
          </cell>
          <cell r="IN117">
            <v>1632.6227745660001</v>
          </cell>
          <cell r="IO117">
            <v>1587.9613612800001</v>
          </cell>
          <cell r="IP117">
            <v>1741.7951181539997</v>
          </cell>
          <cell r="IR117">
            <v>8539.3908966239997</v>
          </cell>
          <cell r="IS117">
            <v>10426.000513320001</v>
          </cell>
          <cell r="IT117">
            <v>13702.743531792003</v>
          </cell>
          <cell r="IU117">
            <v>7049.9622518640008</v>
          </cell>
          <cell r="IV117">
            <v>10028.819541384</v>
          </cell>
          <cell r="IW117">
            <v>14695.695961632004</v>
          </cell>
          <cell r="IX117">
            <v>19958.343839784004</v>
          </cell>
          <cell r="IY117">
            <v>14894.286447599992</v>
          </cell>
          <cell r="IZ117">
            <v>8167.0337354340008</v>
          </cell>
          <cell r="JA117">
            <v>7943.6194387200012</v>
          </cell>
          <cell r="JB117">
            <v>8713.157571845999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B117">
            <v>1707.058463376</v>
          </cell>
          <cell r="KC117">
            <v>2084.1992866800001</v>
          </cell>
          <cell r="KD117">
            <v>2739.2333482080003</v>
          </cell>
          <cell r="KE117">
            <v>1409.3157081359998</v>
          </cell>
          <cell r="KF117">
            <v>2004.8012186159999</v>
          </cell>
          <cell r="KG117">
            <v>2937.7285183680006</v>
          </cell>
          <cell r="KH117">
            <v>3989.7529202159999</v>
          </cell>
          <cell r="KI117">
            <v>2977.4275523999986</v>
          </cell>
          <cell r="KJ117">
            <v>1632.6227745660001</v>
          </cell>
          <cell r="KK117">
            <v>1587.9613612800001</v>
          </cell>
          <cell r="KL117">
            <v>1741.7951181539997</v>
          </cell>
          <cell r="KN117">
            <v>8539.3908966239997</v>
          </cell>
          <cell r="KO117">
            <v>10426.000513320001</v>
          </cell>
          <cell r="KP117">
            <v>13702.743531792003</v>
          </cell>
          <cell r="KQ117">
            <v>7049.9622518640008</v>
          </cell>
          <cell r="KR117">
            <v>10028.819541384</v>
          </cell>
          <cell r="KS117">
            <v>14695.695961632004</v>
          </cell>
          <cell r="KT117">
            <v>19958.343839784004</v>
          </cell>
          <cell r="KU117">
            <v>14894.286447599992</v>
          </cell>
          <cell r="KV117">
            <v>8167.0337354340008</v>
          </cell>
          <cell r="KW117">
            <v>7943.6194387200012</v>
          </cell>
          <cell r="KX117">
            <v>8713.157571845999</v>
          </cell>
        </row>
        <row r="118">
          <cell r="B118" t="str">
            <v>2007 C/I Load Control Program</v>
          </cell>
          <cell r="C118" t="str">
            <v>2' x 2' fixture with 2 - 4' T8 U6" Lps Volt LP</v>
          </cell>
          <cell r="D118">
            <v>0</v>
          </cell>
          <cell r="E118">
            <v>0</v>
          </cell>
          <cell r="F118">
            <v>2038.8899999999999</v>
          </cell>
          <cell r="G118">
            <v>4077.7799999999993</v>
          </cell>
          <cell r="H118">
            <v>4077.7799999999993</v>
          </cell>
          <cell r="I118">
            <v>4077.7799999999993</v>
          </cell>
          <cell r="J118">
            <v>4077.7799999999993</v>
          </cell>
          <cell r="K118">
            <v>0</v>
          </cell>
          <cell r="L118">
            <v>0</v>
          </cell>
          <cell r="M118">
            <v>0.1666</v>
          </cell>
          <cell r="N118">
            <v>0.83340000000000003</v>
          </cell>
          <cell r="O118">
            <v>21</v>
          </cell>
          <cell r="P118">
            <v>8.5999999999999993E-2</v>
          </cell>
          <cell r="Q118">
            <v>0.105</v>
          </cell>
          <cell r="R118">
            <v>0.13800000000000001</v>
          </cell>
          <cell r="S118">
            <v>7.0999999999999994E-2</v>
          </cell>
          <cell r="T118">
            <v>0.10099999999999999</v>
          </cell>
          <cell r="U118">
            <v>0.14800000000000002</v>
          </cell>
          <cell r="V118">
            <v>0.20100000000000001</v>
          </cell>
          <cell r="W118">
            <v>0.14999999999999991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N118">
            <v>29.212400363999997</v>
          </cell>
          <cell r="EO118">
            <v>35.666302769999994</v>
          </cell>
          <cell r="EP118">
            <v>46.875712212000003</v>
          </cell>
          <cell r="EQ118">
            <v>24.117214253999993</v>
          </cell>
          <cell r="ER118">
            <v>34.30758647399999</v>
          </cell>
          <cell r="ES118">
            <v>50.272502952000004</v>
          </cell>
          <cell r="ET118">
            <v>68.275493873999991</v>
          </cell>
          <cell r="EU118">
            <v>50.951861099999967</v>
          </cell>
          <cell r="EV118">
            <v>27.9386038365</v>
          </cell>
          <cell r="EW118">
            <v>27.174325919999994</v>
          </cell>
          <cell r="EX118">
            <v>29.806838743499988</v>
          </cell>
          <cell r="EZ118">
            <v>146.13213963599998</v>
          </cell>
          <cell r="FA118">
            <v>178.41714722999998</v>
          </cell>
          <cell r="FB118">
            <v>234.49110778800002</v>
          </cell>
          <cell r="FC118">
            <v>120.643975746</v>
          </cell>
          <cell r="FD118">
            <v>171.62030352599999</v>
          </cell>
          <cell r="FE118">
            <v>251.48321704800003</v>
          </cell>
          <cell r="FF118">
            <v>341.541396126</v>
          </cell>
          <cell r="FG118">
            <v>254.88163889999984</v>
          </cell>
          <cell r="FH118">
            <v>139.7600986635</v>
          </cell>
          <cell r="FI118">
            <v>135.93687408</v>
          </cell>
          <cell r="FJ118">
            <v>149.10575875649997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J118">
            <v>58.424800727999987</v>
          </cell>
          <cell r="GK118">
            <v>71.332605539999975</v>
          </cell>
          <cell r="GL118">
            <v>93.751424423999993</v>
          </cell>
          <cell r="GM118">
            <v>48.234428507999986</v>
          </cell>
          <cell r="GN118">
            <v>68.61517294799998</v>
          </cell>
          <cell r="GO118">
            <v>100.54500590399999</v>
          </cell>
          <cell r="GP118">
            <v>136.55098774799998</v>
          </cell>
          <cell r="GQ118">
            <v>101.90372219999992</v>
          </cell>
          <cell r="GR118">
            <v>55.877207672999987</v>
          </cell>
          <cell r="GS118">
            <v>54.348651839999988</v>
          </cell>
          <cell r="GT118">
            <v>59.613677486999975</v>
          </cell>
          <cell r="GV118">
            <v>292.26427927199995</v>
          </cell>
          <cell r="GW118">
            <v>356.83429445999997</v>
          </cell>
          <cell r="GX118">
            <v>468.98221557599999</v>
          </cell>
          <cell r="GY118">
            <v>241.28795149199996</v>
          </cell>
          <cell r="GZ118">
            <v>343.24060705199992</v>
          </cell>
          <cell r="HA118">
            <v>502.966434096</v>
          </cell>
          <cell r="HB118">
            <v>683.08279225199988</v>
          </cell>
          <cell r="HC118">
            <v>509.76327779999963</v>
          </cell>
          <cell r="HD118">
            <v>279.52019732700001</v>
          </cell>
          <cell r="HE118">
            <v>271.87374815999999</v>
          </cell>
          <cell r="HF118">
            <v>298.21151751299988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F118">
            <v>58.424800727999987</v>
          </cell>
          <cell r="IG118">
            <v>71.332605539999975</v>
          </cell>
          <cell r="IH118">
            <v>93.751424423999993</v>
          </cell>
          <cell r="II118">
            <v>48.234428507999986</v>
          </cell>
          <cell r="IJ118">
            <v>68.61517294799998</v>
          </cell>
          <cell r="IK118">
            <v>100.54500590399999</v>
          </cell>
          <cell r="IL118">
            <v>136.55098774799998</v>
          </cell>
          <cell r="IM118">
            <v>101.90372219999992</v>
          </cell>
          <cell r="IN118">
            <v>55.877207672999987</v>
          </cell>
          <cell r="IO118">
            <v>54.348651839999988</v>
          </cell>
          <cell r="IP118">
            <v>59.613677486999975</v>
          </cell>
          <cell r="IR118">
            <v>292.26427927199995</v>
          </cell>
          <cell r="IS118">
            <v>356.83429445999997</v>
          </cell>
          <cell r="IT118">
            <v>468.98221557599999</v>
          </cell>
          <cell r="IU118">
            <v>241.28795149199996</v>
          </cell>
          <cell r="IV118">
            <v>343.24060705199992</v>
          </cell>
          <cell r="IW118">
            <v>502.966434096</v>
          </cell>
          <cell r="IX118">
            <v>683.08279225199988</v>
          </cell>
          <cell r="IY118">
            <v>509.76327779999963</v>
          </cell>
          <cell r="IZ118">
            <v>279.52019732700001</v>
          </cell>
          <cell r="JA118">
            <v>271.87374815999999</v>
          </cell>
          <cell r="JB118">
            <v>298.21151751299988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B118">
            <v>58.424800727999987</v>
          </cell>
          <cell r="KC118">
            <v>71.332605539999975</v>
          </cell>
          <cell r="KD118">
            <v>93.751424423999993</v>
          </cell>
          <cell r="KE118">
            <v>48.234428507999986</v>
          </cell>
          <cell r="KF118">
            <v>68.61517294799998</v>
          </cell>
          <cell r="KG118">
            <v>100.54500590399999</v>
          </cell>
          <cell r="KH118">
            <v>136.55098774799998</v>
          </cell>
          <cell r="KI118">
            <v>101.90372219999992</v>
          </cell>
          <cell r="KJ118">
            <v>55.877207672999987</v>
          </cell>
          <cell r="KK118">
            <v>54.348651839999988</v>
          </cell>
          <cell r="KL118">
            <v>59.613677486999975</v>
          </cell>
          <cell r="KN118">
            <v>292.26427927199995</v>
          </cell>
          <cell r="KO118">
            <v>356.83429445999997</v>
          </cell>
          <cell r="KP118">
            <v>468.98221557599999</v>
          </cell>
          <cell r="KQ118">
            <v>241.28795149199996</v>
          </cell>
          <cell r="KR118">
            <v>343.24060705199992</v>
          </cell>
          <cell r="KS118">
            <v>502.966434096</v>
          </cell>
          <cell r="KT118">
            <v>683.08279225199988</v>
          </cell>
          <cell r="KU118">
            <v>509.76327779999963</v>
          </cell>
          <cell r="KV118">
            <v>279.52019732700001</v>
          </cell>
          <cell r="KW118">
            <v>271.87374815999999</v>
          </cell>
          <cell r="KX118">
            <v>298.21151751299988</v>
          </cell>
        </row>
        <row r="119">
          <cell r="B119" t="str">
            <v>2007 C/I Load Control Program</v>
          </cell>
          <cell r="C119" t="str">
            <v>2 - 2LP 1' x 4' fixtures Tandem 4 T8 28 watt UMX lamps LBF 120 Volt</v>
          </cell>
          <cell r="D119">
            <v>0</v>
          </cell>
          <cell r="E119">
            <v>0</v>
          </cell>
          <cell r="F119">
            <v>9087.6239999999998</v>
          </cell>
          <cell r="G119">
            <v>18175.248</v>
          </cell>
          <cell r="H119">
            <v>18175.248</v>
          </cell>
          <cell r="I119">
            <v>18175.248</v>
          </cell>
          <cell r="J119">
            <v>18175.248</v>
          </cell>
          <cell r="K119">
            <v>0</v>
          </cell>
          <cell r="L119">
            <v>0</v>
          </cell>
          <cell r="M119">
            <v>0.1666</v>
          </cell>
          <cell r="N119">
            <v>0.83340000000000003</v>
          </cell>
          <cell r="O119">
            <v>21</v>
          </cell>
          <cell r="P119">
            <v>8.5999999999999993E-2</v>
          </cell>
          <cell r="Q119">
            <v>0.105</v>
          </cell>
          <cell r="R119">
            <v>0.13800000000000001</v>
          </cell>
          <cell r="S119">
            <v>7.0999999999999994E-2</v>
          </cell>
          <cell r="T119">
            <v>0.10099999999999999</v>
          </cell>
          <cell r="U119">
            <v>0.14800000000000002</v>
          </cell>
          <cell r="V119">
            <v>0.20100000000000001</v>
          </cell>
          <cell r="W119">
            <v>0.14999999999999991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N119">
            <v>130.20384162239998</v>
          </cell>
          <cell r="EO119">
            <v>158.96980663199997</v>
          </cell>
          <cell r="EP119">
            <v>208.93174585920002</v>
          </cell>
          <cell r="EQ119">
            <v>107.49386924639998</v>
          </cell>
          <cell r="ER119">
            <v>152.91381399839997</v>
          </cell>
          <cell r="ES119">
            <v>224.07172744320002</v>
          </cell>
          <cell r="ET119">
            <v>304.3136298384</v>
          </cell>
          <cell r="EU119">
            <v>227.09972375999985</v>
          </cell>
          <cell r="EV119">
            <v>124.52634852839999</v>
          </cell>
          <cell r="EW119">
            <v>121.11985267199999</v>
          </cell>
          <cell r="EX119">
            <v>132.85333839959998</v>
          </cell>
          <cell r="EZ119">
            <v>651.33182237759991</v>
          </cell>
          <cell r="FA119">
            <v>795.23071336800001</v>
          </cell>
          <cell r="FB119">
            <v>1045.1603661408001</v>
          </cell>
          <cell r="FC119">
            <v>537.72743475359994</v>
          </cell>
          <cell r="FD119">
            <v>764.93621000159999</v>
          </cell>
          <cell r="FE119">
            <v>1120.8966245568001</v>
          </cell>
          <cell r="FF119">
            <v>1522.2987941616</v>
          </cell>
          <cell r="FG119">
            <v>1136.0438762399992</v>
          </cell>
          <cell r="FH119">
            <v>622.9307254716</v>
          </cell>
          <cell r="FI119">
            <v>605.89006732799999</v>
          </cell>
          <cell r="FJ119">
            <v>664.5856676003998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J119">
            <v>260.40768324479995</v>
          </cell>
          <cell r="GK119">
            <v>317.93961326399995</v>
          </cell>
          <cell r="GL119">
            <v>417.86349171840004</v>
          </cell>
          <cell r="GM119">
            <v>214.98773849279996</v>
          </cell>
          <cell r="GN119">
            <v>305.82762799679995</v>
          </cell>
          <cell r="GO119">
            <v>448.14345488640004</v>
          </cell>
          <cell r="GP119">
            <v>608.62725967680001</v>
          </cell>
          <cell r="GQ119">
            <v>454.19944751999969</v>
          </cell>
          <cell r="GR119">
            <v>249.05269705679999</v>
          </cell>
          <cell r="GS119">
            <v>242.23970534399999</v>
          </cell>
          <cell r="GT119">
            <v>265.70667679919995</v>
          </cell>
          <cell r="GV119">
            <v>1302.6636447551998</v>
          </cell>
          <cell r="GW119">
            <v>1590.461426736</v>
          </cell>
          <cell r="GX119">
            <v>2090.3207322816002</v>
          </cell>
          <cell r="GY119">
            <v>1075.4548695071999</v>
          </cell>
          <cell r="GZ119">
            <v>1529.8724200032</v>
          </cell>
          <cell r="HA119">
            <v>2241.7932491136003</v>
          </cell>
          <cell r="HB119">
            <v>3044.5975883231999</v>
          </cell>
          <cell r="HC119">
            <v>2272.0877524799985</v>
          </cell>
          <cell r="HD119">
            <v>1245.8614509432</v>
          </cell>
          <cell r="HE119">
            <v>1211.780134656</v>
          </cell>
          <cell r="HF119">
            <v>1329.1713352007996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F119">
            <v>260.40768324479995</v>
          </cell>
          <cell r="IG119">
            <v>317.93961326399995</v>
          </cell>
          <cell r="IH119">
            <v>417.86349171840004</v>
          </cell>
          <cell r="II119">
            <v>214.98773849279996</v>
          </cell>
          <cell r="IJ119">
            <v>305.82762799679995</v>
          </cell>
          <cell r="IK119">
            <v>448.14345488640004</v>
          </cell>
          <cell r="IL119">
            <v>608.62725967680001</v>
          </cell>
          <cell r="IM119">
            <v>454.19944751999969</v>
          </cell>
          <cell r="IN119">
            <v>249.05269705679999</v>
          </cell>
          <cell r="IO119">
            <v>242.23970534399999</v>
          </cell>
          <cell r="IP119">
            <v>265.70667679919995</v>
          </cell>
          <cell r="IR119">
            <v>1302.6636447551998</v>
          </cell>
          <cell r="IS119">
            <v>1590.461426736</v>
          </cell>
          <cell r="IT119">
            <v>2090.3207322816002</v>
          </cell>
          <cell r="IU119">
            <v>1075.4548695071999</v>
          </cell>
          <cell r="IV119">
            <v>1529.8724200032</v>
          </cell>
          <cell r="IW119">
            <v>2241.7932491136003</v>
          </cell>
          <cell r="IX119">
            <v>3044.5975883231999</v>
          </cell>
          <cell r="IY119">
            <v>2272.0877524799985</v>
          </cell>
          <cell r="IZ119">
            <v>1245.8614509432</v>
          </cell>
          <cell r="JA119">
            <v>1211.780134656</v>
          </cell>
          <cell r="JB119">
            <v>1329.1713352007996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B119">
            <v>260.40768324479995</v>
          </cell>
          <cell r="KC119">
            <v>317.93961326399995</v>
          </cell>
          <cell r="KD119">
            <v>417.86349171840004</v>
          </cell>
          <cell r="KE119">
            <v>214.98773849279996</v>
          </cell>
          <cell r="KF119">
            <v>305.82762799679995</v>
          </cell>
          <cell r="KG119">
            <v>448.14345488640004</v>
          </cell>
          <cell r="KH119">
            <v>608.62725967680001</v>
          </cell>
          <cell r="KI119">
            <v>454.19944751999969</v>
          </cell>
          <cell r="KJ119">
            <v>249.05269705679999</v>
          </cell>
          <cell r="KK119">
            <v>242.23970534399999</v>
          </cell>
          <cell r="KL119">
            <v>265.70667679919995</v>
          </cell>
          <cell r="KN119">
            <v>1302.6636447551998</v>
          </cell>
          <cell r="KO119">
            <v>1590.461426736</v>
          </cell>
          <cell r="KP119">
            <v>2090.3207322816002</v>
          </cell>
          <cell r="KQ119">
            <v>1075.4548695071999</v>
          </cell>
          <cell r="KR119">
            <v>1529.8724200032</v>
          </cell>
          <cell r="KS119">
            <v>2241.7932491136003</v>
          </cell>
          <cell r="KT119">
            <v>3044.5975883231999</v>
          </cell>
          <cell r="KU119">
            <v>2272.0877524799985</v>
          </cell>
          <cell r="KV119">
            <v>1245.8614509432</v>
          </cell>
          <cell r="KW119">
            <v>1211.780134656</v>
          </cell>
          <cell r="KX119">
            <v>1329.1713352007996</v>
          </cell>
        </row>
        <row r="120">
          <cell r="B120" t="str">
            <v>2007 C/I Load Control Program</v>
          </cell>
          <cell r="C120" t="str">
            <v>1' x 4' fixture with 2 - 4' 8 watt T8 UMX lamps LBF 120 volt</v>
          </cell>
          <cell r="D120">
            <v>0</v>
          </cell>
          <cell r="E120">
            <v>0</v>
          </cell>
          <cell r="F120">
            <v>13514.928</v>
          </cell>
          <cell r="G120">
            <v>27029.856</v>
          </cell>
          <cell r="H120">
            <v>27029.856</v>
          </cell>
          <cell r="I120">
            <v>27029.856</v>
          </cell>
          <cell r="J120">
            <v>27029.856</v>
          </cell>
          <cell r="K120">
            <v>0</v>
          </cell>
          <cell r="L120">
            <v>0</v>
          </cell>
          <cell r="M120">
            <v>0.1666</v>
          </cell>
          <cell r="N120">
            <v>0.83340000000000003</v>
          </cell>
          <cell r="O120">
            <v>21</v>
          </cell>
          <cell r="P120">
            <v>8.5999999999999993E-2</v>
          </cell>
          <cell r="Q120">
            <v>0.105</v>
          </cell>
          <cell r="R120">
            <v>0.13800000000000001</v>
          </cell>
          <cell r="S120">
            <v>7.0999999999999994E-2</v>
          </cell>
          <cell r="T120">
            <v>0.10099999999999999</v>
          </cell>
          <cell r="U120">
            <v>0.14800000000000002</v>
          </cell>
          <cell r="V120">
            <v>0.20100000000000001</v>
          </cell>
          <cell r="W120">
            <v>0.14999999999999991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N120">
            <v>193.63648241279998</v>
          </cell>
          <cell r="EO120">
            <v>236.41663550399997</v>
          </cell>
          <cell r="EP120">
            <v>310.71900666240003</v>
          </cell>
          <cell r="EQ120">
            <v>159.86267734079996</v>
          </cell>
          <cell r="ER120">
            <v>227.41028748479997</v>
          </cell>
          <cell r="ES120">
            <v>333.23487671040004</v>
          </cell>
          <cell r="ET120">
            <v>452.56898796479999</v>
          </cell>
          <cell r="EU120">
            <v>337.73805071999976</v>
          </cell>
          <cell r="EV120">
            <v>185.19303114479999</v>
          </cell>
          <cell r="EW120">
            <v>180.126960384</v>
          </cell>
          <cell r="EX120">
            <v>197.57675967119994</v>
          </cell>
          <cell r="EZ120">
            <v>968.64732558719993</v>
          </cell>
          <cell r="FA120">
            <v>1182.6508044960001</v>
          </cell>
          <cell r="FB120">
            <v>1554.3410573376002</v>
          </cell>
          <cell r="FC120">
            <v>799.69721065919998</v>
          </cell>
          <cell r="FD120">
            <v>1137.5974405151999</v>
          </cell>
          <cell r="FE120">
            <v>1666.9744672896004</v>
          </cell>
          <cell r="FF120">
            <v>2263.9315400352002</v>
          </cell>
          <cell r="FG120">
            <v>1689.501149279999</v>
          </cell>
          <cell r="FH120">
            <v>926.40979685520006</v>
          </cell>
          <cell r="FI120">
            <v>901.06727961600006</v>
          </cell>
          <cell r="FJ120">
            <v>988.35817232879981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J120">
            <v>387.27296482559996</v>
          </cell>
          <cell r="GK120">
            <v>472.83327100799994</v>
          </cell>
          <cell r="GL120">
            <v>621.43801332480007</v>
          </cell>
          <cell r="GM120">
            <v>319.72535468159992</v>
          </cell>
          <cell r="GN120">
            <v>454.82057496959993</v>
          </cell>
          <cell r="GO120">
            <v>666.46975342080009</v>
          </cell>
          <cell r="GP120">
            <v>905.13797592959997</v>
          </cell>
          <cell r="GQ120">
            <v>675.47610143999952</v>
          </cell>
          <cell r="GR120">
            <v>370.38606228959998</v>
          </cell>
          <cell r="GS120">
            <v>360.253920768</v>
          </cell>
          <cell r="GT120">
            <v>395.15351934239987</v>
          </cell>
          <cell r="GV120">
            <v>1937.2946511743999</v>
          </cell>
          <cell r="GW120">
            <v>2365.3016089920002</v>
          </cell>
          <cell r="GX120">
            <v>3108.6821146752004</v>
          </cell>
          <cell r="GY120">
            <v>1599.3944213184</v>
          </cell>
          <cell r="GZ120">
            <v>2275.1948810303998</v>
          </cell>
          <cell r="HA120">
            <v>3333.9489345792008</v>
          </cell>
          <cell r="HB120">
            <v>4527.8630800704004</v>
          </cell>
          <cell r="HC120">
            <v>3379.0022985599981</v>
          </cell>
          <cell r="HD120">
            <v>1852.8195937104001</v>
          </cell>
          <cell r="HE120">
            <v>1802.1345592320001</v>
          </cell>
          <cell r="HF120">
            <v>1976.7163446575996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F120">
            <v>387.27296482559996</v>
          </cell>
          <cell r="IG120">
            <v>472.83327100799994</v>
          </cell>
          <cell r="IH120">
            <v>621.43801332480007</v>
          </cell>
          <cell r="II120">
            <v>319.72535468159992</v>
          </cell>
          <cell r="IJ120">
            <v>454.82057496959993</v>
          </cell>
          <cell r="IK120">
            <v>666.46975342080009</v>
          </cell>
          <cell r="IL120">
            <v>905.13797592959997</v>
          </cell>
          <cell r="IM120">
            <v>675.47610143999952</v>
          </cell>
          <cell r="IN120">
            <v>370.38606228959998</v>
          </cell>
          <cell r="IO120">
            <v>360.253920768</v>
          </cell>
          <cell r="IP120">
            <v>395.15351934239987</v>
          </cell>
          <cell r="IR120">
            <v>1937.2946511743999</v>
          </cell>
          <cell r="IS120">
            <v>2365.3016089920002</v>
          </cell>
          <cell r="IT120">
            <v>3108.6821146752004</v>
          </cell>
          <cell r="IU120">
            <v>1599.3944213184</v>
          </cell>
          <cell r="IV120">
            <v>2275.1948810303998</v>
          </cell>
          <cell r="IW120">
            <v>3333.9489345792008</v>
          </cell>
          <cell r="IX120">
            <v>4527.8630800704004</v>
          </cell>
          <cell r="IY120">
            <v>3379.0022985599981</v>
          </cell>
          <cell r="IZ120">
            <v>1852.8195937104001</v>
          </cell>
          <cell r="JA120">
            <v>1802.1345592320001</v>
          </cell>
          <cell r="JB120">
            <v>1976.7163446575996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B120">
            <v>387.27296482559996</v>
          </cell>
          <cell r="KC120">
            <v>472.83327100799994</v>
          </cell>
          <cell r="KD120">
            <v>621.43801332480007</v>
          </cell>
          <cell r="KE120">
            <v>319.72535468159992</v>
          </cell>
          <cell r="KF120">
            <v>454.82057496959993</v>
          </cell>
          <cell r="KG120">
            <v>666.46975342080009</v>
          </cell>
          <cell r="KH120">
            <v>905.13797592959997</v>
          </cell>
          <cell r="KI120">
            <v>675.47610143999952</v>
          </cell>
          <cell r="KJ120">
            <v>370.38606228959998</v>
          </cell>
          <cell r="KK120">
            <v>360.253920768</v>
          </cell>
          <cell r="KL120">
            <v>395.15351934239987</v>
          </cell>
          <cell r="KN120">
            <v>1937.2946511743999</v>
          </cell>
          <cell r="KO120">
            <v>2365.3016089920002</v>
          </cell>
          <cell r="KP120">
            <v>3108.6821146752004</v>
          </cell>
          <cell r="KQ120">
            <v>1599.3944213184</v>
          </cell>
          <cell r="KR120">
            <v>2275.1948810303998</v>
          </cell>
          <cell r="KS120">
            <v>3333.9489345792008</v>
          </cell>
          <cell r="KT120">
            <v>4527.8630800704004</v>
          </cell>
          <cell r="KU120">
            <v>3379.0022985599981</v>
          </cell>
          <cell r="KV120">
            <v>1852.8195937104001</v>
          </cell>
          <cell r="KW120">
            <v>1802.1345592320001</v>
          </cell>
          <cell r="KX120">
            <v>1976.7163446575996</v>
          </cell>
        </row>
        <row r="121">
          <cell r="B121" t="str">
            <v>2007 C/I Load Control Program</v>
          </cell>
          <cell r="C121" t="str">
            <v>1' x 4' fixture with 2 - 4' 28 watt UMX cover guard lamps LBF 34 volt</v>
          </cell>
          <cell r="D121">
            <v>0</v>
          </cell>
          <cell r="E121">
            <v>0</v>
          </cell>
          <cell r="F121">
            <v>37923.354000000007</v>
          </cell>
          <cell r="G121">
            <v>75846.708000000013</v>
          </cell>
          <cell r="H121">
            <v>75846.708000000013</v>
          </cell>
          <cell r="I121">
            <v>75846.708000000013</v>
          </cell>
          <cell r="J121">
            <v>75846.708000000013</v>
          </cell>
          <cell r="K121">
            <v>0</v>
          </cell>
          <cell r="L121">
            <v>0</v>
          </cell>
          <cell r="M121">
            <v>0.1666</v>
          </cell>
          <cell r="N121">
            <v>0.83340000000000003</v>
          </cell>
          <cell r="O121">
            <v>21</v>
          </cell>
          <cell r="P121">
            <v>8.5999999999999993E-2</v>
          </cell>
          <cell r="Q121">
            <v>0.105</v>
          </cell>
          <cell r="R121">
            <v>0.13800000000000001</v>
          </cell>
          <cell r="S121">
            <v>7.0999999999999994E-2</v>
          </cell>
          <cell r="T121">
            <v>0.10099999999999999</v>
          </cell>
          <cell r="U121">
            <v>0.14800000000000002</v>
          </cell>
          <cell r="V121">
            <v>0.20100000000000001</v>
          </cell>
          <cell r="W121">
            <v>0.14999999999999991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N121">
            <v>543.35064677040009</v>
          </cell>
          <cell r="EO121">
            <v>663.39323152200006</v>
          </cell>
          <cell r="EP121">
            <v>871.88824714320026</v>
          </cell>
          <cell r="EQ121">
            <v>448.58018512440003</v>
          </cell>
          <cell r="ER121">
            <v>638.12110841640003</v>
          </cell>
          <cell r="ES121">
            <v>935.06855490720022</v>
          </cell>
          <cell r="ET121">
            <v>1269.9241860564002</v>
          </cell>
          <cell r="EU121">
            <v>947.70461645999956</v>
          </cell>
          <cell r="EV121">
            <v>519.65803135890008</v>
          </cell>
          <cell r="EW121">
            <v>505.4424621120001</v>
          </cell>
          <cell r="EX121">
            <v>554.40720062909998</v>
          </cell>
          <cell r="EZ121">
            <v>2718.0577972296005</v>
          </cell>
          <cell r="FA121">
            <v>3318.5589384780005</v>
          </cell>
          <cell r="FB121">
            <v>4361.5346048568017</v>
          </cell>
          <cell r="FC121">
            <v>2243.9779488756003</v>
          </cell>
          <cell r="FD121">
            <v>3192.1376455836003</v>
          </cell>
          <cell r="FE121">
            <v>4677.5878370928021</v>
          </cell>
          <cell r="FF121">
            <v>6352.6699679436015</v>
          </cell>
          <cell r="FG121">
            <v>4740.7984835399984</v>
          </cell>
          <cell r="FH121">
            <v>2599.5378351411009</v>
          </cell>
          <cell r="FI121">
            <v>2528.4258578880008</v>
          </cell>
          <cell r="FJ121">
            <v>2773.3671128709002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J121">
            <v>1086.7012935408002</v>
          </cell>
          <cell r="GK121">
            <v>1326.7864630440001</v>
          </cell>
          <cell r="GL121">
            <v>1743.7764942864005</v>
          </cell>
          <cell r="GM121">
            <v>897.16037024880006</v>
          </cell>
          <cell r="GN121">
            <v>1276.2422168328001</v>
          </cell>
          <cell r="GO121">
            <v>1870.1371098144004</v>
          </cell>
          <cell r="GP121">
            <v>2539.8483721128005</v>
          </cell>
          <cell r="GQ121">
            <v>1895.4092329199991</v>
          </cell>
          <cell r="GR121">
            <v>1039.3160627178002</v>
          </cell>
          <cell r="GS121">
            <v>1010.8849242240002</v>
          </cell>
          <cell r="GT121">
            <v>1108.8144012582</v>
          </cell>
          <cell r="GV121">
            <v>5436.115594459201</v>
          </cell>
          <cell r="GW121">
            <v>6637.1178769560011</v>
          </cell>
          <cell r="GX121">
            <v>8723.0692097136034</v>
          </cell>
          <cell r="GY121">
            <v>4487.9558977512006</v>
          </cell>
          <cell r="GZ121">
            <v>6384.2752911672005</v>
          </cell>
          <cell r="HA121">
            <v>9355.1756741856043</v>
          </cell>
          <cell r="HB121">
            <v>12705.339935887203</v>
          </cell>
          <cell r="HC121">
            <v>9481.5969670799968</v>
          </cell>
          <cell r="HD121">
            <v>5199.0756702822018</v>
          </cell>
          <cell r="HE121">
            <v>5056.8517157760016</v>
          </cell>
          <cell r="HF121">
            <v>5546.7342257418004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F121">
            <v>1086.7012935408002</v>
          </cell>
          <cell r="IG121">
            <v>1326.7864630440001</v>
          </cell>
          <cell r="IH121">
            <v>1743.7764942864005</v>
          </cell>
          <cell r="II121">
            <v>897.16037024880006</v>
          </cell>
          <cell r="IJ121">
            <v>1276.2422168328001</v>
          </cell>
          <cell r="IK121">
            <v>1870.1371098144004</v>
          </cell>
          <cell r="IL121">
            <v>2539.8483721128005</v>
          </cell>
          <cell r="IM121">
            <v>1895.4092329199991</v>
          </cell>
          <cell r="IN121">
            <v>1039.3160627178002</v>
          </cell>
          <cell r="IO121">
            <v>1010.8849242240002</v>
          </cell>
          <cell r="IP121">
            <v>1108.8144012582</v>
          </cell>
          <cell r="IR121">
            <v>5436.115594459201</v>
          </cell>
          <cell r="IS121">
            <v>6637.1178769560011</v>
          </cell>
          <cell r="IT121">
            <v>8723.0692097136034</v>
          </cell>
          <cell r="IU121">
            <v>4487.9558977512006</v>
          </cell>
          <cell r="IV121">
            <v>6384.2752911672005</v>
          </cell>
          <cell r="IW121">
            <v>9355.1756741856043</v>
          </cell>
          <cell r="IX121">
            <v>12705.339935887203</v>
          </cell>
          <cell r="IY121">
            <v>9481.5969670799968</v>
          </cell>
          <cell r="IZ121">
            <v>5199.0756702822018</v>
          </cell>
          <cell r="JA121">
            <v>5056.8517157760016</v>
          </cell>
          <cell r="JB121">
            <v>5546.7342257418004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B121">
            <v>1086.7012935408002</v>
          </cell>
          <cell r="KC121">
            <v>1326.7864630440001</v>
          </cell>
          <cell r="KD121">
            <v>1743.7764942864005</v>
          </cell>
          <cell r="KE121">
            <v>897.16037024880006</v>
          </cell>
          <cell r="KF121">
            <v>1276.2422168328001</v>
          </cell>
          <cell r="KG121">
            <v>1870.1371098144004</v>
          </cell>
          <cell r="KH121">
            <v>2539.8483721128005</v>
          </cell>
          <cell r="KI121">
            <v>1895.4092329199991</v>
          </cell>
          <cell r="KJ121">
            <v>1039.3160627178002</v>
          </cell>
          <cell r="KK121">
            <v>1010.8849242240002</v>
          </cell>
          <cell r="KL121">
            <v>1108.8144012582</v>
          </cell>
          <cell r="KN121">
            <v>5436.115594459201</v>
          </cell>
          <cell r="KO121">
            <v>6637.1178769560011</v>
          </cell>
          <cell r="KP121">
            <v>8723.0692097136034</v>
          </cell>
          <cell r="KQ121">
            <v>4487.9558977512006</v>
          </cell>
          <cell r="KR121">
            <v>6384.2752911672005</v>
          </cell>
          <cell r="KS121">
            <v>9355.1756741856043</v>
          </cell>
          <cell r="KT121">
            <v>12705.339935887203</v>
          </cell>
          <cell r="KU121">
            <v>9481.5969670799968</v>
          </cell>
          <cell r="KV121">
            <v>5199.0756702822018</v>
          </cell>
          <cell r="KW121">
            <v>5056.8517157760016</v>
          </cell>
          <cell r="KX121">
            <v>5546.7342257418004</v>
          </cell>
        </row>
        <row r="122">
          <cell r="B122" t="str">
            <v>2007 C/I Load Control Program</v>
          </cell>
          <cell r="C122" t="str">
            <v>2 - 1' x 4' 2LP fixtures with 4 - T8 XP Lps CVG Tan LP 347 Volt</v>
          </cell>
          <cell r="D122">
            <v>0</v>
          </cell>
          <cell r="E122">
            <v>0</v>
          </cell>
          <cell r="F122">
            <v>2796.1920000000009</v>
          </cell>
          <cell r="G122">
            <v>5592.3840000000018</v>
          </cell>
          <cell r="H122">
            <v>5592.3840000000018</v>
          </cell>
          <cell r="I122">
            <v>5592.3840000000018</v>
          </cell>
          <cell r="J122">
            <v>5592.3840000000018</v>
          </cell>
          <cell r="K122">
            <v>0</v>
          </cell>
          <cell r="L122">
            <v>0</v>
          </cell>
          <cell r="M122">
            <v>0.1666</v>
          </cell>
          <cell r="N122">
            <v>0.83340000000000003</v>
          </cell>
          <cell r="O122">
            <v>21</v>
          </cell>
          <cell r="P122">
            <v>8.5999999999999993E-2</v>
          </cell>
          <cell r="Q122">
            <v>0.105</v>
          </cell>
          <cell r="R122">
            <v>0.13800000000000001</v>
          </cell>
          <cell r="S122">
            <v>7.0999999999999994E-2</v>
          </cell>
          <cell r="T122">
            <v>0.10099999999999999</v>
          </cell>
          <cell r="U122">
            <v>0.14800000000000002</v>
          </cell>
          <cell r="V122">
            <v>0.20100000000000001</v>
          </cell>
          <cell r="W122">
            <v>0.14999999999999991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N122">
            <v>40.062720499200012</v>
          </cell>
          <cell r="EO122">
            <v>48.913786656000013</v>
          </cell>
          <cell r="EP122">
            <v>64.286691033600022</v>
          </cell>
          <cell r="EQ122">
            <v>33.075036691200005</v>
          </cell>
          <cell r="ER122">
            <v>47.050404307200004</v>
          </cell>
          <cell r="ES122">
            <v>68.945146905600026</v>
          </cell>
          <cell r="ET122">
            <v>93.63496302720003</v>
          </cell>
          <cell r="EU122">
            <v>69.876838079999985</v>
          </cell>
          <cell r="EV122">
            <v>38.315799547200015</v>
          </cell>
          <cell r="EW122">
            <v>37.267646976000009</v>
          </cell>
          <cell r="EX122">
            <v>40.877950276800007</v>
          </cell>
          <cell r="EZ122">
            <v>200.40979150080005</v>
          </cell>
          <cell r="FA122">
            <v>244.68637334400009</v>
          </cell>
          <cell r="FB122">
            <v>321.58780496640014</v>
          </cell>
          <cell r="FC122">
            <v>165.45459530880004</v>
          </cell>
          <cell r="FD122">
            <v>235.36498769280007</v>
          </cell>
          <cell r="FE122">
            <v>344.89126909440017</v>
          </cell>
          <cell r="FF122">
            <v>468.39962897280014</v>
          </cell>
          <cell r="FG122">
            <v>349.55196191999988</v>
          </cell>
          <cell r="FH122">
            <v>191.67099245280008</v>
          </cell>
          <cell r="FI122">
            <v>186.42771302400007</v>
          </cell>
          <cell r="FJ122">
            <v>204.48789772320001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J122">
            <v>80.125440998400023</v>
          </cell>
          <cell r="GK122">
            <v>97.827573312000027</v>
          </cell>
          <cell r="GL122">
            <v>128.57338206720004</v>
          </cell>
          <cell r="GM122">
            <v>66.150073382400009</v>
          </cell>
          <cell r="GN122">
            <v>94.100808614400009</v>
          </cell>
          <cell r="GO122">
            <v>137.89029381120005</v>
          </cell>
          <cell r="GP122">
            <v>187.26992605440006</v>
          </cell>
          <cell r="GQ122">
            <v>139.75367615999997</v>
          </cell>
          <cell r="GR122">
            <v>76.63159909440003</v>
          </cell>
          <cell r="GS122">
            <v>74.535293952000018</v>
          </cell>
          <cell r="GT122">
            <v>81.755900553600014</v>
          </cell>
          <cell r="GV122">
            <v>400.81958300160011</v>
          </cell>
          <cell r="GW122">
            <v>489.37274668800018</v>
          </cell>
          <cell r="GX122">
            <v>643.17560993280028</v>
          </cell>
          <cell r="GY122">
            <v>330.90919061760007</v>
          </cell>
          <cell r="GZ122">
            <v>470.72997538560014</v>
          </cell>
          <cell r="HA122">
            <v>689.78253818880034</v>
          </cell>
          <cell r="HB122">
            <v>936.79925794560029</v>
          </cell>
          <cell r="HC122">
            <v>699.10392383999977</v>
          </cell>
          <cell r="HD122">
            <v>383.34198490560016</v>
          </cell>
          <cell r="HE122">
            <v>372.85542604800014</v>
          </cell>
          <cell r="HF122">
            <v>408.97579544640001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F122">
            <v>80.125440998400023</v>
          </cell>
          <cell r="IG122">
            <v>97.827573312000027</v>
          </cell>
          <cell r="IH122">
            <v>128.57338206720004</v>
          </cell>
          <cell r="II122">
            <v>66.150073382400009</v>
          </cell>
          <cell r="IJ122">
            <v>94.100808614400009</v>
          </cell>
          <cell r="IK122">
            <v>137.89029381120005</v>
          </cell>
          <cell r="IL122">
            <v>187.26992605440006</v>
          </cell>
          <cell r="IM122">
            <v>139.75367615999997</v>
          </cell>
          <cell r="IN122">
            <v>76.63159909440003</v>
          </cell>
          <cell r="IO122">
            <v>74.535293952000018</v>
          </cell>
          <cell r="IP122">
            <v>81.755900553600014</v>
          </cell>
          <cell r="IR122">
            <v>400.81958300160011</v>
          </cell>
          <cell r="IS122">
            <v>489.37274668800018</v>
          </cell>
          <cell r="IT122">
            <v>643.17560993280028</v>
          </cell>
          <cell r="IU122">
            <v>330.90919061760007</v>
          </cell>
          <cell r="IV122">
            <v>470.72997538560014</v>
          </cell>
          <cell r="IW122">
            <v>689.78253818880034</v>
          </cell>
          <cell r="IX122">
            <v>936.79925794560029</v>
          </cell>
          <cell r="IY122">
            <v>699.10392383999977</v>
          </cell>
          <cell r="IZ122">
            <v>383.34198490560016</v>
          </cell>
          <cell r="JA122">
            <v>372.85542604800014</v>
          </cell>
          <cell r="JB122">
            <v>408.97579544640001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B122">
            <v>80.125440998400023</v>
          </cell>
          <cell r="KC122">
            <v>97.827573312000027</v>
          </cell>
          <cell r="KD122">
            <v>128.57338206720004</v>
          </cell>
          <cell r="KE122">
            <v>66.150073382400009</v>
          </cell>
          <cell r="KF122">
            <v>94.100808614400009</v>
          </cell>
          <cell r="KG122">
            <v>137.89029381120005</v>
          </cell>
          <cell r="KH122">
            <v>187.26992605440006</v>
          </cell>
          <cell r="KI122">
            <v>139.75367615999997</v>
          </cell>
          <cell r="KJ122">
            <v>76.63159909440003</v>
          </cell>
          <cell r="KK122">
            <v>74.535293952000018</v>
          </cell>
          <cell r="KL122">
            <v>81.755900553600014</v>
          </cell>
          <cell r="KN122">
            <v>400.81958300160011</v>
          </cell>
          <cell r="KO122">
            <v>489.37274668800018</v>
          </cell>
          <cell r="KP122">
            <v>643.17560993280028</v>
          </cell>
          <cell r="KQ122">
            <v>330.90919061760007</v>
          </cell>
          <cell r="KR122">
            <v>470.72997538560014</v>
          </cell>
          <cell r="KS122">
            <v>689.78253818880034</v>
          </cell>
          <cell r="KT122">
            <v>936.79925794560029</v>
          </cell>
          <cell r="KU122">
            <v>699.10392383999977</v>
          </cell>
          <cell r="KV122">
            <v>383.34198490560016</v>
          </cell>
          <cell r="KW122">
            <v>372.85542604800014</v>
          </cell>
          <cell r="KX122">
            <v>408.97579544640001</v>
          </cell>
        </row>
        <row r="123">
          <cell r="B123" t="str">
            <v>2007 C/I Load Control Program</v>
          </cell>
          <cell r="C123" t="str">
            <v>2 - 1' x 4' 2LP fixtures with 4 - T8 XP Lps Tan CVG LP 347 Volt High</v>
          </cell>
          <cell r="D123">
            <v>0</v>
          </cell>
          <cell r="E123">
            <v>0</v>
          </cell>
          <cell r="F123">
            <v>11184.768000000004</v>
          </cell>
          <cell r="G123">
            <v>22369.536000000007</v>
          </cell>
          <cell r="H123">
            <v>22369.536000000007</v>
          </cell>
          <cell r="I123">
            <v>22369.536000000007</v>
          </cell>
          <cell r="J123">
            <v>22369.536000000007</v>
          </cell>
          <cell r="K123">
            <v>0</v>
          </cell>
          <cell r="L123">
            <v>0</v>
          </cell>
          <cell r="M123">
            <v>0.1666</v>
          </cell>
          <cell r="N123">
            <v>0.83340000000000003</v>
          </cell>
          <cell r="O123">
            <v>21</v>
          </cell>
          <cell r="P123">
            <v>8.5999999999999993E-2</v>
          </cell>
          <cell r="Q123">
            <v>0.105</v>
          </cell>
          <cell r="R123">
            <v>0.13800000000000001</v>
          </cell>
          <cell r="S123">
            <v>7.0999999999999994E-2</v>
          </cell>
          <cell r="T123">
            <v>0.10099999999999999</v>
          </cell>
          <cell r="U123">
            <v>0.14800000000000002</v>
          </cell>
          <cell r="V123">
            <v>0.20100000000000001</v>
          </cell>
          <cell r="W123">
            <v>0.14999999999999991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N123">
            <v>160.25088199680005</v>
          </cell>
          <cell r="EO123">
            <v>195.65514662400005</v>
          </cell>
          <cell r="EP123">
            <v>257.14676413440009</v>
          </cell>
          <cell r="EQ123">
            <v>132.30014676480002</v>
          </cell>
          <cell r="ER123">
            <v>188.20161722880002</v>
          </cell>
          <cell r="ES123">
            <v>275.78058762240011</v>
          </cell>
          <cell r="ET123">
            <v>374.53985210880012</v>
          </cell>
          <cell r="EU123">
            <v>279.50735231999994</v>
          </cell>
          <cell r="EV123">
            <v>153.26319818880006</v>
          </cell>
          <cell r="EW123">
            <v>149.07058790400004</v>
          </cell>
          <cell r="EX123">
            <v>163.51180110720003</v>
          </cell>
          <cell r="EZ123">
            <v>801.63916600320022</v>
          </cell>
          <cell r="FA123">
            <v>978.74549337600035</v>
          </cell>
          <cell r="FB123">
            <v>1286.3512198656006</v>
          </cell>
          <cell r="FC123">
            <v>661.81838123520015</v>
          </cell>
          <cell r="FD123">
            <v>941.45995077120028</v>
          </cell>
          <cell r="FE123">
            <v>1379.5650763776007</v>
          </cell>
          <cell r="FF123">
            <v>1873.5985158912006</v>
          </cell>
          <cell r="FG123">
            <v>1398.2078476799995</v>
          </cell>
          <cell r="FH123">
            <v>766.68396981120031</v>
          </cell>
          <cell r="FI123">
            <v>745.71085209600028</v>
          </cell>
          <cell r="FJ123">
            <v>817.95159089280003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J123">
            <v>320.50176399360009</v>
          </cell>
          <cell r="GK123">
            <v>391.31029324800011</v>
          </cell>
          <cell r="GL123">
            <v>514.29352826880017</v>
          </cell>
          <cell r="GM123">
            <v>264.60029352960004</v>
          </cell>
          <cell r="GN123">
            <v>376.40323445760004</v>
          </cell>
          <cell r="GO123">
            <v>551.56117524480021</v>
          </cell>
          <cell r="GP123">
            <v>749.07970421760024</v>
          </cell>
          <cell r="GQ123">
            <v>559.01470463999988</v>
          </cell>
          <cell r="GR123">
            <v>306.52639637760012</v>
          </cell>
          <cell r="GS123">
            <v>298.14117580800007</v>
          </cell>
          <cell r="GT123">
            <v>327.02360221440006</v>
          </cell>
          <cell r="GV123">
            <v>1603.2783320064004</v>
          </cell>
          <cell r="GW123">
            <v>1957.4909867520007</v>
          </cell>
          <cell r="GX123">
            <v>2572.7024397312011</v>
          </cell>
          <cell r="GY123">
            <v>1323.6367624704003</v>
          </cell>
          <cell r="GZ123">
            <v>1882.9199015424006</v>
          </cell>
          <cell r="HA123">
            <v>2759.1301527552014</v>
          </cell>
          <cell r="HB123">
            <v>3747.1970317824012</v>
          </cell>
          <cell r="HC123">
            <v>2796.4156953599991</v>
          </cell>
          <cell r="HD123">
            <v>1533.3679396224006</v>
          </cell>
          <cell r="HE123">
            <v>1491.4217041920006</v>
          </cell>
          <cell r="HF123">
            <v>1635.9031817856001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F123">
            <v>320.50176399360009</v>
          </cell>
          <cell r="IG123">
            <v>391.31029324800011</v>
          </cell>
          <cell r="IH123">
            <v>514.29352826880017</v>
          </cell>
          <cell r="II123">
            <v>264.60029352960004</v>
          </cell>
          <cell r="IJ123">
            <v>376.40323445760004</v>
          </cell>
          <cell r="IK123">
            <v>551.56117524480021</v>
          </cell>
          <cell r="IL123">
            <v>749.07970421760024</v>
          </cell>
          <cell r="IM123">
            <v>559.01470463999988</v>
          </cell>
          <cell r="IN123">
            <v>306.52639637760012</v>
          </cell>
          <cell r="IO123">
            <v>298.14117580800007</v>
          </cell>
          <cell r="IP123">
            <v>327.02360221440006</v>
          </cell>
          <cell r="IR123">
            <v>1603.2783320064004</v>
          </cell>
          <cell r="IS123">
            <v>1957.4909867520007</v>
          </cell>
          <cell r="IT123">
            <v>2572.7024397312011</v>
          </cell>
          <cell r="IU123">
            <v>1323.6367624704003</v>
          </cell>
          <cell r="IV123">
            <v>1882.9199015424006</v>
          </cell>
          <cell r="IW123">
            <v>2759.1301527552014</v>
          </cell>
          <cell r="IX123">
            <v>3747.1970317824012</v>
          </cell>
          <cell r="IY123">
            <v>2796.4156953599991</v>
          </cell>
          <cell r="IZ123">
            <v>1533.3679396224006</v>
          </cell>
          <cell r="JA123">
            <v>1491.4217041920006</v>
          </cell>
          <cell r="JB123">
            <v>1635.9031817856001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B123">
            <v>320.50176399360009</v>
          </cell>
          <cell r="KC123">
            <v>391.31029324800011</v>
          </cell>
          <cell r="KD123">
            <v>514.29352826880017</v>
          </cell>
          <cell r="KE123">
            <v>264.60029352960004</v>
          </cell>
          <cell r="KF123">
            <v>376.40323445760004</v>
          </cell>
          <cell r="KG123">
            <v>551.56117524480021</v>
          </cell>
          <cell r="KH123">
            <v>749.07970421760024</v>
          </cell>
          <cell r="KI123">
            <v>559.01470463999988</v>
          </cell>
          <cell r="KJ123">
            <v>306.52639637760012</v>
          </cell>
          <cell r="KK123">
            <v>298.14117580800007</v>
          </cell>
          <cell r="KL123">
            <v>327.02360221440006</v>
          </cell>
          <cell r="KN123">
            <v>1603.2783320064004</v>
          </cell>
          <cell r="KO123">
            <v>1957.4909867520007</v>
          </cell>
          <cell r="KP123">
            <v>2572.7024397312011</v>
          </cell>
          <cell r="KQ123">
            <v>1323.6367624704003</v>
          </cell>
          <cell r="KR123">
            <v>1882.9199015424006</v>
          </cell>
          <cell r="KS123">
            <v>2759.1301527552014</v>
          </cell>
          <cell r="KT123">
            <v>3747.1970317824012</v>
          </cell>
          <cell r="KU123">
            <v>2796.4156953599991</v>
          </cell>
          <cell r="KV123">
            <v>1533.3679396224006</v>
          </cell>
          <cell r="KW123">
            <v>1491.4217041920006</v>
          </cell>
          <cell r="KX123">
            <v>1635.9031817856001</v>
          </cell>
        </row>
        <row r="124">
          <cell r="B124" t="str">
            <v>2007 C/I Load Control Program</v>
          </cell>
          <cell r="C124" t="str">
            <v>2' x 4' fixture with 4 LP T8 28-watt UMX CVG lamps LP 347 volt</v>
          </cell>
          <cell r="D124">
            <v>0</v>
          </cell>
          <cell r="E124">
            <v>0</v>
          </cell>
          <cell r="F124">
            <v>1931.5800000000002</v>
          </cell>
          <cell r="G124">
            <v>3863.1600000000003</v>
          </cell>
          <cell r="H124">
            <v>3863.1600000000003</v>
          </cell>
          <cell r="I124">
            <v>3863.1600000000003</v>
          </cell>
          <cell r="J124">
            <v>3863.1600000000003</v>
          </cell>
          <cell r="K124">
            <v>0</v>
          </cell>
          <cell r="L124">
            <v>0</v>
          </cell>
          <cell r="M124">
            <v>0.1666</v>
          </cell>
          <cell r="N124">
            <v>0.83340000000000003</v>
          </cell>
          <cell r="O124">
            <v>21</v>
          </cell>
          <cell r="P124">
            <v>8.5999999999999993E-2</v>
          </cell>
          <cell r="Q124">
            <v>0.105</v>
          </cell>
          <cell r="R124">
            <v>0.13800000000000001</v>
          </cell>
          <cell r="S124">
            <v>7.0999999999999994E-2</v>
          </cell>
          <cell r="T124">
            <v>0.10099999999999999</v>
          </cell>
          <cell r="U124">
            <v>0.14800000000000002</v>
          </cell>
          <cell r="V124">
            <v>0.20100000000000001</v>
          </cell>
          <cell r="W124">
            <v>0.14999999999999991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N124">
            <v>27.674905608</v>
          </cell>
          <cell r="EO124">
            <v>33.789128939999998</v>
          </cell>
          <cell r="EP124">
            <v>44.40856946400001</v>
          </cell>
          <cell r="EQ124">
            <v>22.847887187999998</v>
          </cell>
          <cell r="ER124">
            <v>32.501924027999998</v>
          </cell>
          <cell r="ES124">
            <v>47.626581744000006</v>
          </cell>
          <cell r="ET124">
            <v>64.682046827999997</v>
          </cell>
          <cell r="EU124">
            <v>48.270184199999974</v>
          </cell>
          <cell r="EV124">
            <v>26.468151003000003</v>
          </cell>
          <cell r="EW124">
            <v>25.74409824</v>
          </cell>
          <cell r="EX124">
            <v>28.238057756999993</v>
          </cell>
          <cell r="EZ124">
            <v>138.44097439200002</v>
          </cell>
          <cell r="FA124">
            <v>169.02677106000002</v>
          </cell>
          <cell r="FB124">
            <v>222.14947053600005</v>
          </cell>
          <cell r="FC124">
            <v>114.29429281200001</v>
          </cell>
          <cell r="FD124">
            <v>162.58765597199999</v>
          </cell>
          <cell r="FE124">
            <v>238.24725825600007</v>
          </cell>
          <cell r="FF124">
            <v>323.56553317200002</v>
          </cell>
          <cell r="FG124">
            <v>241.46681579999986</v>
          </cell>
          <cell r="FH124">
            <v>132.40430399700003</v>
          </cell>
          <cell r="FI124">
            <v>128.78230176</v>
          </cell>
          <cell r="FJ124">
            <v>141.25808724299998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J124">
            <v>55.349811215999999</v>
          </cell>
          <cell r="GK124">
            <v>67.578257879999995</v>
          </cell>
          <cell r="GL124">
            <v>88.81713892800002</v>
          </cell>
          <cell r="GM124">
            <v>45.695774375999996</v>
          </cell>
          <cell r="GN124">
            <v>65.003848055999995</v>
          </cell>
          <cell r="GO124">
            <v>95.253163488000013</v>
          </cell>
          <cell r="GP124">
            <v>129.36409365599999</v>
          </cell>
          <cell r="GQ124">
            <v>96.540368399999949</v>
          </cell>
          <cell r="GR124">
            <v>52.936302006000005</v>
          </cell>
          <cell r="GS124">
            <v>51.488196479999999</v>
          </cell>
          <cell r="GT124">
            <v>56.476115513999986</v>
          </cell>
          <cell r="GV124">
            <v>276.88194878400003</v>
          </cell>
          <cell r="GW124">
            <v>338.05354212000003</v>
          </cell>
          <cell r="GX124">
            <v>444.2989410720001</v>
          </cell>
          <cell r="GY124">
            <v>228.58858562400002</v>
          </cell>
          <cell r="GZ124">
            <v>325.17531194399999</v>
          </cell>
          <cell r="HA124">
            <v>476.49451651200013</v>
          </cell>
          <cell r="HB124">
            <v>647.13106634400003</v>
          </cell>
          <cell r="HC124">
            <v>482.93363159999973</v>
          </cell>
          <cell r="HD124">
            <v>264.80860799400006</v>
          </cell>
          <cell r="HE124">
            <v>257.56460351999999</v>
          </cell>
          <cell r="HF124">
            <v>282.51617448599995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F124">
            <v>55.349811215999999</v>
          </cell>
          <cell r="IG124">
            <v>67.578257879999995</v>
          </cell>
          <cell r="IH124">
            <v>88.81713892800002</v>
          </cell>
          <cell r="II124">
            <v>45.695774375999996</v>
          </cell>
          <cell r="IJ124">
            <v>65.003848055999995</v>
          </cell>
          <cell r="IK124">
            <v>95.253163488000013</v>
          </cell>
          <cell r="IL124">
            <v>129.36409365599999</v>
          </cell>
          <cell r="IM124">
            <v>96.540368399999949</v>
          </cell>
          <cell r="IN124">
            <v>52.936302006000005</v>
          </cell>
          <cell r="IO124">
            <v>51.488196479999999</v>
          </cell>
          <cell r="IP124">
            <v>56.476115513999986</v>
          </cell>
          <cell r="IR124">
            <v>276.88194878400003</v>
          </cell>
          <cell r="IS124">
            <v>338.05354212000003</v>
          </cell>
          <cell r="IT124">
            <v>444.2989410720001</v>
          </cell>
          <cell r="IU124">
            <v>228.58858562400002</v>
          </cell>
          <cell r="IV124">
            <v>325.17531194399999</v>
          </cell>
          <cell r="IW124">
            <v>476.49451651200013</v>
          </cell>
          <cell r="IX124">
            <v>647.13106634400003</v>
          </cell>
          <cell r="IY124">
            <v>482.93363159999973</v>
          </cell>
          <cell r="IZ124">
            <v>264.80860799400006</v>
          </cell>
          <cell r="JA124">
            <v>257.56460351999999</v>
          </cell>
          <cell r="JB124">
            <v>282.51617448599995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B124">
            <v>55.349811215999999</v>
          </cell>
          <cell r="KC124">
            <v>67.578257879999995</v>
          </cell>
          <cell r="KD124">
            <v>88.81713892800002</v>
          </cell>
          <cell r="KE124">
            <v>45.695774375999996</v>
          </cell>
          <cell r="KF124">
            <v>65.003848055999995</v>
          </cell>
          <cell r="KG124">
            <v>95.253163488000013</v>
          </cell>
          <cell r="KH124">
            <v>129.36409365599999</v>
          </cell>
          <cell r="KI124">
            <v>96.540368399999949</v>
          </cell>
          <cell r="KJ124">
            <v>52.936302006000005</v>
          </cell>
          <cell r="KK124">
            <v>51.488196479999999</v>
          </cell>
          <cell r="KL124">
            <v>56.476115513999986</v>
          </cell>
          <cell r="KN124">
            <v>276.88194878400003</v>
          </cell>
          <cell r="KO124">
            <v>338.05354212000003</v>
          </cell>
          <cell r="KP124">
            <v>444.2989410720001</v>
          </cell>
          <cell r="KQ124">
            <v>228.58858562400002</v>
          </cell>
          <cell r="KR124">
            <v>325.17531194399999</v>
          </cell>
          <cell r="KS124">
            <v>476.49451651200013</v>
          </cell>
          <cell r="KT124">
            <v>647.13106634400003</v>
          </cell>
          <cell r="KU124">
            <v>482.93363159999973</v>
          </cell>
          <cell r="KV124">
            <v>264.80860799400006</v>
          </cell>
          <cell r="KW124">
            <v>257.56460351999999</v>
          </cell>
          <cell r="KX124">
            <v>282.51617448599995</v>
          </cell>
        </row>
        <row r="125">
          <cell r="B125" t="str">
            <v>2007 C/I Load Control Program</v>
          </cell>
          <cell r="C125" t="str">
            <v>New 4 lamp F54TfHO Industrial without sensor</v>
          </cell>
          <cell r="D125">
            <v>0</v>
          </cell>
          <cell r="E125">
            <v>0</v>
          </cell>
          <cell r="F125">
            <v>34477.17</v>
          </cell>
          <cell r="G125">
            <v>68954.34</v>
          </cell>
          <cell r="H125">
            <v>68954.34</v>
          </cell>
          <cell r="I125">
            <v>68954.34</v>
          </cell>
          <cell r="J125">
            <v>68954.34</v>
          </cell>
          <cell r="K125">
            <v>0</v>
          </cell>
          <cell r="L125">
            <v>0</v>
          </cell>
          <cell r="M125">
            <v>0.1666</v>
          </cell>
          <cell r="N125">
            <v>0.83340000000000003</v>
          </cell>
          <cell r="O125">
            <v>21</v>
          </cell>
          <cell r="P125">
            <v>8.5999999999999993E-2</v>
          </cell>
          <cell r="Q125">
            <v>0.105</v>
          </cell>
          <cell r="R125">
            <v>0.13800000000000001</v>
          </cell>
          <cell r="S125">
            <v>7.0999999999999994E-2</v>
          </cell>
          <cell r="T125">
            <v>0.10099999999999999</v>
          </cell>
          <cell r="U125">
            <v>0.14800000000000002</v>
          </cell>
          <cell r="V125">
            <v>0.20100000000000001</v>
          </cell>
          <cell r="W125">
            <v>0.14999999999999991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N125">
            <v>493.97510089199994</v>
          </cell>
          <cell r="EO125">
            <v>603.10913480999989</v>
          </cell>
          <cell r="EP125">
            <v>792.657720036</v>
          </cell>
          <cell r="EQ125">
            <v>407.81665306199994</v>
          </cell>
          <cell r="ER125">
            <v>580.13354872199989</v>
          </cell>
          <cell r="ES125">
            <v>850.09668525600011</v>
          </cell>
          <cell r="ET125">
            <v>1154.5232009219999</v>
          </cell>
          <cell r="EU125">
            <v>861.58447829999943</v>
          </cell>
          <cell r="EV125">
            <v>472.43548893449997</v>
          </cell>
          <cell r="EW125">
            <v>459.51172176</v>
          </cell>
          <cell r="EX125">
            <v>504.0269198054998</v>
          </cell>
          <cell r="EZ125">
            <v>2471.0615191079996</v>
          </cell>
          <cell r="FA125">
            <v>3016.9937151899999</v>
          </cell>
          <cell r="FB125">
            <v>3965.1917399640006</v>
          </cell>
          <cell r="FC125">
            <v>2040.0624169379998</v>
          </cell>
          <cell r="FD125">
            <v>2902.0606212779999</v>
          </cell>
          <cell r="FE125">
            <v>4252.5244747440011</v>
          </cell>
          <cell r="FF125">
            <v>5775.3879690779995</v>
          </cell>
          <cell r="FG125">
            <v>4309.991021699997</v>
          </cell>
          <cell r="FH125">
            <v>2363.3117435654999</v>
          </cell>
          <cell r="FI125">
            <v>2298.6618782400001</v>
          </cell>
          <cell r="FJ125">
            <v>2521.3447476944993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J125">
            <v>987.95020178399989</v>
          </cell>
          <cell r="GK125">
            <v>1206.2182696199998</v>
          </cell>
          <cell r="GL125">
            <v>1585.315440072</v>
          </cell>
          <cell r="GM125">
            <v>815.63330612399989</v>
          </cell>
          <cell r="GN125">
            <v>1160.2670974439998</v>
          </cell>
          <cell r="GO125">
            <v>1700.1933705120002</v>
          </cell>
          <cell r="GP125">
            <v>2309.0464018439998</v>
          </cell>
          <cell r="GQ125">
            <v>1723.1689565999989</v>
          </cell>
          <cell r="GR125">
            <v>944.87097786899994</v>
          </cell>
          <cell r="GS125">
            <v>919.02344352</v>
          </cell>
          <cell r="GT125">
            <v>1008.0538396109996</v>
          </cell>
          <cell r="GV125">
            <v>4942.1230382159993</v>
          </cell>
          <cell r="GW125">
            <v>6033.9874303799998</v>
          </cell>
          <cell r="GX125">
            <v>7930.3834799280012</v>
          </cell>
          <cell r="GY125">
            <v>4080.1248338759997</v>
          </cell>
          <cell r="GZ125">
            <v>5804.1212425559997</v>
          </cell>
          <cell r="HA125">
            <v>8505.0489494880021</v>
          </cell>
          <cell r="HB125">
            <v>11550.775938155999</v>
          </cell>
          <cell r="HC125">
            <v>8619.9820433999939</v>
          </cell>
          <cell r="HD125">
            <v>4726.6234871309998</v>
          </cell>
          <cell r="HE125">
            <v>4597.3237564800002</v>
          </cell>
          <cell r="HF125">
            <v>5042.6894953889987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F125">
            <v>987.95020178399989</v>
          </cell>
          <cell r="IG125">
            <v>1206.2182696199998</v>
          </cell>
          <cell r="IH125">
            <v>1585.315440072</v>
          </cell>
          <cell r="II125">
            <v>815.63330612399989</v>
          </cell>
          <cell r="IJ125">
            <v>1160.2670974439998</v>
          </cell>
          <cell r="IK125">
            <v>1700.1933705120002</v>
          </cell>
          <cell r="IL125">
            <v>2309.0464018439998</v>
          </cell>
          <cell r="IM125">
            <v>1723.1689565999989</v>
          </cell>
          <cell r="IN125">
            <v>944.87097786899994</v>
          </cell>
          <cell r="IO125">
            <v>919.02344352</v>
          </cell>
          <cell r="IP125">
            <v>1008.0538396109996</v>
          </cell>
          <cell r="IR125">
            <v>4942.1230382159993</v>
          </cell>
          <cell r="IS125">
            <v>6033.9874303799998</v>
          </cell>
          <cell r="IT125">
            <v>7930.3834799280012</v>
          </cell>
          <cell r="IU125">
            <v>4080.1248338759997</v>
          </cell>
          <cell r="IV125">
            <v>5804.1212425559997</v>
          </cell>
          <cell r="IW125">
            <v>8505.0489494880021</v>
          </cell>
          <cell r="IX125">
            <v>11550.775938155999</v>
          </cell>
          <cell r="IY125">
            <v>8619.9820433999939</v>
          </cell>
          <cell r="IZ125">
            <v>4726.6234871309998</v>
          </cell>
          <cell r="JA125">
            <v>4597.3237564800002</v>
          </cell>
          <cell r="JB125">
            <v>5042.6894953889987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B125">
            <v>987.95020178399989</v>
          </cell>
          <cell r="KC125">
            <v>1206.2182696199998</v>
          </cell>
          <cell r="KD125">
            <v>1585.315440072</v>
          </cell>
          <cell r="KE125">
            <v>815.63330612399989</v>
          </cell>
          <cell r="KF125">
            <v>1160.2670974439998</v>
          </cell>
          <cell r="KG125">
            <v>1700.1933705120002</v>
          </cell>
          <cell r="KH125">
            <v>2309.0464018439998</v>
          </cell>
          <cell r="KI125">
            <v>1723.1689565999989</v>
          </cell>
          <cell r="KJ125">
            <v>944.87097786899994</v>
          </cell>
          <cell r="KK125">
            <v>919.02344352</v>
          </cell>
          <cell r="KL125">
            <v>1008.0538396109996</v>
          </cell>
          <cell r="KN125">
            <v>4942.1230382159993</v>
          </cell>
          <cell r="KO125">
            <v>6033.9874303799998</v>
          </cell>
          <cell r="KP125">
            <v>7930.3834799280012</v>
          </cell>
          <cell r="KQ125">
            <v>4080.1248338759997</v>
          </cell>
          <cell r="KR125">
            <v>5804.1212425559997</v>
          </cell>
          <cell r="KS125">
            <v>8505.0489494880021</v>
          </cell>
          <cell r="KT125">
            <v>11550.775938155999</v>
          </cell>
          <cell r="KU125">
            <v>8619.9820433999939</v>
          </cell>
          <cell r="KV125">
            <v>4726.6234871309998</v>
          </cell>
          <cell r="KW125">
            <v>4597.3237564800002</v>
          </cell>
          <cell r="KX125">
            <v>5042.6894953889987</v>
          </cell>
        </row>
        <row r="126">
          <cell r="B126" t="str">
            <v>2007 C/I Load Control Program</v>
          </cell>
          <cell r="C126" t="str">
            <v>New 4 lamp F54TfHO Industrial without sensor</v>
          </cell>
          <cell r="D126">
            <v>0</v>
          </cell>
          <cell r="E126">
            <v>0</v>
          </cell>
          <cell r="F126">
            <v>35075.040000000008</v>
          </cell>
          <cell r="G126">
            <v>70150.080000000016</v>
          </cell>
          <cell r="H126">
            <v>70150.080000000016</v>
          </cell>
          <cell r="I126">
            <v>70150.080000000016</v>
          </cell>
          <cell r="J126">
            <v>70150.080000000016</v>
          </cell>
          <cell r="K126">
            <v>0</v>
          </cell>
          <cell r="L126">
            <v>0</v>
          </cell>
          <cell r="M126">
            <v>0.1666</v>
          </cell>
          <cell r="N126">
            <v>0.83340000000000003</v>
          </cell>
          <cell r="O126">
            <v>21</v>
          </cell>
          <cell r="P126">
            <v>8.5999999999999993E-2</v>
          </cell>
          <cell r="Q126">
            <v>0.105</v>
          </cell>
          <cell r="R126">
            <v>0.13800000000000001</v>
          </cell>
          <cell r="S126">
            <v>7.0999999999999994E-2</v>
          </cell>
          <cell r="T126">
            <v>0.10099999999999999</v>
          </cell>
          <cell r="U126">
            <v>0.14800000000000002</v>
          </cell>
          <cell r="V126">
            <v>0.20100000000000001</v>
          </cell>
          <cell r="W126">
            <v>0.14999999999999991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N126">
            <v>502.54114310400007</v>
          </cell>
          <cell r="EO126">
            <v>613.56767472000013</v>
          </cell>
          <cell r="EP126">
            <v>806.40322963200026</v>
          </cell>
          <cell r="EQ126">
            <v>414.88861814400002</v>
          </cell>
          <cell r="ER126">
            <v>590.19366806400001</v>
          </cell>
          <cell r="ES126">
            <v>864.83824627200033</v>
          </cell>
          <cell r="ET126">
            <v>1174.5438344640002</v>
          </cell>
          <cell r="EU126">
            <v>876.52524959999971</v>
          </cell>
          <cell r="EV126">
            <v>480.62801186400009</v>
          </cell>
          <cell r="EW126">
            <v>467.48013312000012</v>
          </cell>
          <cell r="EX126">
            <v>512.767271016</v>
          </cell>
          <cell r="EZ126">
            <v>2513.9122968960005</v>
          </cell>
          <cell r="FA126">
            <v>3069.3115252800008</v>
          </cell>
          <cell r="FB126">
            <v>4033.9522903680017</v>
          </cell>
          <cell r="FC126">
            <v>2075.4392218560006</v>
          </cell>
          <cell r="FD126">
            <v>2952.3853719360004</v>
          </cell>
          <cell r="FE126">
            <v>4326.2676737280017</v>
          </cell>
          <cell r="FF126">
            <v>5875.5392055360016</v>
          </cell>
          <cell r="FG126">
            <v>4384.7307503999982</v>
          </cell>
          <cell r="FH126">
            <v>2404.2940281360006</v>
          </cell>
          <cell r="FI126">
            <v>2338.5230668800004</v>
          </cell>
          <cell r="FJ126">
            <v>2565.0674889840002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J126">
            <v>1005.0822862080001</v>
          </cell>
          <cell r="GK126">
            <v>1227.1353494400003</v>
          </cell>
          <cell r="GL126">
            <v>1612.8064592640005</v>
          </cell>
          <cell r="GM126">
            <v>829.77723628800004</v>
          </cell>
          <cell r="GN126">
            <v>1180.387336128</v>
          </cell>
          <cell r="GO126">
            <v>1729.6764925440007</v>
          </cell>
          <cell r="GP126">
            <v>2349.0876689280003</v>
          </cell>
          <cell r="GQ126">
            <v>1753.0504991999994</v>
          </cell>
          <cell r="GR126">
            <v>961.25602372800017</v>
          </cell>
          <cell r="GS126">
            <v>934.96026624000024</v>
          </cell>
          <cell r="GT126">
            <v>1025.534542032</v>
          </cell>
          <cell r="GV126">
            <v>5027.824593792001</v>
          </cell>
          <cell r="GW126">
            <v>6138.6230505600015</v>
          </cell>
          <cell r="GX126">
            <v>8067.9045807360035</v>
          </cell>
          <cell r="GY126">
            <v>4150.8784437120012</v>
          </cell>
          <cell r="GZ126">
            <v>5904.7707438720008</v>
          </cell>
          <cell r="HA126">
            <v>8652.5353474560034</v>
          </cell>
          <cell r="HB126">
            <v>11751.078411072003</v>
          </cell>
          <cell r="HC126">
            <v>8769.4615007999964</v>
          </cell>
          <cell r="HD126">
            <v>4808.5880562720013</v>
          </cell>
          <cell r="HE126">
            <v>4677.0461337600009</v>
          </cell>
          <cell r="HF126">
            <v>5130.1349779680004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F126">
            <v>1005.0822862080001</v>
          </cell>
          <cell r="IG126">
            <v>1227.1353494400003</v>
          </cell>
          <cell r="IH126">
            <v>1612.8064592640005</v>
          </cell>
          <cell r="II126">
            <v>829.77723628800004</v>
          </cell>
          <cell r="IJ126">
            <v>1180.387336128</v>
          </cell>
          <cell r="IK126">
            <v>1729.6764925440007</v>
          </cell>
          <cell r="IL126">
            <v>2349.0876689280003</v>
          </cell>
          <cell r="IM126">
            <v>1753.0504991999994</v>
          </cell>
          <cell r="IN126">
            <v>961.25602372800017</v>
          </cell>
          <cell r="IO126">
            <v>934.96026624000024</v>
          </cell>
          <cell r="IP126">
            <v>1025.534542032</v>
          </cell>
          <cell r="IR126">
            <v>5027.824593792001</v>
          </cell>
          <cell r="IS126">
            <v>6138.6230505600015</v>
          </cell>
          <cell r="IT126">
            <v>8067.9045807360035</v>
          </cell>
          <cell r="IU126">
            <v>4150.8784437120012</v>
          </cell>
          <cell r="IV126">
            <v>5904.7707438720008</v>
          </cell>
          <cell r="IW126">
            <v>8652.5353474560034</v>
          </cell>
          <cell r="IX126">
            <v>11751.078411072003</v>
          </cell>
          <cell r="IY126">
            <v>8769.4615007999964</v>
          </cell>
          <cell r="IZ126">
            <v>4808.5880562720013</v>
          </cell>
          <cell r="JA126">
            <v>4677.0461337600009</v>
          </cell>
          <cell r="JB126">
            <v>5130.1349779680004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B126">
            <v>1005.0822862080001</v>
          </cell>
          <cell r="KC126">
            <v>1227.1353494400003</v>
          </cell>
          <cell r="KD126">
            <v>1612.8064592640005</v>
          </cell>
          <cell r="KE126">
            <v>829.77723628800004</v>
          </cell>
          <cell r="KF126">
            <v>1180.387336128</v>
          </cell>
          <cell r="KG126">
            <v>1729.6764925440007</v>
          </cell>
          <cell r="KH126">
            <v>2349.0876689280003</v>
          </cell>
          <cell r="KI126">
            <v>1753.0504991999994</v>
          </cell>
          <cell r="KJ126">
            <v>961.25602372800017</v>
          </cell>
          <cell r="KK126">
            <v>934.96026624000024</v>
          </cell>
          <cell r="KL126">
            <v>1025.534542032</v>
          </cell>
          <cell r="KN126">
            <v>5027.824593792001</v>
          </cell>
          <cell r="KO126">
            <v>6138.6230505600015</v>
          </cell>
          <cell r="KP126">
            <v>8067.9045807360035</v>
          </cell>
          <cell r="KQ126">
            <v>4150.8784437120012</v>
          </cell>
          <cell r="KR126">
            <v>5904.7707438720008</v>
          </cell>
          <cell r="KS126">
            <v>8652.5353474560034</v>
          </cell>
          <cell r="KT126">
            <v>11751.078411072003</v>
          </cell>
          <cell r="KU126">
            <v>8769.4615007999964</v>
          </cell>
          <cell r="KV126">
            <v>4808.5880562720013</v>
          </cell>
          <cell r="KW126">
            <v>4677.0461337600009</v>
          </cell>
          <cell r="KX126">
            <v>5130.1349779680004</v>
          </cell>
        </row>
        <row r="127">
          <cell r="B127" t="str">
            <v>2007 C/I Load Control Program</v>
          </cell>
          <cell r="C127" t="str">
            <v>Relamp with LED screw-in lamps</v>
          </cell>
          <cell r="D127">
            <v>0</v>
          </cell>
          <cell r="E127">
            <v>0</v>
          </cell>
          <cell r="F127">
            <v>2575.4399999999996</v>
          </cell>
          <cell r="G127">
            <v>5150.8799999999992</v>
          </cell>
          <cell r="H127">
            <v>5150.8799999999992</v>
          </cell>
          <cell r="I127">
            <v>5150.8799999999992</v>
          </cell>
          <cell r="J127">
            <v>5150.8799999999992</v>
          </cell>
          <cell r="K127">
            <v>0</v>
          </cell>
          <cell r="L127">
            <v>0</v>
          </cell>
          <cell r="M127">
            <v>0.1666</v>
          </cell>
          <cell r="N127">
            <v>0.83340000000000003</v>
          </cell>
          <cell r="O127">
            <v>21</v>
          </cell>
          <cell r="P127">
            <v>8.5999999999999993E-2</v>
          </cell>
          <cell r="Q127">
            <v>0.105</v>
          </cell>
          <cell r="R127">
            <v>0.13800000000000001</v>
          </cell>
          <cell r="S127">
            <v>7.0999999999999994E-2</v>
          </cell>
          <cell r="T127">
            <v>0.10099999999999999</v>
          </cell>
          <cell r="U127">
            <v>0.14800000000000002</v>
          </cell>
          <cell r="V127">
            <v>0.20100000000000001</v>
          </cell>
          <cell r="W127">
            <v>0.14999999999999991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N127">
            <v>36.899874143999995</v>
          </cell>
          <cell r="EO127">
            <v>45.052171919999985</v>
          </cell>
          <cell r="EP127">
            <v>59.211425951999999</v>
          </cell>
          <cell r="EQ127">
            <v>30.463849583999991</v>
          </cell>
          <cell r="ER127">
            <v>43.335898703999987</v>
          </cell>
          <cell r="ES127">
            <v>63.502108991999997</v>
          </cell>
          <cell r="ET127">
            <v>86.242729103999977</v>
          </cell>
          <cell r="EU127">
            <v>64.360245599999956</v>
          </cell>
          <cell r="EV127">
            <v>35.290868003999989</v>
          </cell>
          <cell r="EW127">
            <v>34.325464319999995</v>
          </cell>
          <cell r="EX127">
            <v>37.650743675999983</v>
          </cell>
          <cell r="EZ127">
            <v>184.58796585599995</v>
          </cell>
          <cell r="FA127">
            <v>225.36902807999996</v>
          </cell>
          <cell r="FB127">
            <v>296.19929404800001</v>
          </cell>
          <cell r="FC127">
            <v>152.39239041599998</v>
          </cell>
          <cell r="FD127">
            <v>216.78354129599995</v>
          </cell>
          <cell r="FE127">
            <v>317.66301100800001</v>
          </cell>
          <cell r="FF127">
            <v>431.42071089599995</v>
          </cell>
          <cell r="FG127">
            <v>321.95575439999976</v>
          </cell>
          <cell r="FH127">
            <v>176.53907199599996</v>
          </cell>
          <cell r="FI127">
            <v>171.70973567999999</v>
          </cell>
          <cell r="FJ127">
            <v>188.34411632399991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J127">
            <v>73.799748287999989</v>
          </cell>
          <cell r="GK127">
            <v>90.10434383999997</v>
          </cell>
          <cell r="GL127">
            <v>118.422851904</v>
          </cell>
          <cell r="GM127">
            <v>60.927699167999982</v>
          </cell>
          <cell r="GN127">
            <v>86.671797407999975</v>
          </cell>
          <cell r="GO127">
            <v>127.00421798399999</v>
          </cell>
          <cell r="GP127">
            <v>172.48545820799995</v>
          </cell>
          <cell r="GQ127">
            <v>128.72049119999991</v>
          </cell>
          <cell r="GR127">
            <v>70.581736007999979</v>
          </cell>
          <cell r="GS127">
            <v>68.650928639999989</v>
          </cell>
          <cell r="GT127">
            <v>75.301487351999967</v>
          </cell>
          <cell r="GV127">
            <v>369.17593171199991</v>
          </cell>
          <cell r="GW127">
            <v>450.73805615999993</v>
          </cell>
          <cell r="GX127">
            <v>592.39858809600003</v>
          </cell>
          <cell r="GY127">
            <v>304.78478083199997</v>
          </cell>
          <cell r="GZ127">
            <v>433.56708259199991</v>
          </cell>
          <cell r="HA127">
            <v>635.32602201600002</v>
          </cell>
          <cell r="HB127">
            <v>862.84142179199989</v>
          </cell>
          <cell r="HC127">
            <v>643.91150879999952</v>
          </cell>
          <cell r="HD127">
            <v>353.07814399199992</v>
          </cell>
          <cell r="HE127">
            <v>343.41947135999999</v>
          </cell>
          <cell r="HF127">
            <v>376.68823264799983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F127">
            <v>73.799748287999989</v>
          </cell>
          <cell r="IG127">
            <v>90.10434383999997</v>
          </cell>
          <cell r="IH127">
            <v>118.422851904</v>
          </cell>
          <cell r="II127">
            <v>60.927699167999982</v>
          </cell>
          <cell r="IJ127">
            <v>86.671797407999975</v>
          </cell>
          <cell r="IK127">
            <v>127.00421798399999</v>
          </cell>
          <cell r="IL127">
            <v>172.48545820799995</v>
          </cell>
          <cell r="IM127">
            <v>128.72049119999991</v>
          </cell>
          <cell r="IN127">
            <v>70.581736007999979</v>
          </cell>
          <cell r="IO127">
            <v>68.650928639999989</v>
          </cell>
          <cell r="IP127">
            <v>75.301487351999967</v>
          </cell>
          <cell r="IR127">
            <v>369.17593171199991</v>
          </cell>
          <cell r="IS127">
            <v>450.73805615999993</v>
          </cell>
          <cell r="IT127">
            <v>592.39858809600003</v>
          </cell>
          <cell r="IU127">
            <v>304.78478083199997</v>
          </cell>
          <cell r="IV127">
            <v>433.56708259199991</v>
          </cell>
          <cell r="IW127">
            <v>635.32602201600002</v>
          </cell>
          <cell r="IX127">
            <v>862.84142179199989</v>
          </cell>
          <cell r="IY127">
            <v>643.91150879999952</v>
          </cell>
          <cell r="IZ127">
            <v>353.07814399199992</v>
          </cell>
          <cell r="JA127">
            <v>343.41947135999999</v>
          </cell>
          <cell r="JB127">
            <v>376.68823264799983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B127">
            <v>73.799748287999989</v>
          </cell>
          <cell r="KC127">
            <v>90.10434383999997</v>
          </cell>
          <cell r="KD127">
            <v>118.422851904</v>
          </cell>
          <cell r="KE127">
            <v>60.927699167999982</v>
          </cell>
          <cell r="KF127">
            <v>86.671797407999975</v>
          </cell>
          <cell r="KG127">
            <v>127.00421798399999</v>
          </cell>
          <cell r="KH127">
            <v>172.48545820799995</v>
          </cell>
          <cell r="KI127">
            <v>128.72049119999991</v>
          </cell>
          <cell r="KJ127">
            <v>70.581736007999979</v>
          </cell>
          <cell r="KK127">
            <v>68.650928639999989</v>
          </cell>
          <cell r="KL127">
            <v>75.301487351999967</v>
          </cell>
          <cell r="KN127">
            <v>369.17593171199991</v>
          </cell>
          <cell r="KO127">
            <v>450.73805615999993</v>
          </cell>
          <cell r="KP127">
            <v>592.39858809600003</v>
          </cell>
          <cell r="KQ127">
            <v>304.78478083199997</v>
          </cell>
          <cell r="KR127">
            <v>433.56708259199991</v>
          </cell>
          <cell r="KS127">
            <v>635.32602201600002</v>
          </cell>
          <cell r="KT127">
            <v>862.84142179199989</v>
          </cell>
          <cell r="KU127">
            <v>643.91150879999952</v>
          </cell>
          <cell r="KV127">
            <v>353.07814399199992</v>
          </cell>
          <cell r="KW127">
            <v>343.41947135999999</v>
          </cell>
          <cell r="KX127">
            <v>376.68823264799983</v>
          </cell>
        </row>
        <row r="128">
          <cell r="B128" t="str">
            <v>2007 C/I Load Control Program</v>
          </cell>
          <cell r="C128" t="str">
            <v>6 lamp T8 Warehouse</v>
          </cell>
          <cell r="D128">
            <v>0</v>
          </cell>
          <cell r="E128">
            <v>0</v>
          </cell>
          <cell r="F128">
            <v>23158.240000000005</v>
          </cell>
          <cell r="G128">
            <v>46316.480000000003</v>
          </cell>
          <cell r="H128">
            <v>46316.480000000003</v>
          </cell>
          <cell r="I128">
            <v>46316.480000000003</v>
          </cell>
          <cell r="J128">
            <v>46316.480000000003</v>
          </cell>
          <cell r="K128">
            <v>0</v>
          </cell>
          <cell r="L128">
            <v>0</v>
          </cell>
          <cell r="M128">
            <v>0.1666</v>
          </cell>
          <cell r="N128">
            <v>0.83340000000000003</v>
          </cell>
          <cell r="O128">
            <v>21</v>
          </cell>
          <cell r="P128">
            <v>8.5999999999999993E-2</v>
          </cell>
          <cell r="Q128">
            <v>0.105</v>
          </cell>
          <cell r="R128">
            <v>0.13800000000000001</v>
          </cell>
          <cell r="S128">
            <v>7.0999999999999994E-2</v>
          </cell>
          <cell r="T128">
            <v>0.10099999999999999</v>
          </cell>
          <cell r="U128">
            <v>0.14800000000000002</v>
          </cell>
          <cell r="V128">
            <v>0.20100000000000001</v>
          </cell>
          <cell r="W128">
            <v>0.14999999999999991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N128">
            <v>331.80199942400009</v>
          </cell>
          <cell r="EO128">
            <v>405.10709232000005</v>
          </cell>
          <cell r="EP128">
            <v>532.42646419200014</v>
          </cell>
          <cell r="EQ128">
            <v>273.92955766400001</v>
          </cell>
          <cell r="ER128">
            <v>389.67444118400005</v>
          </cell>
          <cell r="ES128">
            <v>571.00809203200015</v>
          </cell>
          <cell r="ET128">
            <v>775.49071958400009</v>
          </cell>
          <cell r="EU128">
            <v>578.72441759999981</v>
          </cell>
          <cell r="EV128">
            <v>317.33388898400005</v>
          </cell>
          <cell r="EW128">
            <v>308.65302272000008</v>
          </cell>
          <cell r="EX128">
            <v>338.553784296</v>
          </cell>
          <cell r="EZ128">
            <v>1659.8066405760003</v>
          </cell>
          <cell r="FA128">
            <v>2026.5081076800004</v>
          </cell>
          <cell r="FB128">
            <v>2663.4106558080011</v>
          </cell>
          <cell r="FC128">
            <v>1370.3054823360003</v>
          </cell>
          <cell r="FD128">
            <v>1949.3077988160003</v>
          </cell>
          <cell r="FE128">
            <v>2856.4114279680011</v>
          </cell>
          <cell r="FF128">
            <v>3879.3155204160012</v>
          </cell>
          <cell r="FG128">
            <v>2895.011582399999</v>
          </cell>
          <cell r="FH128">
            <v>1587.4313510160005</v>
          </cell>
          <cell r="FI128">
            <v>1544.0061772800004</v>
          </cell>
          <cell r="FJ128">
            <v>1693.5817757039999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J128">
            <v>663.60399884800006</v>
          </cell>
          <cell r="GK128">
            <v>810.21418463999998</v>
          </cell>
          <cell r="GL128">
            <v>1064.8529283840003</v>
          </cell>
          <cell r="GM128">
            <v>547.85911532799992</v>
          </cell>
          <cell r="GN128">
            <v>779.34888236799998</v>
          </cell>
          <cell r="GO128">
            <v>1142.0161840640003</v>
          </cell>
          <cell r="GP128">
            <v>1550.981439168</v>
          </cell>
          <cell r="GQ128">
            <v>1157.4488351999994</v>
          </cell>
          <cell r="GR128">
            <v>634.66777796800011</v>
          </cell>
          <cell r="GS128">
            <v>617.30604544000005</v>
          </cell>
          <cell r="GT128">
            <v>677.10756859199978</v>
          </cell>
          <cell r="GV128">
            <v>3319.6132811520001</v>
          </cell>
          <cell r="GW128">
            <v>4053.0162153600004</v>
          </cell>
          <cell r="GX128">
            <v>5326.8213116160014</v>
          </cell>
          <cell r="GY128">
            <v>2740.6109646720001</v>
          </cell>
          <cell r="GZ128">
            <v>3898.6155976320001</v>
          </cell>
          <cell r="HA128">
            <v>5712.8228559360014</v>
          </cell>
          <cell r="HB128">
            <v>7758.6310408320005</v>
          </cell>
          <cell r="HC128">
            <v>5790.0231647999972</v>
          </cell>
          <cell r="HD128">
            <v>3174.8627020320005</v>
          </cell>
          <cell r="HE128">
            <v>3088.0123545600004</v>
          </cell>
          <cell r="HF128">
            <v>3387.1635514079994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F128">
            <v>663.60399884800006</v>
          </cell>
          <cell r="IG128">
            <v>810.21418463999998</v>
          </cell>
          <cell r="IH128">
            <v>1064.8529283840003</v>
          </cell>
          <cell r="II128">
            <v>547.85911532799992</v>
          </cell>
          <cell r="IJ128">
            <v>779.34888236799998</v>
          </cell>
          <cell r="IK128">
            <v>1142.0161840640003</v>
          </cell>
          <cell r="IL128">
            <v>1550.981439168</v>
          </cell>
          <cell r="IM128">
            <v>1157.4488351999994</v>
          </cell>
          <cell r="IN128">
            <v>634.66777796800011</v>
          </cell>
          <cell r="IO128">
            <v>617.30604544000005</v>
          </cell>
          <cell r="IP128">
            <v>677.10756859199978</v>
          </cell>
          <cell r="IR128">
            <v>3319.6132811520001</v>
          </cell>
          <cell r="IS128">
            <v>4053.0162153600004</v>
          </cell>
          <cell r="IT128">
            <v>5326.8213116160014</v>
          </cell>
          <cell r="IU128">
            <v>2740.6109646720001</v>
          </cell>
          <cell r="IV128">
            <v>3898.6155976320001</v>
          </cell>
          <cell r="IW128">
            <v>5712.8228559360014</v>
          </cell>
          <cell r="IX128">
            <v>7758.6310408320005</v>
          </cell>
          <cell r="IY128">
            <v>5790.0231647999972</v>
          </cell>
          <cell r="IZ128">
            <v>3174.8627020320005</v>
          </cell>
          <cell r="JA128">
            <v>3088.0123545600004</v>
          </cell>
          <cell r="JB128">
            <v>3387.1635514079994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B128">
            <v>663.60399884800006</v>
          </cell>
          <cell r="KC128">
            <v>810.21418463999998</v>
          </cell>
          <cell r="KD128">
            <v>1064.8529283840003</v>
          </cell>
          <cell r="KE128">
            <v>547.85911532799992</v>
          </cell>
          <cell r="KF128">
            <v>779.34888236799998</v>
          </cell>
          <cell r="KG128">
            <v>1142.0161840640003</v>
          </cell>
          <cell r="KH128">
            <v>1550.981439168</v>
          </cell>
          <cell r="KI128">
            <v>1157.4488351999994</v>
          </cell>
          <cell r="KJ128">
            <v>634.66777796800011</v>
          </cell>
          <cell r="KK128">
            <v>617.30604544000005</v>
          </cell>
          <cell r="KL128">
            <v>677.10756859199978</v>
          </cell>
          <cell r="KN128">
            <v>3319.6132811520001</v>
          </cell>
          <cell r="KO128">
            <v>4053.0162153600004</v>
          </cell>
          <cell r="KP128">
            <v>5326.8213116160014</v>
          </cell>
          <cell r="KQ128">
            <v>2740.6109646720001</v>
          </cell>
          <cell r="KR128">
            <v>3898.6155976320001</v>
          </cell>
          <cell r="KS128">
            <v>5712.8228559360014</v>
          </cell>
          <cell r="KT128">
            <v>7758.6310408320005</v>
          </cell>
          <cell r="KU128">
            <v>5790.0231647999972</v>
          </cell>
          <cell r="KV128">
            <v>3174.8627020320005</v>
          </cell>
          <cell r="KW128">
            <v>3088.0123545600004</v>
          </cell>
          <cell r="KX128">
            <v>3387.1635514079994</v>
          </cell>
        </row>
        <row r="129">
          <cell r="B129" t="str">
            <v>2007 C/I Load Control Program</v>
          </cell>
          <cell r="C129" t="str">
            <v>6 lamp T8 Warehouse</v>
          </cell>
          <cell r="D129">
            <v>0</v>
          </cell>
          <cell r="E129">
            <v>0</v>
          </cell>
          <cell r="F129">
            <v>2517.1999999999998</v>
          </cell>
          <cell r="G129">
            <v>5034.3999999999996</v>
          </cell>
          <cell r="H129">
            <v>5034.3999999999996</v>
          </cell>
          <cell r="I129">
            <v>5034.3999999999996</v>
          </cell>
          <cell r="J129">
            <v>5034.3999999999996</v>
          </cell>
          <cell r="K129">
            <v>0</v>
          </cell>
          <cell r="L129">
            <v>0</v>
          </cell>
          <cell r="M129">
            <v>0.1666</v>
          </cell>
          <cell r="N129">
            <v>0.83340000000000003</v>
          </cell>
          <cell r="O129">
            <v>21</v>
          </cell>
          <cell r="P129">
            <v>8.5999999999999993E-2</v>
          </cell>
          <cell r="Q129">
            <v>0.105</v>
          </cell>
          <cell r="R129">
            <v>0.13800000000000001</v>
          </cell>
          <cell r="S129">
            <v>7.0999999999999994E-2</v>
          </cell>
          <cell r="T129">
            <v>0.10099999999999999</v>
          </cell>
          <cell r="U129">
            <v>0.14800000000000002</v>
          </cell>
          <cell r="V129">
            <v>0.20100000000000001</v>
          </cell>
          <cell r="W129">
            <v>0.14999999999999991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N129">
            <v>36.065434719999999</v>
          </cell>
          <cell r="EO129">
            <v>44.033379599999989</v>
          </cell>
          <cell r="EP129">
            <v>57.872441760000001</v>
          </cell>
          <cell r="EQ129">
            <v>29.774951919999992</v>
          </cell>
          <cell r="ER129">
            <v>42.355917519999991</v>
          </cell>
          <cell r="ES129">
            <v>62.066096960000003</v>
          </cell>
          <cell r="ET129">
            <v>84.292469519999983</v>
          </cell>
          <cell r="EU129">
            <v>62.904827999999959</v>
          </cell>
          <cell r="EV129">
            <v>34.492814019999997</v>
          </cell>
          <cell r="EW129">
            <v>33.549241599999995</v>
          </cell>
          <cell r="EX129">
            <v>36.799324379999987</v>
          </cell>
          <cell r="EZ129">
            <v>180.41376527999998</v>
          </cell>
          <cell r="FA129">
            <v>220.27262039999999</v>
          </cell>
          <cell r="FB129">
            <v>289.50115824000005</v>
          </cell>
          <cell r="FC129">
            <v>148.94624807999998</v>
          </cell>
          <cell r="FD129">
            <v>211.88128247999998</v>
          </cell>
          <cell r="FE129">
            <v>310.47950304000005</v>
          </cell>
          <cell r="FF129">
            <v>421.66473048</v>
          </cell>
          <cell r="FG129">
            <v>314.6751719999998</v>
          </cell>
          <cell r="FH129">
            <v>172.54688598000001</v>
          </cell>
          <cell r="FI129">
            <v>167.82675840000002</v>
          </cell>
          <cell r="FJ129">
            <v>184.08497561999997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J129">
            <v>72.130869439999998</v>
          </cell>
          <cell r="GK129">
            <v>88.066759199999979</v>
          </cell>
          <cell r="GL129">
            <v>115.74488352</v>
          </cell>
          <cell r="GM129">
            <v>59.549903839999985</v>
          </cell>
          <cell r="GN129">
            <v>84.711835039999983</v>
          </cell>
          <cell r="GO129">
            <v>124.13219392000001</v>
          </cell>
          <cell r="GP129">
            <v>168.58493903999997</v>
          </cell>
          <cell r="GQ129">
            <v>125.80965599999992</v>
          </cell>
          <cell r="GR129">
            <v>68.985628039999995</v>
          </cell>
          <cell r="GS129">
            <v>67.09848319999999</v>
          </cell>
          <cell r="GT129">
            <v>73.598648759999975</v>
          </cell>
          <cell r="GV129">
            <v>360.82753055999996</v>
          </cell>
          <cell r="GW129">
            <v>440.54524079999999</v>
          </cell>
          <cell r="GX129">
            <v>579.0023164800001</v>
          </cell>
          <cell r="GY129">
            <v>297.89249615999995</v>
          </cell>
          <cell r="GZ129">
            <v>423.76256495999996</v>
          </cell>
          <cell r="HA129">
            <v>620.95900608000011</v>
          </cell>
          <cell r="HB129">
            <v>843.32946096000001</v>
          </cell>
          <cell r="HC129">
            <v>629.35034399999961</v>
          </cell>
          <cell r="HD129">
            <v>345.09377196000003</v>
          </cell>
          <cell r="HE129">
            <v>335.65351680000003</v>
          </cell>
          <cell r="HF129">
            <v>368.16995123999993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F129">
            <v>72.130869439999998</v>
          </cell>
          <cell r="IG129">
            <v>88.066759199999979</v>
          </cell>
          <cell r="IH129">
            <v>115.74488352</v>
          </cell>
          <cell r="II129">
            <v>59.549903839999985</v>
          </cell>
          <cell r="IJ129">
            <v>84.711835039999983</v>
          </cell>
          <cell r="IK129">
            <v>124.13219392000001</v>
          </cell>
          <cell r="IL129">
            <v>168.58493903999997</v>
          </cell>
          <cell r="IM129">
            <v>125.80965599999992</v>
          </cell>
          <cell r="IN129">
            <v>68.985628039999995</v>
          </cell>
          <cell r="IO129">
            <v>67.09848319999999</v>
          </cell>
          <cell r="IP129">
            <v>73.598648759999975</v>
          </cell>
          <cell r="IR129">
            <v>360.82753055999996</v>
          </cell>
          <cell r="IS129">
            <v>440.54524079999999</v>
          </cell>
          <cell r="IT129">
            <v>579.0023164800001</v>
          </cell>
          <cell r="IU129">
            <v>297.89249615999995</v>
          </cell>
          <cell r="IV129">
            <v>423.76256495999996</v>
          </cell>
          <cell r="IW129">
            <v>620.95900608000011</v>
          </cell>
          <cell r="IX129">
            <v>843.32946096000001</v>
          </cell>
          <cell r="IY129">
            <v>629.35034399999961</v>
          </cell>
          <cell r="IZ129">
            <v>345.09377196000003</v>
          </cell>
          <cell r="JA129">
            <v>335.65351680000003</v>
          </cell>
          <cell r="JB129">
            <v>368.16995123999993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B129">
            <v>72.130869439999998</v>
          </cell>
          <cell r="KC129">
            <v>88.066759199999979</v>
          </cell>
          <cell r="KD129">
            <v>115.74488352</v>
          </cell>
          <cell r="KE129">
            <v>59.549903839999985</v>
          </cell>
          <cell r="KF129">
            <v>84.711835039999983</v>
          </cell>
          <cell r="KG129">
            <v>124.13219392000001</v>
          </cell>
          <cell r="KH129">
            <v>168.58493903999997</v>
          </cell>
          <cell r="KI129">
            <v>125.80965599999992</v>
          </cell>
          <cell r="KJ129">
            <v>68.985628039999995</v>
          </cell>
          <cell r="KK129">
            <v>67.09848319999999</v>
          </cell>
          <cell r="KL129">
            <v>73.598648759999975</v>
          </cell>
          <cell r="KN129">
            <v>360.82753055999996</v>
          </cell>
          <cell r="KO129">
            <v>440.54524079999999</v>
          </cell>
          <cell r="KP129">
            <v>579.0023164800001</v>
          </cell>
          <cell r="KQ129">
            <v>297.89249615999995</v>
          </cell>
          <cell r="KR129">
            <v>423.76256495999996</v>
          </cell>
          <cell r="KS129">
            <v>620.95900608000011</v>
          </cell>
          <cell r="KT129">
            <v>843.32946096000001</v>
          </cell>
          <cell r="KU129">
            <v>629.35034399999961</v>
          </cell>
          <cell r="KV129">
            <v>345.09377196000003</v>
          </cell>
          <cell r="KW129">
            <v>335.65351680000003</v>
          </cell>
          <cell r="KX129">
            <v>368.16995123999993</v>
          </cell>
        </row>
        <row r="130">
          <cell r="B130" t="str">
            <v>2007 C/I Load Control Program</v>
          </cell>
          <cell r="C130" t="str">
            <v>4 x 54 watt T5 fluorescent</v>
          </cell>
          <cell r="D130">
            <v>0</v>
          </cell>
          <cell r="E130">
            <v>0</v>
          </cell>
          <cell r="F130">
            <v>56126.195999999996</v>
          </cell>
          <cell r="G130">
            <v>112252.39199999999</v>
          </cell>
          <cell r="H130">
            <v>112252.39199999999</v>
          </cell>
          <cell r="I130">
            <v>112252.39199999999</v>
          </cell>
          <cell r="J130">
            <v>112252.39199999999</v>
          </cell>
          <cell r="K130">
            <v>0</v>
          </cell>
          <cell r="L130">
            <v>0</v>
          </cell>
          <cell r="M130">
            <v>0.1666</v>
          </cell>
          <cell r="N130">
            <v>0.83340000000000003</v>
          </cell>
          <cell r="O130">
            <v>21</v>
          </cell>
          <cell r="P130">
            <v>8.5999999999999993E-2</v>
          </cell>
          <cell r="Q130">
            <v>0.105</v>
          </cell>
          <cell r="R130">
            <v>0.13800000000000001</v>
          </cell>
          <cell r="S130">
            <v>7.0999999999999994E-2</v>
          </cell>
          <cell r="T130">
            <v>0.10099999999999999</v>
          </cell>
          <cell r="U130">
            <v>0.14800000000000002</v>
          </cell>
          <cell r="V130">
            <v>0.20100000000000001</v>
          </cell>
          <cell r="W130">
            <v>0.14999999999999991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N130">
            <v>804.15368580959989</v>
          </cell>
          <cell r="EO130">
            <v>981.81554662799988</v>
          </cell>
          <cell r="EP130">
            <v>1290.3861469968001</v>
          </cell>
          <cell r="EQ130">
            <v>663.89432200559986</v>
          </cell>
          <cell r="ER130">
            <v>944.41304961359981</v>
          </cell>
          <cell r="ES130">
            <v>1383.8923895328001</v>
          </cell>
          <cell r="ET130">
            <v>1879.4754749735998</v>
          </cell>
          <cell r="EU130">
            <v>1402.593638039999</v>
          </cell>
          <cell r="EV130">
            <v>769.08884485859994</v>
          </cell>
          <cell r="EW130">
            <v>748.04994028800002</v>
          </cell>
          <cell r="EX130">
            <v>820.5172782533997</v>
          </cell>
          <cell r="EZ130">
            <v>4022.6991701903994</v>
          </cell>
          <cell r="FA130">
            <v>4911.4350333719995</v>
          </cell>
          <cell r="FB130">
            <v>6455.0289010032011</v>
          </cell>
          <cell r="FC130">
            <v>3321.0655939943999</v>
          </cell>
          <cell r="FD130">
            <v>4724.3327463863998</v>
          </cell>
          <cell r="FE130">
            <v>6922.7846184672007</v>
          </cell>
          <cell r="FF130">
            <v>9401.889921026399</v>
          </cell>
          <cell r="FG130">
            <v>7016.3357619599956</v>
          </cell>
          <cell r="FH130">
            <v>3847.2907761413999</v>
          </cell>
          <cell r="FI130">
            <v>3742.0457397119999</v>
          </cell>
          <cell r="FJ130">
            <v>4104.5564207465986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J130">
            <v>1608.3073716191998</v>
          </cell>
          <cell r="GK130">
            <v>1963.6310932559998</v>
          </cell>
          <cell r="GL130">
            <v>2580.7722939936002</v>
          </cell>
          <cell r="GM130">
            <v>1327.7886440111997</v>
          </cell>
          <cell r="GN130">
            <v>1888.8260992271996</v>
          </cell>
          <cell r="GO130">
            <v>2767.7847790656001</v>
          </cell>
          <cell r="GP130">
            <v>3758.9509499471997</v>
          </cell>
          <cell r="GQ130">
            <v>2805.1872760799979</v>
          </cell>
          <cell r="GR130">
            <v>1538.1776897171999</v>
          </cell>
          <cell r="GS130">
            <v>1496.099880576</v>
          </cell>
          <cell r="GT130">
            <v>1641.0345565067994</v>
          </cell>
          <cell r="GV130">
            <v>8045.3983403807988</v>
          </cell>
          <cell r="GW130">
            <v>9822.8700667439989</v>
          </cell>
          <cell r="GX130">
            <v>12910.057802006402</v>
          </cell>
          <cell r="GY130">
            <v>6642.1311879887999</v>
          </cell>
          <cell r="GZ130">
            <v>9448.6654927727996</v>
          </cell>
          <cell r="HA130">
            <v>13845.569236934401</v>
          </cell>
          <cell r="HB130">
            <v>18803.779842052798</v>
          </cell>
          <cell r="HC130">
            <v>14032.671523919991</v>
          </cell>
          <cell r="HD130">
            <v>7694.5815522827997</v>
          </cell>
          <cell r="HE130">
            <v>7484.0914794239998</v>
          </cell>
          <cell r="HF130">
            <v>8209.1128414931973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F130">
            <v>1608.3073716191998</v>
          </cell>
          <cell r="IG130">
            <v>1963.6310932559998</v>
          </cell>
          <cell r="IH130">
            <v>2580.7722939936002</v>
          </cell>
          <cell r="II130">
            <v>1327.7886440111997</v>
          </cell>
          <cell r="IJ130">
            <v>1888.8260992271996</v>
          </cell>
          <cell r="IK130">
            <v>2767.7847790656001</v>
          </cell>
          <cell r="IL130">
            <v>3758.9509499471997</v>
          </cell>
          <cell r="IM130">
            <v>2805.1872760799979</v>
          </cell>
          <cell r="IN130">
            <v>1538.1776897171999</v>
          </cell>
          <cell r="IO130">
            <v>1496.099880576</v>
          </cell>
          <cell r="IP130">
            <v>1641.0345565067994</v>
          </cell>
          <cell r="IR130">
            <v>8045.3983403807988</v>
          </cell>
          <cell r="IS130">
            <v>9822.8700667439989</v>
          </cell>
          <cell r="IT130">
            <v>12910.057802006402</v>
          </cell>
          <cell r="IU130">
            <v>6642.1311879887999</v>
          </cell>
          <cell r="IV130">
            <v>9448.6654927727996</v>
          </cell>
          <cell r="IW130">
            <v>13845.569236934401</v>
          </cell>
          <cell r="IX130">
            <v>18803.779842052798</v>
          </cell>
          <cell r="IY130">
            <v>14032.671523919991</v>
          </cell>
          <cell r="IZ130">
            <v>7694.5815522827997</v>
          </cell>
          <cell r="JA130">
            <v>7484.0914794239998</v>
          </cell>
          <cell r="JB130">
            <v>8209.1128414931973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B130">
            <v>1608.3073716191998</v>
          </cell>
          <cell r="KC130">
            <v>1963.6310932559998</v>
          </cell>
          <cell r="KD130">
            <v>2580.7722939936002</v>
          </cell>
          <cell r="KE130">
            <v>1327.7886440111997</v>
          </cell>
          <cell r="KF130">
            <v>1888.8260992271996</v>
          </cell>
          <cell r="KG130">
            <v>2767.7847790656001</v>
          </cell>
          <cell r="KH130">
            <v>3758.9509499471997</v>
          </cell>
          <cell r="KI130">
            <v>2805.1872760799979</v>
          </cell>
          <cell r="KJ130">
            <v>1538.1776897171999</v>
          </cell>
          <cell r="KK130">
            <v>1496.099880576</v>
          </cell>
          <cell r="KL130">
            <v>1641.0345565067994</v>
          </cell>
          <cell r="KN130">
            <v>8045.3983403807988</v>
          </cell>
          <cell r="KO130">
            <v>9822.8700667439989</v>
          </cell>
          <cell r="KP130">
            <v>12910.057802006402</v>
          </cell>
          <cell r="KQ130">
            <v>6642.1311879887999</v>
          </cell>
          <cell r="KR130">
            <v>9448.6654927727996</v>
          </cell>
          <cell r="KS130">
            <v>13845.569236934401</v>
          </cell>
          <cell r="KT130">
            <v>18803.779842052798</v>
          </cell>
          <cell r="KU130">
            <v>14032.671523919991</v>
          </cell>
          <cell r="KV130">
            <v>7694.5815522827997</v>
          </cell>
          <cell r="KW130">
            <v>7484.0914794239998</v>
          </cell>
          <cell r="KX130">
            <v>8209.1128414931973</v>
          </cell>
        </row>
        <row r="131">
          <cell r="B131" t="str">
            <v>2007 C/I Load Control Program</v>
          </cell>
          <cell r="C131" t="str">
            <v>6 lamp T8</v>
          </cell>
          <cell r="D131">
            <v>0</v>
          </cell>
          <cell r="E131">
            <v>0</v>
          </cell>
          <cell r="F131">
            <v>30940.000000000007</v>
          </cell>
          <cell r="G131">
            <v>61880.000000000015</v>
          </cell>
          <cell r="H131">
            <v>61880.000000000015</v>
          </cell>
          <cell r="I131">
            <v>61880.000000000015</v>
          </cell>
          <cell r="J131">
            <v>61880.000000000015</v>
          </cell>
          <cell r="K131">
            <v>0</v>
          </cell>
          <cell r="L131">
            <v>0</v>
          </cell>
          <cell r="M131">
            <v>0.1666</v>
          </cell>
          <cell r="N131">
            <v>0.83340000000000003</v>
          </cell>
          <cell r="O131">
            <v>21</v>
          </cell>
          <cell r="P131">
            <v>8.5999999999999993E-2</v>
          </cell>
          <cell r="Q131">
            <v>0.105</v>
          </cell>
          <cell r="R131">
            <v>0.13800000000000001</v>
          </cell>
          <cell r="S131">
            <v>7.0999999999999994E-2</v>
          </cell>
          <cell r="T131">
            <v>0.10099999999999999</v>
          </cell>
          <cell r="U131">
            <v>0.14800000000000002</v>
          </cell>
          <cell r="V131">
            <v>0.20100000000000001</v>
          </cell>
          <cell r="W131">
            <v>0.14999999999999991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N131">
            <v>443.29594400000008</v>
          </cell>
          <cell r="EO131">
            <v>541.23342000000002</v>
          </cell>
          <cell r="EP131">
            <v>711.33535200000028</v>
          </cell>
          <cell r="EQ131">
            <v>365.97688400000004</v>
          </cell>
          <cell r="ER131">
            <v>520.615004</v>
          </cell>
          <cell r="ES131">
            <v>762.88139200000023</v>
          </cell>
          <cell r="ET131">
            <v>1036.0754040000002</v>
          </cell>
          <cell r="EU131">
            <v>773.19059999999968</v>
          </cell>
          <cell r="EV131">
            <v>423.96617900000012</v>
          </cell>
          <cell r="EW131">
            <v>412.36832000000004</v>
          </cell>
          <cell r="EX131">
            <v>452.31650099999996</v>
          </cell>
          <cell r="EZ131">
            <v>2217.5440560000006</v>
          </cell>
          <cell r="FA131">
            <v>2707.4665800000007</v>
          </cell>
          <cell r="FB131">
            <v>3558.3846480000016</v>
          </cell>
          <cell r="FC131">
            <v>1830.7631160000003</v>
          </cell>
          <cell r="FD131">
            <v>2604.3249960000003</v>
          </cell>
          <cell r="FE131">
            <v>3816.2386080000019</v>
          </cell>
          <cell r="FF131">
            <v>5182.8645960000013</v>
          </cell>
          <cell r="FG131">
            <v>3867.8093999999987</v>
          </cell>
          <cell r="FH131">
            <v>2120.8488210000005</v>
          </cell>
          <cell r="FI131">
            <v>2062.8316800000007</v>
          </cell>
          <cell r="FJ131">
            <v>2262.6684989999999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J131">
            <v>886.59188800000015</v>
          </cell>
          <cell r="GK131">
            <v>1082.46684</v>
          </cell>
          <cell r="GL131">
            <v>1422.6707040000006</v>
          </cell>
          <cell r="GM131">
            <v>731.95376800000008</v>
          </cell>
          <cell r="GN131">
            <v>1041.230008</v>
          </cell>
          <cell r="GO131">
            <v>1525.7627840000005</v>
          </cell>
          <cell r="GP131">
            <v>2072.1508080000003</v>
          </cell>
          <cell r="GQ131">
            <v>1546.3811999999994</v>
          </cell>
          <cell r="GR131">
            <v>847.93235800000025</v>
          </cell>
          <cell r="GS131">
            <v>824.73664000000008</v>
          </cell>
          <cell r="GT131">
            <v>904.63300199999992</v>
          </cell>
          <cell r="GV131">
            <v>4435.0881120000013</v>
          </cell>
          <cell r="GW131">
            <v>5414.9331600000014</v>
          </cell>
          <cell r="GX131">
            <v>7116.7692960000031</v>
          </cell>
          <cell r="GY131">
            <v>3661.5262320000006</v>
          </cell>
          <cell r="GZ131">
            <v>5208.6499920000006</v>
          </cell>
          <cell r="HA131">
            <v>7632.4772160000039</v>
          </cell>
          <cell r="HB131">
            <v>10365.729192000003</v>
          </cell>
          <cell r="HC131">
            <v>7735.6187999999975</v>
          </cell>
          <cell r="HD131">
            <v>4241.697642000001</v>
          </cell>
          <cell r="HE131">
            <v>4125.6633600000014</v>
          </cell>
          <cell r="HF131">
            <v>4525.3369979999998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F131">
            <v>886.59188800000015</v>
          </cell>
          <cell r="IG131">
            <v>1082.46684</v>
          </cell>
          <cell r="IH131">
            <v>1422.6707040000006</v>
          </cell>
          <cell r="II131">
            <v>731.95376800000008</v>
          </cell>
          <cell r="IJ131">
            <v>1041.230008</v>
          </cell>
          <cell r="IK131">
            <v>1525.7627840000005</v>
          </cell>
          <cell r="IL131">
            <v>2072.1508080000003</v>
          </cell>
          <cell r="IM131">
            <v>1546.3811999999994</v>
          </cell>
          <cell r="IN131">
            <v>847.93235800000025</v>
          </cell>
          <cell r="IO131">
            <v>824.73664000000008</v>
          </cell>
          <cell r="IP131">
            <v>904.63300199999992</v>
          </cell>
          <cell r="IR131">
            <v>4435.0881120000013</v>
          </cell>
          <cell r="IS131">
            <v>5414.9331600000014</v>
          </cell>
          <cell r="IT131">
            <v>7116.7692960000031</v>
          </cell>
          <cell r="IU131">
            <v>3661.5262320000006</v>
          </cell>
          <cell r="IV131">
            <v>5208.6499920000006</v>
          </cell>
          <cell r="IW131">
            <v>7632.4772160000039</v>
          </cell>
          <cell r="IX131">
            <v>10365.729192000003</v>
          </cell>
          <cell r="IY131">
            <v>7735.6187999999975</v>
          </cell>
          <cell r="IZ131">
            <v>4241.697642000001</v>
          </cell>
          <cell r="JA131">
            <v>4125.6633600000014</v>
          </cell>
          <cell r="JB131">
            <v>4525.3369979999998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B131">
            <v>886.59188800000015</v>
          </cell>
          <cell r="KC131">
            <v>1082.46684</v>
          </cell>
          <cell r="KD131">
            <v>1422.6707040000006</v>
          </cell>
          <cell r="KE131">
            <v>731.95376800000008</v>
          </cell>
          <cell r="KF131">
            <v>1041.230008</v>
          </cell>
          <cell r="KG131">
            <v>1525.7627840000005</v>
          </cell>
          <cell r="KH131">
            <v>2072.1508080000003</v>
          </cell>
          <cell r="KI131">
            <v>1546.3811999999994</v>
          </cell>
          <cell r="KJ131">
            <v>847.93235800000025</v>
          </cell>
          <cell r="KK131">
            <v>824.73664000000008</v>
          </cell>
          <cell r="KL131">
            <v>904.63300199999992</v>
          </cell>
          <cell r="KN131">
            <v>4435.0881120000013</v>
          </cell>
          <cell r="KO131">
            <v>5414.9331600000014</v>
          </cell>
          <cell r="KP131">
            <v>7116.7692960000031</v>
          </cell>
          <cell r="KQ131">
            <v>3661.5262320000006</v>
          </cell>
          <cell r="KR131">
            <v>5208.6499920000006</v>
          </cell>
          <cell r="KS131">
            <v>7632.4772160000039</v>
          </cell>
          <cell r="KT131">
            <v>10365.729192000003</v>
          </cell>
          <cell r="KU131">
            <v>7735.6187999999975</v>
          </cell>
          <cell r="KV131">
            <v>4241.697642000001</v>
          </cell>
          <cell r="KW131">
            <v>4125.6633600000014</v>
          </cell>
          <cell r="KX131">
            <v>4525.3369979999998</v>
          </cell>
        </row>
        <row r="132">
          <cell r="B132" t="str">
            <v>2007 C/I Load Control Program</v>
          </cell>
          <cell r="C132" t="str">
            <v>4 lamp T8</v>
          </cell>
          <cell r="D132">
            <v>0</v>
          </cell>
          <cell r="E132">
            <v>0</v>
          </cell>
          <cell r="F132">
            <v>10499.999999999996</v>
          </cell>
          <cell r="G132">
            <v>20999.999999999993</v>
          </cell>
          <cell r="H132">
            <v>20999.999999999993</v>
          </cell>
          <cell r="I132">
            <v>20999.999999999993</v>
          </cell>
          <cell r="J132">
            <v>20999.999999999993</v>
          </cell>
          <cell r="K132">
            <v>0</v>
          </cell>
          <cell r="L132">
            <v>0</v>
          </cell>
          <cell r="M132">
            <v>0.1666</v>
          </cell>
          <cell r="N132">
            <v>0.83340000000000003</v>
          </cell>
          <cell r="O132">
            <v>21</v>
          </cell>
          <cell r="P132">
            <v>8.5999999999999993E-2</v>
          </cell>
          <cell r="Q132">
            <v>0.105</v>
          </cell>
          <cell r="R132">
            <v>0.13800000000000001</v>
          </cell>
          <cell r="S132">
            <v>7.0999999999999994E-2</v>
          </cell>
          <cell r="T132">
            <v>0.10099999999999999</v>
          </cell>
          <cell r="U132">
            <v>0.14800000000000002</v>
          </cell>
          <cell r="V132">
            <v>0.20100000000000001</v>
          </cell>
          <cell r="W132">
            <v>0.14999999999999991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N132">
            <v>150.43979999999993</v>
          </cell>
          <cell r="EO132">
            <v>183.67649999999992</v>
          </cell>
          <cell r="EP132">
            <v>241.40339999999995</v>
          </cell>
          <cell r="EQ132">
            <v>124.20029999999994</v>
          </cell>
          <cell r="ER132">
            <v>176.6792999999999</v>
          </cell>
          <cell r="ES132">
            <v>258.89639999999991</v>
          </cell>
          <cell r="ET132">
            <v>351.60929999999985</v>
          </cell>
          <cell r="EU132">
            <v>262.39499999999975</v>
          </cell>
          <cell r="EV132">
            <v>143.87992499999996</v>
          </cell>
          <cell r="EW132">
            <v>139.94399999999996</v>
          </cell>
          <cell r="EX132">
            <v>153.5010749999999</v>
          </cell>
          <cell r="EZ132">
            <v>752.56019999999967</v>
          </cell>
          <cell r="FA132">
            <v>918.82349999999974</v>
          </cell>
          <cell r="FB132">
            <v>1207.5965999999999</v>
          </cell>
          <cell r="FC132">
            <v>621.2996999999998</v>
          </cell>
          <cell r="FD132">
            <v>883.82069999999965</v>
          </cell>
          <cell r="FE132">
            <v>1295.1035999999999</v>
          </cell>
          <cell r="FF132">
            <v>1758.8906999999995</v>
          </cell>
          <cell r="FG132">
            <v>1312.6049999999989</v>
          </cell>
          <cell r="FH132">
            <v>719.74507499999982</v>
          </cell>
          <cell r="FI132">
            <v>700.05599999999981</v>
          </cell>
          <cell r="FJ132">
            <v>767.87392499999964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J132">
            <v>300.87959999999987</v>
          </cell>
          <cell r="GK132">
            <v>367.35299999999984</v>
          </cell>
          <cell r="GL132">
            <v>482.8067999999999</v>
          </cell>
          <cell r="GM132">
            <v>248.40059999999988</v>
          </cell>
          <cell r="GN132">
            <v>353.3585999999998</v>
          </cell>
          <cell r="GO132">
            <v>517.79279999999983</v>
          </cell>
          <cell r="GP132">
            <v>703.2185999999997</v>
          </cell>
          <cell r="GQ132">
            <v>524.78999999999951</v>
          </cell>
          <cell r="GR132">
            <v>287.75984999999991</v>
          </cell>
          <cell r="GS132">
            <v>279.88799999999992</v>
          </cell>
          <cell r="GT132">
            <v>307.0021499999998</v>
          </cell>
          <cell r="GV132">
            <v>1505.1203999999993</v>
          </cell>
          <cell r="GW132">
            <v>1837.6469999999995</v>
          </cell>
          <cell r="GX132">
            <v>2415.1931999999997</v>
          </cell>
          <cell r="GY132">
            <v>1242.5993999999996</v>
          </cell>
          <cell r="GZ132">
            <v>1767.6413999999993</v>
          </cell>
          <cell r="HA132">
            <v>2590.2071999999998</v>
          </cell>
          <cell r="HB132">
            <v>3517.7813999999989</v>
          </cell>
          <cell r="HC132">
            <v>2625.2099999999978</v>
          </cell>
          <cell r="HD132">
            <v>1439.4901499999996</v>
          </cell>
          <cell r="HE132">
            <v>1400.1119999999996</v>
          </cell>
          <cell r="HF132">
            <v>1535.7478499999993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F132">
            <v>300.87959999999987</v>
          </cell>
          <cell r="IG132">
            <v>367.35299999999984</v>
          </cell>
          <cell r="IH132">
            <v>482.8067999999999</v>
          </cell>
          <cell r="II132">
            <v>248.40059999999988</v>
          </cell>
          <cell r="IJ132">
            <v>353.3585999999998</v>
          </cell>
          <cell r="IK132">
            <v>517.79279999999983</v>
          </cell>
          <cell r="IL132">
            <v>703.2185999999997</v>
          </cell>
          <cell r="IM132">
            <v>524.78999999999951</v>
          </cell>
          <cell r="IN132">
            <v>287.75984999999991</v>
          </cell>
          <cell r="IO132">
            <v>279.88799999999992</v>
          </cell>
          <cell r="IP132">
            <v>307.0021499999998</v>
          </cell>
          <cell r="IR132">
            <v>1505.1203999999993</v>
          </cell>
          <cell r="IS132">
            <v>1837.6469999999995</v>
          </cell>
          <cell r="IT132">
            <v>2415.1931999999997</v>
          </cell>
          <cell r="IU132">
            <v>1242.5993999999996</v>
          </cell>
          <cell r="IV132">
            <v>1767.6413999999993</v>
          </cell>
          <cell r="IW132">
            <v>2590.2071999999998</v>
          </cell>
          <cell r="IX132">
            <v>3517.7813999999989</v>
          </cell>
          <cell r="IY132">
            <v>2625.2099999999978</v>
          </cell>
          <cell r="IZ132">
            <v>1439.4901499999996</v>
          </cell>
          <cell r="JA132">
            <v>1400.1119999999996</v>
          </cell>
          <cell r="JB132">
            <v>1535.7478499999993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B132">
            <v>300.87959999999987</v>
          </cell>
          <cell r="KC132">
            <v>367.35299999999984</v>
          </cell>
          <cell r="KD132">
            <v>482.8067999999999</v>
          </cell>
          <cell r="KE132">
            <v>248.40059999999988</v>
          </cell>
          <cell r="KF132">
            <v>353.3585999999998</v>
          </cell>
          <cell r="KG132">
            <v>517.79279999999983</v>
          </cell>
          <cell r="KH132">
            <v>703.2185999999997</v>
          </cell>
          <cell r="KI132">
            <v>524.78999999999951</v>
          </cell>
          <cell r="KJ132">
            <v>287.75984999999991</v>
          </cell>
          <cell r="KK132">
            <v>279.88799999999992</v>
          </cell>
          <cell r="KL132">
            <v>307.0021499999998</v>
          </cell>
          <cell r="KN132">
            <v>1505.1203999999993</v>
          </cell>
          <cell r="KO132">
            <v>1837.6469999999995</v>
          </cell>
          <cell r="KP132">
            <v>2415.1931999999997</v>
          </cell>
          <cell r="KQ132">
            <v>1242.5993999999996</v>
          </cell>
          <cell r="KR132">
            <v>1767.6413999999993</v>
          </cell>
          <cell r="KS132">
            <v>2590.2071999999998</v>
          </cell>
          <cell r="KT132">
            <v>3517.7813999999989</v>
          </cell>
          <cell r="KU132">
            <v>2625.2099999999978</v>
          </cell>
          <cell r="KV132">
            <v>1439.4901499999996</v>
          </cell>
          <cell r="KW132">
            <v>1400.1119999999996</v>
          </cell>
          <cell r="KX132">
            <v>1535.7478499999993</v>
          </cell>
        </row>
        <row r="133">
          <cell r="B133" t="str">
            <v>2007 C/I Load Control Program</v>
          </cell>
          <cell r="C133" t="str">
            <v>T12 - 2 lamp 4 FT.</v>
          </cell>
          <cell r="D133">
            <v>0</v>
          </cell>
          <cell r="E133">
            <v>0</v>
          </cell>
          <cell r="F133">
            <v>633.65240240240246</v>
          </cell>
          <cell r="G133">
            <v>1267.3048048048047</v>
          </cell>
          <cell r="H133">
            <v>1267.3048048048047</v>
          </cell>
          <cell r="I133">
            <v>1267.3048048048047</v>
          </cell>
          <cell r="J133">
            <v>1267.3048048048047</v>
          </cell>
          <cell r="K133">
            <v>0</v>
          </cell>
          <cell r="L133">
            <v>0</v>
          </cell>
          <cell r="M133">
            <v>0.1666</v>
          </cell>
          <cell r="N133">
            <v>0.83340000000000003</v>
          </cell>
          <cell r="O133">
            <v>21</v>
          </cell>
          <cell r="P133">
            <v>8.5999999999999993E-2</v>
          </cell>
          <cell r="Q133">
            <v>0.105</v>
          </cell>
          <cell r="R133">
            <v>0.13800000000000001</v>
          </cell>
          <cell r="S133">
            <v>7.0999999999999994E-2</v>
          </cell>
          <cell r="T133">
            <v>0.10099999999999999</v>
          </cell>
          <cell r="U133">
            <v>0.14800000000000002</v>
          </cell>
          <cell r="V133">
            <v>0.20100000000000001</v>
          </cell>
          <cell r="W133">
            <v>0.14999999999999991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N133">
            <v>9.0787181606606602</v>
          </cell>
          <cell r="EO133">
            <v>11.084481475225225</v>
          </cell>
          <cell r="EP133">
            <v>14.568175653153157</v>
          </cell>
          <cell r="EQ133">
            <v>7.4952208070570565</v>
          </cell>
          <cell r="ER133">
            <v>10.662215514264263</v>
          </cell>
          <cell r="ES133">
            <v>15.623840555555558</v>
          </cell>
          <cell r="ET133">
            <v>21.21886453828829</v>
          </cell>
          <cell r="EU133">
            <v>15.834973536036028</v>
          </cell>
          <cell r="EV133">
            <v>8.6828438222597608</v>
          </cell>
          <cell r="EW133">
            <v>8.4453192192192201</v>
          </cell>
          <cell r="EX133">
            <v>9.2634595185810795</v>
          </cell>
          <cell r="EZ133">
            <v>45.41538844594595</v>
          </cell>
          <cell r="FA133">
            <v>55.44902077702703</v>
          </cell>
          <cell r="FB133">
            <v>72.875855878378403</v>
          </cell>
          <cell r="FC133">
            <v>37.494099763513518</v>
          </cell>
          <cell r="FD133">
            <v>53.336677128378383</v>
          </cell>
          <cell r="FE133">
            <v>78.15671500000002</v>
          </cell>
          <cell r="FF133">
            <v>106.14526834459461</v>
          </cell>
          <cell r="FG133">
            <v>79.212886824324286</v>
          </cell>
          <cell r="FH133">
            <v>43.435066275337846</v>
          </cell>
          <cell r="FI133">
            <v>42.24687297297298</v>
          </cell>
          <cell r="FJ133">
            <v>46.339538792229725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J133">
            <v>18.15743632132132</v>
          </cell>
          <cell r="GK133">
            <v>22.168962950450446</v>
          </cell>
          <cell r="GL133">
            <v>29.136351306306306</v>
          </cell>
          <cell r="GM133">
            <v>14.990441614114111</v>
          </cell>
          <cell r="GN133">
            <v>21.324431028528522</v>
          </cell>
          <cell r="GO133">
            <v>31.247681111111113</v>
          </cell>
          <cell r="GP133">
            <v>42.437729076576574</v>
          </cell>
          <cell r="GQ133">
            <v>31.669947072072048</v>
          </cell>
          <cell r="GR133">
            <v>17.365687644519518</v>
          </cell>
          <cell r="GS133">
            <v>16.890638438438437</v>
          </cell>
          <cell r="GT133">
            <v>18.526919037162155</v>
          </cell>
          <cell r="GV133">
            <v>90.830776891891887</v>
          </cell>
          <cell r="GW133">
            <v>110.89804155405405</v>
          </cell>
          <cell r="GX133">
            <v>145.75171175675678</v>
          </cell>
          <cell r="GY133">
            <v>74.988199527027021</v>
          </cell>
          <cell r="GZ133">
            <v>106.67335425675674</v>
          </cell>
          <cell r="HA133">
            <v>156.31343000000001</v>
          </cell>
          <cell r="HB133">
            <v>212.29053668918917</v>
          </cell>
          <cell r="HC133">
            <v>158.42577364864854</v>
          </cell>
          <cell r="HD133">
            <v>86.870132550675677</v>
          </cell>
          <cell r="HE133">
            <v>84.493745945945932</v>
          </cell>
          <cell r="HF133">
            <v>92.679077584459435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F133">
            <v>18.15743632132132</v>
          </cell>
          <cell r="IG133">
            <v>22.168962950450446</v>
          </cell>
          <cell r="IH133">
            <v>29.136351306306306</v>
          </cell>
          <cell r="II133">
            <v>14.990441614114111</v>
          </cell>
          <cell r="IJ133">
            <v>21.324431028528522</v>
          </cell>
          <cell r="IK133">
            <v>31.247681111111113</v>
          </cell>
          <cell r="IL133">
            <v>42.437729076576574</v>
          </cell>
          <cell r="IM133">
            <v>31.669947072072048</v>
          </cell>
          <cell r="IN133">
            <v>17.365687644519518</v>
          </cell>
          <cell r="IO133">
            <v>16.890638438438437</v>
          </cell>
          <cell r="IP133">
            <v>18.526919037162155</v>
          </cell>
          <cell r="IR133">
            <v>90.830776891891887</v>
          </cell>
          <cell r="IS133">
            <v>110.89804155405405</v>
          </cell>
          <cell r="IT133">
            <v>145.75171175675678</v>
          </cell>
          <cell r="IU133">
            <v>74.988199527027021</v>
          </cell>
          <cell r="IV133">
            <v>106.67335425675674</v>
          </cell>
          <cell r="IW133">
            <v>156.31343000000001</v>
          </cell>
          <cell r="IX133">
            <v>212.29053668918917</v>
          </cell>
          <cell r="IY133">
            <v>158.42577364864854</v>
          </cell>
          <cell r="IZ133">
            <v>86.870132550675677</v>
          </cell>
          <cell r="JA133">
            <v>84.493745945945932</v>
          </cell>
          <cell r="JB133">
            <v>92.679077584459435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B133">
            <v>18.15743632132132</v>
          </cell>
          <cell r="KC133">
            <v>22.168962950450446</v>
          </cell>
          <cell r="KD133">
            <v>29.136351306306306</v>
          </cell>
          <cell r="KE133">
            <v>14.990441614114111</v>
          </cell>
          <cell r="KF133">
            <v>21.324431028528522</v>
          </cell>
          <cell r="KG133">
            <v>31.247681111111113</v>
          </cell>
          <cell r="KH133">
            <v>42.437729076576574</v>
          </cell>
          <cell r="KI133">
            <v>31.669947072072048</v>
          </cell>
          <cell r="KJ133">
            <v>17.365687644519518</v>
          </cell>
          <cell r="KK133">
            <v>16.890638438438437</v>
          </cell>
          <cell r="KL133">
            <v>18.526919037162155</v>
          </cell>
          <cell r="KN133">
            <v>90.830776891891887</v>
          </cell>
          <cell r="KO133">
            <v>110.89804155405405</v>
          </cell>
          <cell r="KP133">
            <v>145.75171175675678</v>
          </cell>
          <cell r="KQ133">
            <v>74.988199527027021</v>
          </cell>
          <cell r="KR133">
            <v>106.67335425675674</v>
          </cell>
          <cell r="KS133">
            <v>156.31343000000001</v>
          </cell>
          <cell r="KT133">
            <v>212.29053668918917</v>
          </cell>
          <cell r="KU133">
            <v>158.42577364864854</v>
          </cell>
          <cell r="KV133">
            <v>86.870132550675677</v>
          </cell>
          <cell r="KW133">
            <v>84.493745945945932</v>
          </cell>
          <cell r="KX133">
            <v>92.679077584459435</v>
          </cell>
        </row>
        <row r="134">
          <cell r="B134" t="str">
            <v>2007 C/I Load Control Program</v>
          </cell>
          <cell r="C134" t="str">
            <v>T12 - 2 lamp 8FT.</v>
          </cell>
          <cell r="D134">
            <v>0</v>
          </cell>
          <cell r="E134">
            <v>0</v>
          </cell>
          <cell r="F134">
            <v>3005.3228228228209</v>
          </cell>
          <cell r="G134">
            <v>6010.6456456456417</v>
          </cell>
          <cell r="H134">
            <v>6010.6456456456417</v>
          </cell>
          <cell r="I134">
            <v>6010.6456456456417</v>
          </cell>
          <cell r="J134">
            <v>6010.6456456456417</v>
          </cell>
          <cell r="K134">
            <v>0</v>
          </cell>
          <cell r="L134">
            <v>0</v>
          </cell>
          <cell r="M134">
            <v>0.1666</v>
          </cell>
          <cell r="N134">
            <v>0.83340000000000003</v>
          </cell>
          <cell r="O134">
            <v>21</v>
          </cell>
          <cell r="P134">
            <v>8.5999999999999993E-2</v>
          </cell>
          <cell r="Q134">
            <v>0.105</v>
          </cell>
          <cell r="R134">
            <v>0.13800000000000001</v>
          </cell>
          <cell r="S134">
            <v>7.0999999999999994E-2</v>
          </cell>
          <cell r="T134">
            <v>0.10099999999999999</v>
          </cell>
          <cell r="U134">
            <v>0.14800000000000002</v>
          </cell>
          <cell r="V134">
            <v>0.20100000000000001</v>
          </cell>
          <cell r="W134">
            <v>0.14999999999999991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N134">
            <v>43.059063276276248</v>
          </cell>
          <cell r="EO134">
            <v>52.5721121396396</v>
          </cell>
          <cell r="EP134">
            <v>69.094775954954912</v>
          </cell>
          <cell r="EQ134">
            <v>35.548761542042016</v>
          </cell>
          <cell r="ER134">
            <v>50.569365010510467</v>
          </cell>
          <cell r="ES134">
            <v>74.101643777777738</v>
          </cell>
          <cell r="ET134">
            <v>100.63804323873867</v>
          </cell>
          <cell r="EU134">
            <v>75.103017342342241</v>
          </cell>
          <cell r="EV134">
            <v>41.181487842717686</v>
          </cell>
          <cell r="EW134">
            <v>40.054942582582555</v>
          </cell>
          <cell r="EX134">
            <v>43.935265145270229</v>
          </cell>
          <cell r="EZ134">
            <v>215.39869948648635</v>
          </cell>
          <cell r="FA134">
            <v>262.98678425675661</v>
          </cell>
          <cell r="FB134">
            <v>345.63977359459443</v>
          </cell>
          <cell r="FC134">
            <v>177.82915887837825</v>
          </cell>
          <cell r="FD134">
            <v>252.96824009459442</v>
          </cell>
          <cell r="FE134">
            <v>370.68613399999987</v>
          </cell>
          <cell r="FF134">
            <v>503.43184414864834</v>
          </cell>
          <cell r="FG134">
            <v>375.69540608108059</v>
          </cell>
          <cell r="FH134">
            <v>206.00631433445935</v>
          </cell>
          <cell r="FI134">
            <v>200.37088324324316</v>
          </cell>
          <cell r="FJ134">
            <v>219.78181255743223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J134">
            <v>86.118126552552496</v>
          </cell>
          <cell r="GK134">
            <v>105.1442242792792</v>
          </cell>
          <cell r="GL134">
            <v>138.18955190990982</v>
          </cell>
          <cell r="GM134">
            <v>71.097523084084031</v>
          </cell>
          <cell r="GN134">
            <v>101.13873002102093</v>
          </cell>
          <cell r="GO134">
            <v>148.20328755555548</v>
          </cell>
          <cell r="GP134">
            <v>201.27608647747735</v>
          </cell>
          <cell r="GQ134">
            <v>150.20603468468448</v>
          </cell>
          <cell r="GR134">
            <v>82.362975685435373</v>
          </cell>
          <cell r="GS134">
            <v>80.10988516516511</v>
          </cell>
          <cell r="GT134">
            <v>87.870530290540458</v>
          </cell>
          <cell r="GV134">
            <v>430.7973989729727</v>
          </cell>
          <cell r="GW134">
            <v>525.97356851351321</v>
          </cell>
          <cell r="GX134">
            <v>691.27954718918886</v>
          </cell>
          <cell r="GY134">
            <v>355.6583177567565</v>
          </cell>
          <cell r="GZ134">
            <v>505.93648018918884</v>
          </cell>
          <cell r="HA134">
            <v>741.37226799999974</v>
          </cell>
          <cell r="HB134">
            <v>1006.8636882972967</v>
          </cell>
          <cell r="HC134">
            <v>751.39081216216118</v>
          </cell>
          <cell r="HD134">
            <v>412.01262866891869</v>
          </cell>
          <cell r="HE134">
            <v>400.74176648648631</v>
          </cell>
          <cell r="HF134">
            <v>439.56362511486446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F134">
            <v>86.118126552552496</v>
          </cell>
          <cell r="IG134">
            <v>105.1442242792792</v>
          </cell>
          <cell r="IH134">
            <v>138.18955190990982</v>
          </cell>
          <cell r="II134">
            <v>71.097523084084031</v>
          </cell>
          <cell r="IJ134">
            <v>101.13873002102093</v>
          </cell>
          <cell r="IK134">
            <v>148.20328755555548</v>
          </cell>
          <cell r="IL134">
            <v>201.27608647747735</v>
          </cell>
          <cell r="IM134">
            <v>150.20603468468448</v>
          </cell>
          <cell r="IN134">
            <v>82.362975685435373</v>
          </cell>
          <cell r="IO134">
            <v>80.10988516516511</v>
          </cell>
          <cell r="IP134">
            <v>87.870530290540458</v>
          </cell>
          <cell r="IR134">
            <v>430.7973989729727</v>
          </cell>
          <cell r="IS134">
            <v>525.97356851351321</v>
          </cell>
          <cell r="IT134">
            <v>691.27954718918886</v>
          </cell>
          <cell r="IU134">
            <v>355.6583177567565</v>
          </cell>
          <cell r="IV134">
            <v>505.93648018918884</v>
          </cell>
          <cell r="IW134">
            <v>741.37226799999974</v>
          </cell>
          <cell r="IX134">
            <v>1006.8636882972967</v>
          </cell>
          <cell r="IY134">
            <v>751.39081216216118</v>
          </cell>
          <cell r="IZ134">
            <v>412.01262866891869</v>
          </cell>
          <cell r="JA134">
            <v>400.74176648648631</v>
          </cell>
          <cell r="JB134">
            <v>439.56362511486446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B134">
            <v>86.118126552552496</v>
          </cell>
          <cell r="KC134">
            <v>105.1442242792792</v>
          </cell>
          <cell r="KD134">
            <v>138.18955190990982</v>
          </cell>
          <cell r="KE134">
            <v>71.097523084084031</v>
          </cell>
          <cell r="KF134">
            <v>101.13873002102093</v>
          </cell>
          <cell r="KG134">
            <v>148.20328755555548</v>
          </cell>
          <cell r="KH134">
            <v>201.27608647747735</v>
          </cell>
          <cell r="KI134">
            <v>150.20603468468448</v>
          </cell>
          <cell r="KJ134">
            <v>82.362975685435373</v>
          </cell>
          <cell r="KK134">
            <v>80.10988516516511</v>
          </cell>
          <cell r="KL134">
            <v>87.870530290540458</v>
          </cell>
          <cell r="KN134">
            <v>430.7973989729727</v>
          </cell>
          <cell r="KO134">
            <v>525.97356851351321</v>
          </cell>
          <cell r="KP134">
            <v>691.27954718918886</v>
          </cell>
          <cell r="KQ134">
            <v>355.6583177567565</v>
          </cell>
          <cell r="KR134">
            <v>505.93648018918884</v>
          </cell>
          <cell r="KS134">
            <v>741.37226799999974</v>
          </cell>
          <cell r="KT134">
            <v>1006.8636882972967</v>
          </cell>
          <cell r="KU134">
            <v>751.39081216216118</v>
          </cell>
          <cell r="KV134">
            <v>412.01262866891869</v>
          </cell>
          <cell r="KW134">
            <v>400.74176648648631</v>
          </cell>
          <cell r="KX134">
            <v>439.56362511486446</v>
          </cell>
        </row>
        <row r="135">
          <cell r="B135" t="str">
            <v>2007 C/I Load Control Program</v>
          </cell>
          <cell r="C135" t="str">
            <v>400 watt MH</v>
          </cell>
          <cell r="D135">
            <v>0</v>
          </cell>
          <cell r="E135">
            <v>0</v>
          </cell>
          <cell r="F135">
            <v>6007.0247747747735</v>
          </cell>
          <cell r="G135">
            <v>12014.049549549547</v>
          </cell>
          <cell r="H135">
            <v>12014.049549549547</v>
          </cell>
          <cell r="I135">
            <v>12014.049549549547</v>
          </cell>
          <cell r="J135">
            <v>12014.049549549547</v>
          </cell>
          <cell r="K135">
            <v>0</v>
          </cell>
          <cell r="L135">
            <v>0</v>
          </cell>
          <cell r="M135">
            <v>0.1666</v>
          </cell>
          <cell r="N135">
            <v>0.83340000000000003</v>
          </cell>
          <cell r="O135">
            <v>21</v>
          </cell>
          <cell r="P135">
            <v>8.5999999999999993E-2</v>
          </cell>
          <cell r="Q135">
            <v>0.105</v>
          </cell>
          <cell r="R135">
            <v>0.13800000000000001</v>
          </cell>
          <cell r="S135">
            <v>7.0999999999999994E-2</v>
          </cell>
          <cell r="T135">
            <v>0.10099999999999999</v>
          </cell>
          <cell r="U135">
            <v>0.14800000000000002</v>
          </cell>
          <cell r="V135">
            <v>0.20100000000000001</v>
          </cell>
          <cell r="W135">
            <v>0.14999999999999991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N135">
            <v>86.066248163063037</v>
          </cell>
          <cell r="EO135">
            <v>105.08088438513511</v>
          </cell>
          <cell r="EP135">
            <v>138.10630519189186</v>
          </cell>
          <cell r="EQ135">
            <v>71.054693250900868</v>
          </cell>
          <cell r="ER135">
            <v>101.07780307522519</v>
          </cell>
          <cell r="ES135">
            <v>148.11400846666666</v>
          </cell>
          <cell r="ET135">
            <v>201.15483582297293</v>
          </cell>
          <cell r="EU135">
            <v>150.11554912162148</v>
          </cell>
          <cell r="EV135">
            <v>82.313359435022505</v>
          </cell>
          <cell r="EW135">
            <v>80.061626198198184</v>
          </cell>
          <cell r="EX135">
            <v>87.817596236148603</v>
          </cell>
          <cell r="EZ135">
            <v>430.53788246756744</v>
          </cell>
          <cell r="FA135">
            <v>525.65671696621609</v>
          </cell>
          <cell r="FB135">
            <v>690.86311372702698</v>
          </cell>
          <cell r="FC135">
            <v>355.44406575810802</v>
          </cell>
          <cell r="FD135">
            <v>505.63169917702692</v>
          </cell>
          <cell r="FE135">
            <v>740.92565820000004</v>
          </cell>
          <cell r="FF135">
            <v>1006.2571439067566</v>
          </cell>
          <cell r="FG135">
            <v>750.93816709459395</v>
          </cell>
          <cell r="FH135">
            <v>411.76442829020266</v>
          </cell>
          <cell r="FI135">
            <v>400.50035578378373</v>
          </cell>
          <cell r="FJ135">
            <v>439.29882775033764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J135">
            <v>172.13249632612607</v>
          </cell>
          <cell r="GK135">
            <v>210.16176877027021</v>
          </cell>
          <cell r="GL135">
            <v>276.21261038378373</v>
          </cell>
          <cell r="GM135">
            <v>142.10938650180174</v>
          </cell>
          <cell r="GN135">
            <v>202.15560615045038</v>
          </cell>
          <cell r="GO135">
            <v>296.22801693333332</v>
          </cell>
          <cell r="GP135">
            <v>402.30967164594585</v>
          </cell>
          <cell r="GQ135">
            <v>300.23109824324297</v>
          </cell>
          <cell r="GR135">
            <v>164.62671887004501</v>
          </cell>
          <cell r="GS135">
            <v>160.12325239639637</v>
          </cell>
          <cell r="GT135">
            <v>175.63519247229721</v>
          </cell>
          <cell r="GV135">
            <v>861.07576493513488</v>
          </cell>
          <cell r="GW135">
            <v>1051.3134339324322</v>
          </cell>
          <cell r="GX135">
            <v>1381.726227454054</v>
          </cell>
          <cell r="GY135">
            <v>710.88813151621605</v>
          </cell>
          <cell r="GZ135">
            <v>1011.2633983540538</v>
          </cell>
          <cell r="HA135">
            <v>1481.8513164000001</v>
          </cell>
          <cell r="HB135">
            <v>2012.5142878135132</v>
          </cell>
          <cell r="HC135">
            <v>1501.8763341891879</v>
          </cell>
          <cell r="HD135">
            <v>823.52885658040532</v>
          </cell>
          <cell r="HE135">
            <v>801.00071156756746</v>
          </cell>
          <cell r="HF135">
            <v>878.59765550067527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F135">
            <v>172.13249632612607</v>
          </cell>
          <cell r="IG135">
            <v>210.16176877027021</v>
          </cell>
          <cell r="IH135">
            <v>276.21261038378373</v>
          </cell>
          <cell r="II135">
            <v>142.10938650180174</v>
          </cell>
          <cell r="IJ135">
            <v>202.15560615045038</v>
          </cell>
          <cell r="IK135">
            <v>296.22801693333332</v>
          </cell>
          <cell r="IL135">
            <v>402.30967164594585</v>
          </cell>
          <cell r="IM135">
            <v>300.23109824324297</v>
          </cell>
          <cell r="IN135">
            <v>164.62671887004501</v>
          </cell>
          <cell r="IO135">
            <v>160.12325239639637</v>
          </cell>
          <cell r="IP135">
            <v>175.63519247229721</v>
          </cell>
          <cell r="IR135">
            <v>861.07576493513488</v>
          </cell>
          <cell r="IS135">
            <v>1051.3134339324322</v>
          </cell>
          <cell r="IT135">
            <v>1381.726227454054</v>
          </cell>
          <cell r="IU135">
            <v>710.88813151621605</v>
          </cell>
          <cell r="IV135">
            <v>1011.2633983540538</v>
          </cell>
          <cell r="IW135">
            <v>1481.8513164000001</v>
          </cell>
          <cell r="IX135">
            <v>2012.5142878135132</v>
          </cell>
          <cell r="IY135">
            <v>1501.8763341891879</v>
          </cell>
          <cell r="IZ135">
            <v>823.52885658040532</v>
          </cell>
          <cell r="JA135">
            <v>801.00071156756746</v>
          </cell>
          <cell r="JB135">
            <v>878.59765550067527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B135">
            <v>172.13249632612607</v>
          </cell>
          <cell r="KC135">
            <v>210.16176877027021</v>
          </cell>
          <cell r="KD135">
            <v>276.21261038378373</v>
          </cell>
          <cell r="KE135">
            <v>142.10938650180174</v>
          </cell>
          <cell r="KF135">
            <v>202.15560615045038</v>
          </cell>
          <cell r="KG135">
            <v>296.22801693333332</v>
          </cell>
          <cell r="KH135">
            <v>402.30967164594585</v>
          </cell>
          <cell r="KI135">
            <v>300.23109824324297</v>
          </cell>
          <cell r="KJ135">
            <v>164.62671887004501</v>
          </cell>
          <cell r="KK135">
            <v>160.12325239639637</v>
          </cell>
          <cell r="KL135">
            <v>175.63519247229721</v>
          </cell>
          <cell r="KN135">
            <v>861.07576493513488</v>
          </cell>
          <cell r="KO135">
            <v>1051.3134339324322</v>
          </cell>
          <cell r="KP135">
            <v>1381.726227454054</v>
          </cell>
          <cell r="KQ135">
            <v>710.88813151621605</v>
          </cell>
          <cell r="KR135">
            <v>1011.2633983540538</v>
          </cell>
          <cell r="KS135">
            <v>1481.8513164000001</v>
          </cell>
          <cell r="KT135">
            <v>2012.5142878135132</v>
          </cell>
          <cell r="KU135">
            <v>1501.8763341891879</v>
          </cell>
          <cell r="KV135">
            <v>823.52885658040532</v>
          </cell>
          <cell r="KW135">
            <v>801.00071156756746</v>
          </cell>
          <cell r="KX135">
            <v>878.59765550067527</v>
          </cell>
        </row>
        <row r="136">
          <cell r="B136" t="str">
            <v>2007 C/I Load Control Program</v>
          </cell>
          <cell r="C136" t="str">
            <v>T8 lamp</v>
          </cell>
          <cell r="D136">
            <v>0</v>
          </cell>
          <cell r="E136">
            <v>0</v>
          </cell>
          <cell r="F136">
            <v>117407.51253363451</v>
          </cell>
          <cell r="G136">
            <v>234815.02506726902</v>
          </cell>
          <cell r="H136">
            <v>234815.02506726902</v>
          </cell>
          <cell r="I136">
            <v>234815.02506726902</v>
          </cell>
          <cell r="J136">
            <v>234815.02506726902</v>
          </cell>
          <cell r="K136">
            <v>0</v>
          </cell>
          <cell r="L136">
            <v>0</v>
          </cell>
          <cell r="M136">
            <v>0.1666</v>
          </cell>
          <cell r="N136">
            <v>0.83340000000000003</v>
          </cell>
          <cell r="O136">
            <v>21</v>
          </cell>
          <cell r="P136">
            <v>8.5999999999999993E-2</v>
          </cell>
          <cell r="Q136">
            <v>0.105</v>
          </cell>
          <cell r="R136">
            <v>0.13800000000000001</v>
          </cell>
          <cell r="S136">
            <v>7.0999999999999994E-2</v>
          </cell>
          <cell r="T136">
            <v>0.10099999999999999</v>
          </cell>
          <cell r="U136">
            <v>0.14800000000000002</v>
          </cell>
          <cell r="V136">
            <v>0.20100000000000001</v>
          </cell>
          <cell r="W136">
            <v>0.14999999999999991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N136">
            <v>1682.1678765769018</v>
          </cell>
          <cell r="EO136">
            <v>2053.8096167508684</v>
          </cell>
          <cell r="EP136">
            <v>2699.2926391582846</v>
          </cell>
          <cell r="EQ136">
            <v>1388.7665027553489</v>
          </cell>
          <cell r="ER136">
            <v>1975.5692503984542</v>
          </cell>
          <cell r="ES136">
            <v>2894.8935550393198</v>
          </cell>
          <cell r="ET136">
            <v>3931.5784092088052</v>
          </cell>
          <cell r="EU136">
            <v>2934.0137382155244</v>
          </cell>
          <cell r="EV136">
            <v>1608.8175331215139</v>
          </cell>
          <cell r="EW136">
            <v>1564.8073270482807</v>
          </cell>
          <cell r="EX136">
            <v>1716.3980368560824</v>
          </cell>
          <cell r="EZ136">
            <v>8414.8782013156651</v>
          </cell>
          <cell r="FA136">
            <v>10273.979199280755</v>
          </cell>
          <cell r="FB136">
            <v>13502.944090483281</v>
          </cell>
          <cell r="FC136">
            <v>6947.166887132701</v>
          </cell>
          <cell r="FD136">
            <v>9882.5895154986301</v>
          </cell>
          <cell r="FE136">
            <v>14481.41829993859</v>
          </cell>
          <cell r="FF136">
            <v>19667.331610051733</v>
          </cell>
          <cell r="FG136">
            <v>14677.113141829641</v>
          </cell>
          <cell r="FH136">
            <v>8047.9503727699248</v>
          </cell>
          <cell r="FI136">
            <v>7827.7936756424806</v>
          </cell>
          <cell r="FJ136">
            <v>8586.111187970344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J136">
            <v>3364.3357531538036</v>
          </cell>
          <cell r="GK136">
            <v>4107.6192335017367</v>
          </cell>
          <cell r="GL136">
            <v>5398.5852783165692</v>
          </cell>
          <cell r="GM136">
            <v>2777.5330055106979</v>
          </cell>
          <cell r="GN136">
            <v>3951.1385007969084</v>
          </cell>
          <cell r="GO136">
            <v>5789.7871100786397</v>
          </cell>
          <cell r="GP136">
            <v>7863.1568184176103</v>
          </cell>
          <cell r="GQ136">
            <v>5868.0274764310489</v>
          </cell>
          <cell r="GR136">
            <v>3217.6350662430277</v>
          </cell>
          <cell r="GS136">
            <v>3129.6146540965615</v>
          </cell>
          <cell r="GT136">
            <v>3432.7960737121648</v>
          </cell>
          <cell r="GV136">
            <v>16829.75640263133</v>
          </cell>
          <cell r="GW136">
            <v>20547.95839856151</v>
          </cell>
          <cell r="GX136">
            <v>27005.888180966562</v>
          </cell>
          <cell r="GY136">
            <v>13894.333774265402</v>
          </cell>
          <cell r="GZ136">
            <v>19765.17903099726</v>
          </cell>
          <cell r="HA136">
            <v>28962.836599877181</v>
          </cell>
          <cell r="HB136">
            <v>39334.663220103466</v>
          </cell>
          <cell r="HC136">
            <v>29354.226283659282</v>
          </cell>
          <cell r="HD136">
            <v>16095.90074553985</v>
          </cell>
          <cell r="HE136">
            <v>15655.587351284961</v>
          </cell>
          <cell r="HF136">
            <v>17172.222375940688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F136">
            <v>3364.3357531538036</v>
          </cell>
          <cell r="IG136">
            <v>4107.6192335017367</v>
          </cell>
          <cell r="IH136">
            <v>5398.5852783165692</v>
          </cell>
          <cell r="II136">
            <v>2777.5330055106979</v>
          </cell>
          <cell r="IJ136">
            <v>3951.1385007969084</v>
          </cell>
          <cell r="IK136">
            <v>5789.7871100786397</v>
          </cell>
          <cell r="IL136">
            <v>7863.1568184176103</v>
          </cell>
          <cell r="IM136">
            <v>5868.0274764310489</v>
          </cell>
          <cell r="IN136">
            <v>3217.6350662430277</v>
          </cell>
          <cell r="IO136">
            <v>3129.6146540965615</v>
          </cell>
          <cell r="IP136">
            <v>3432.7960737121648</v>
          </cell>
          <cell r="IR136">
            <v>16829.75640263133</v>
          </cell>
          <cell r="IS136">
            <v>20547.95839856151</v>
          </cell>
          <cell r="IT136">
            <v>27005.888180966562</v>
          </cell>
          <cell r="IU136">
            <v>13894.333774265402</v>
          </cell>
          <cell r="IV136">
            <v>19765.17903099726</v>
          </cell>
          <cell r="IW136">
            <v>28962.836599877181</v>
          </cell>
          <cell r="IX136">
            <v>39334.663220103466</v>
          </cell>
          <cell r="IY136">
            <v>29354.226283659282</v>
          </cell>
          <cell r="IZ136">
            <v>16095.90074553985</v>
          </cell>
          <cell r="JA136">
            <v>15655.587351284961</v>
          </cell>
          <cell r="JB136">
            <v>17172.222375940688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B136">
            <v>3364.3357531538036</v>
          </cell>
          <cell r="KC136">
            <v>4107.6192335017367</v>
          </cell>
          <cell r="KD136">
            <v>5398.5852783165692</v>
          </cell>
          <cell r="KE136">
            <v>2777.5330055106979</v>
          </cell>
          <cell r="KF136">
            <v>3951.1385007969084</v>
          </cell>
          <cell r="KG136">
            <v>5789.7871100786397</v>
          </cell>
          <cell r="KH136">
            <v>7863.1568184176103</v>
          </cell>
          <cell r="KI136">
            <v>5868.0274764310489</v>
          </cell>
          <cell r="KJ136">
            <v>3217.6350662430277</v>
          </cell>
          <cell r="KK136">
            <v>3129.6146540965615</v>
          </cell>
          <cell r="KL136">
            <v>3432.7960737121648</v>
          </cell>
          <cell r="KN136">
            <v>16829.75640263133</v>
          </cell>
          <cell r="KO136">
            <v>20547.95839856151</v>
          </cell>
          <cell r="KP136">
            <v>27005.888180966562</v>
          </cell>
          <cell r="KQ136">
            <v>13894.333774265402</v>
          </cell>
          <cell r="KR136">
            <v>19765.17903099726</v>
          </cell>
          <cell r="KS136">
            <v>28962.836599877181</v>
          </cell>
          <cell r="KT136">
            <v>39334.663220103466</v>
          </cell>
          <cell r="KU136">
            <v>29354.226283659282</v>
          </cell>
          <cell r="KV136">
            <v>16095.90074553985</v>
          </cell>
          <cell r="KW136">
            <v>15655.587351284961</v>
          </cell>
          <cell r="KX136">
            <v>17172.222375940688</v>
          </cell>
        </row>
        <row r="137">
          <cell r="B137" t="str">
            <v>2007 C/I Load Control Program</v>
          </cell>
          <cell r="C137" t="str">
            <v>T8 lamp</v>
          </cell>
          <cell r="D137">
            <v>0</v>
          </cell>
          <cell r="E137">
            <v>0</v>
          </cell>
          <cell r="F137">
            <v>37329.833715473564</v>
          </cell>
          <cell r="G137">
            <v>74659.667430947127</v>
          </cell>
          <cell r="H137">
            <v>74659.667430947127</v>
          </cell>
          <cell r="I137">
            <v>74659.667430947127</v>
          </cell>
          <cell r="J137">
            <v>74659.667430947127</v>
          </cell>
          <cell r="K137">
            <v>0</v>
          </cell>
          <cell r="L137">
            <v>0</v>
          </cell>
          <cell r="M137">
            <v>0.1666</v>
          </cell>
          <cell r="N137">
            <v>0.83340000000000003</v>
          </cell>
          <cell r="O137">
            <v>21</v>
          </cell>
          <cell r="P137">
            <v>8.5999999999999993E-2</v>
          </cell>
          <cell r="Q137">
            <v>0.105</v>
          </cell>
          <cell r="R137">
            <v>0.13800000000000001</v>
          </cell>
          <cell r="S137">
            <v>7.0999999999999994E-2</v>
          </cell>
          <cell r="T137">
            <v>0.10099999999999999</v>
          </cell>
          <cell r="U137">
            <v>0.14800000000000002</v>
          </cell>
          <cell r="V137">
            <v>0.20100000000000001</v>
          </cell>
          <cell r="W137">
            <v>0.14999999999999991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N137">
            <v>534.84692554181902</v>
          </cell>
          <cell r="EO137">
            <v>653.01078118477903</v>
          </cell>
          <cell r="EP137">
            <v>858.2427409857097</v>
          </cell>
          <cell r="EQ137">
            <v>441.55967108685053</v>
          </cell>
          <cell r="ER137">
            <v>628.13417999678734</v>
          </cell>
          <cell r="ES137">
            <v>920.43424395568866</v>
          </cell>
          <cell r="ET137">
            <v>1250.049209696577</v>
          </cell>
          <cell r="EU137">
            <v>932.87254454968377</v>
          </cell>
          <cell r="EV137">
            <v>511.52511192807697</v>
          </cell>
          <cell r="EW137">
            <v>497.53202375983165</v>
          </cell>
          <cell r="EX137">
            <v>545.73043856156517</v>
          </cell>
          <cell r="EZ137">
            <v>2675.5187739889075</v>
          </cell>
          <cell r="FA137">
            <v>3266.6217589399453</v>
          </cell>
          <cell r="FB137">
            <v>4293.2743117496429</v>
          </cell>
          <cell r="FC137">
            <v>2208.8585227117724</v>
          </cell>
          <cell r="FD137">
            <v>3142.1790252660421</v>
          </cell>
          <cell r="FE137">
            <v>4604.3811459343997</v>
          </cell>
          <cell r="FF137">
            <v>6253.2473671136095</v>
          </cell>
          <cell r="FG137">
            <v>4666.6025127713474</v>
          </cell>
          <cell r="FH137">
            <v>2558.8537111696241</v>
          </cell>
          <cell r="FI137">
            <v>2488.8546734780534</v>
          </cell>
          <cell r="FJ137">
            <v>2729.9624699712394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J137">
            <v>1069.693851083638</v>
          </cell>
          <cell r="GK137">
            <v>1306.0215623695581</v>
          </cell>
          <cell r="GL137">
            <v>1716.4854819714194</v>
          </cell>
          <cell r="GM137">
            <v>883.11934217370106</v>
          </cell>
          <cell r="GN137">
            <v>1256.2683599935747</v>
          </cell>
          <cell r="GO137">
            <v>1840.8684879113773</v>
          </cell>
          <cell r="GP137">
            <v>2500.098419393154</v>
          </cell>
          <cell r="GQ137">
            <v>1865.7450890993675</v>
          </cell>
          <cell r="GR137">
            <v>1023.0502238561539</v>
          </cell>
          <cell r="GS137">
            <v>995.06404751966329</v>
          </cell>
          <cell r="GT137">
            <v>1091.4608771231303</v>
          </cell>
          <cell r="GV137">
            <v>5351.0375479778149</v>
          </cell>
          <cell r="GW137">
            <v>6533.2435178798905</v>
          </cell>
          <cell r="GX137">
            <v>8586.5486234992859</v>
          </cell>
          <cell r="GY137">
            <v>4417.7170454235447</v>
          </cell>
          <cell r="GZ137">
            <v>6284.3580505320842</v>
          </cell>
          <cell r="HA137">
            <v>9208.7622918687994</v>
          </cell>
          <cell r="HB137">
            <v>12506.494734227219</v>
          </cell>
          <cell r="HC137">
            <v>9333.2050255426948</v>
          </cell>
          <cell r="HD137">
            <v>5117.7074223392483</v>
          </cell>
          <cell r="HE137">
            <v>4977.7093469561069</v>
          </cell>
          <cell r="HF137">
            <v>5459.9249399424789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F137">
            <v>1069.693851083638</v>
          </cell>
          <cell r="IG137">
            <v>1306.0215623695581</v>
          </cell>
          <cell r="IH137">
            <v>1716.4854819714194</v>
          </cell>
          <cell r="II137">
            <v>883.11934217370106</v>
          </cell>
          <cell r="IJ137">
            <v>1256.2683599935747</v>
          </cell>
          <cell r="IK137">
            <v>1840.8684879113773</v>
          </cell>
          <cell r="IL137">
            <v>2500.098419393154</v>
          </cell>
          <cell r="IM137">
            <v>1865.7450890993675</v>
          </cell>
          <cell r="IN137">
            <v>1023.0502238561539</v>
          </cell>
          <cell r="IO137">
            <v>995.06404751966329</v>
          </cell>
          <cell r="IP137">
            <v>1091.4608771231303</v>
          </cell>
          <cell r="IR137">
            <v>5351.0375479778149</v>
          </cell>
          <cell r="IS137">
            <v>6533.2435178798905</v>
          </cell>
          <cell r="IT137">
            <v>8586.5486234992859</v>
          </cell>
          <cell r="IU137">
            <v>4417.7170454235447</v>
          </cell>
          <cell r="IV137">
            <v>6284.3580505320842</v>
          </cell>
          <cell r="IW137">
            <v>9208.7622918687994</v>
          </cell>
          <cell r="IX137">
            <v>12506.494734227219</v>
          </cell>
          <cell r="IY137">
            <v>9333.2050255426948</v>
          </cell>
          <cell r="IZ137">
            <v>5117.7074223392483</v>
          </cell>
          <cell r="JA137">
            <v>4977.7093469561069</v>
          </cell>
          <cell r="JB137">
            <v>5459.9249399424789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B137">
            <v>1069.693851083638</v>
          </cell>
          <cell r="KC137">
            <v>1306.0215623695581</v>
          </cell>
          <cell r="KD137">
            <v>1716.4854819714194</v>
          </cell>
          <cell r="KE137">
            <v>883.11934217370106</v>
          </cell>
          <cell r="KF137">
            <v>1256.2683599935747</v>
          </cell>
          <cell r="KG137">
            <v>1840.8684879113773</v>
          </cell>
          <cell r="KH137">
            <v>2500.098419393154</v>
          </cell>
          <cell r="KI137">
            <v>1865.7450890993675</v>
          </cell>
          <cell r="KJ137">
            <v>1023.0502238561539</v>
          </cell>
          <cell r="KK137">
            <v>995.06404751966329</v>
          </cell>
          <cell r="KL137">
            <v>1091.4608771231303</v>
          </cell>
          <cell r="KN137">
            <v>5351.0375479778149</v>
          </cell>
          <cell r="KO137">
            <v>6533.2435178798905</v>
          </cell>
          <cell r="KP137">
            <v>8586.5486234992859</v>
          </cell>
          <cell r="KQ137">
            <v>4417.7170454235447</v>
          </cell>
          <cell r="KR137">
            <v>6284.3580505320842</v>
          </cell>
          <cell r="KS137">
            <v>9208.7622918687994</v>
          </cell>
          <cell r="KT137">
            <v>12506.494734227219</v>
          </cell>
          <cell r="KU137">
            <v>9333.2050255426948</v>
          </cell>
          <cell r="KV137">
            <v>5117.7074223392483</v>
          </cell>
          <cell r="KW137">
            <v>4977.7093469561069</v>
          </cell>
          <cell r="KX137">
            <v>5459.9249399424789</v>
          </cell>
        </row>
        <row r="138">
          <cell r="B138" t="str">
            <v>2007 C/I Load Control Program</v>
          </cell>
          <cell r="C138" t="str">
            <v>CFL 13W</v>
          </cell>
          <cell r="D138">
            <v>0</v>
          </cell>
          <cell r="E138">
            <v>0</v>
          </cell>
          <cell r="F138">
            <v>8655.9264142444263</v>
          </cell>
          <cell r="G138">
            <v>17311.852828488853</v>
          </cell>
          <cell r="H138">
            <v>17311.852828488853</v>
          </cell>
          <cell r="I138">
            <v>17311.852828488853</v>
          </cell>
          <cell r="J138">
            <v>17311.852828488853</v>
          </cell>
          <cell r="K138">
            <v>0</v>
          </cell>
          <cell r="L138">
            <v>0</v>
          </cell>
          <cell r="M138">
            <v>0.1666</v>
          </cell>
          <cell r="N138">
            <v>0.83340000000000003</v>
          </cell>
          <cell r="O138">
            <v>21</v>
          </cell>
          <cell r="P138">
            <v>8.5999999999999993E-2</v>
          </cell>
          <cell r="Q138">
            <v>0.105</v>
          </cell>
          <cell r="R138">
            <v>0.13800000000000001</v>
          </cell>
          <cell r="S138">
            <v>7.0999999999999994E-2</v>
          </cell>
          <cell r="T138">
            <v>0.10099999999999999</v>
          </cell>
          <cell r="U138">
            <v>0.14800000000000002</v>
          </cell>
          <cell r="V138">
            <v>0.20100000000000001</v>
          </cell>
          <cell r="W138">
            <v>0.14999999999999991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N138">
            <v>124.01865129272844</v>
          </cell>
          <cell r="EO138">
            <v>151.41812076437773</v>
          </cell>
          <cell r="EP138">
            <v>199.00667300461078</v>
          </cell>
          <cell r="EQ138">
            <v>102.38749118353161</v>
          </cell>
          <cell r="ER138">
            <v>145.64981140192523</v>
          </cell>
          <cell r="ES138">
            <v>213.42744641074199</v>
          </cell>
          <cell r="ET138">
            <v>289.85754546323739</v>
          </cell>
          <cell r="EU138">
            <v>216.31160109196807</v>
          </cell>
          <cell r="EV138">
            <v>118.61086126542924</v>
          </cell>
          <cell r="EW138">
            <v>115.36618724904972</v>
          </cell>
          <cell r="EX138">
            <v>126.54228663880136</v>
          </cell>
          <cell r="EZ138">
            <v>620.39102033229221</v>
          </cell>
          <cell r="FA138">
            <v>757.45415273128697</v>
          </cell>
          <cell r="FB138">
            <v>995.51117216112027</v>
          </cell>
          <cell r="FC138">
            <v>512.18328422782258</v>
          </cell>
          <cell r="FD138">
            <v>728.59875643676173</v>
          </cell>
          <cell r="FE138">
            <v>1067.6496628974332</v>
          </cell>
          <cell r="FF138">
            <v>1449.9836637998924</v>
          </cell>
          <cell r="FG138">
            <v>1082.0773610446952</v>
          </cell>
          <cell r="FH138">
            <v>593.33908630617486</v>
          </cell>
          <cell r="FI138">
            <v>577.10792589050436</v>
          </cell>
          <cell r="FJ138">
            <v>633.01525621114683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J138">
            <v>248.03730258545687</v>
          </cell>
          <cell r="GK138">
            <v>302.83624152875547</v>
          </cell>
          <cell r="GL138">
            <v>398.01334600922155</v>
          </cell>
          <cell r="GM138">
            <v>204.77498236706322</v>
          </cell>
          <cell r="GN138">
            <v>291.29962280385047</v>
          </cell>
          <cell r="GO138">
            <v>426.85489282148399</v>
          </cell>
          <cell r="GP138">
            <v>579.71509092647477</v>
          </cell>
          <cell r="GQ138">
            <v>432.62320218393614</v>
          </cell>
          <cell r="GR138">
            <v>237.22172253085847</v>
          </cell>
          <cell r="GS138">
            <v>230.73237449809943</v>
          </cell>
          <cell r="GT138">
            <v>253.08457327760271</v>
          </cell>
          <cell r="GV138">
            <v>1240.7820406645844</v>
          </cell>
          <cell r="GW138">
            <v>1514.9083054625739</v>
          </cell>
          <cell r="GX138">
            <v>1991.0223443222405</v>
          </cell>
          <cell r="GY138">
            <v>1024.3665684556452</v>
          </cell>
          <cell r="GZ138">
            <v>1457.1975128735235</v>
          </cell>
          <cell r="HA138">
            <v>2135.2993257948665</v>
          </cell>
          <cell r="HB138">
            <v>2899.9673275997848</v>
          </cell>
          <cell r="HC138">
            <v>2164.1547220893904</v>
          </cell>
          <cell r="HD138">
            <v>1186.6781726123497</v>
          </cell>
          <cell r="HE138">
            <v>1154.2158517810087</v>
          </cell>
          <cell r="HF138">
            <v>1266.0305124222937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F138">
            <v>248.03730258545687</v>
          </cell>
          <cell r="IG138">
            <v>302.83624152875547</v>
          </cell>
          <cell r="IH138">
            <v>398.01334600922155</v>
          </cell>
          <cell r="II138">
            <v>204.77498236706322</v>
          </cell>
          <cell r="IJ138">
            <v>291.29962280385047</v>
          </cell>
          <cell r="IK138">
            <v>426.85489282148399</v>
          </cell>
          <cell r="IL138">
            <v>579.71509092647477</v>
          </cell>
          <cell r="IM138">
            <v>432.62320218393614</v>
          </cell>
          <cell r="IN138">
            <v>237.22172253085847</v>
          </cell>
          <cell r="IO138">
            <v>230.73237449809943</v>
          </cell>
          <cell r="IP138">
            <v>253.08457327760271</v>
          </cell>
          <cell r="IR138">
            <v>1240.7820406645844</v>
          </cell>
          <cell r="IS138">
            <v>1514.9083054625739</v>
          </cell>
          <cell r="IT138">
            <v>1991.0223443222405</v>
          </cell>
          <cell r="IU138">
            <v>1024.3665684556452</v>
          </cell>
          <cell r="IV138">
            <v>1457.1975128735235</v>
          </cell>
          <cell r="IW138">
            <v>2135.2993257948665</v>
          </cell>
          <cell r="IX138">
            <v>2899.9673275997848</v>
          </cell>
          <cell r="IY138">
            <v>2164.1547220893904</v>
          </cell>
          <cell r="IZ138">
            <v>1186.6781726123497</v>
          </cell>
          <cell r="JA138">
            <v>1154.2158517810087</v>
          </cell>
          <cell r="JB138">
            <v>1266.0305124222937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B138">
            <v>248.03730258545687</v>
          </cell>
          <cell r="KC138">
            <v>302.83624152875547</v>
          </cell>
          <cell r="KD138">
            <v>398.01334600922155</v>
          </cell>
          <cell r="KE138">
            <v>204.77498236706322</v>
          </cell>
          <cell r="KF138">
            <v>291.29962280385047</v>
          </cell>
          <cell r="KG138">
            <v>426.85489282148399</v>
          </cell>
          <cell r="KH138">
            <v>579.71509092647477</v>
          </cell>
          <cell r="KI138">
            <v>432.62320218393614</v>
          </cell>
          <cell r="KJ138">
            <v>237.22172253085847</v>
          </cell>
          <cell r="KK138">
            <v>230.73237449809943</v>
          </cell>
          <cell r="KL138">
            <v>253.08457327760271</v>
          </cell>
          <cell r="KN138">
            <v>1240.7820406645844</v>
          </cell>
          <cell r="KO138">
            <v>1514.9083054625739</v>
          </cell>
          <cell r="KP138">
            <v>1991.0223443222405</v>
          </cell>
          <cell r="KQ138">
            <v>1024.3665684556452</v>
          </cell>
          <cell r="KR138">
            <v>1457.1975128735235</v>
          </cell>
          <cell r="KS138">
            <v>2135.2993257948665</v>
          </cell>
          <cell r="KT138">
            <v>2899.9673275997848</v>
          </cell>
          <cell r="KU138">
            <v>2164.1547220893904</v>
          </cell>
          <cell r="KV138">
            <v>1186.6781726123497</v>
          </cell>
          <cell r="KW138">
            <v>1154.2158517810087</v>
          </cell>
          <cell r="KX138">
            <v>1266.0305124222937</v>
          </cell>
        </row>
        <row r="139">
          <cell r="B139" t="str">
            <v>2007 C/I Load Control Program</v>
          </cell>
          <cell r="C139" t="str">
            <v>F28T8</v>
          </cell>
          <cell r="D139">
            <v>0</v>
          </cell>
          <cell r="E139">
            <v>0</v>
          </cell>
          <cell r="F139">
            <v>1784.1337688934659</v>
          </cell>
          <cell r="G139">
            <v>3568.2675377869314</v>
          </cell>
          <cell r="H139">
            <v>3568.2675377869314</v>
          </cell>
          <cell r="I139">
            <v>3568.2675377869314</v>
          </cell>
          <cell r="J139">
            <v>3568.2675377869314</v>
          </cell>
          <cell r="K139">
            <v>0</v>
          </cell>
          <cell r="L139">
            <v>0</v>
          </cell>
          <cell r="M139">
            <v>0.1666</v>
          </cell>
          <cell r="N139">
            <v>0.83340000000000003</v>
          </cell>
          <cell r="O139">
            <v>21</v>
          </cell>
          <cell r="P139">
            <v>8.5999999999999993E-2</v>
          </cell>
          <cell r="Q139">
            <v>0.105</v>
          </cell>
          <cell r="R139">
            <v>0.13800000000000001</v>
          </cell>
          <cell r="S139">
            <v>7.0999999999999994E-2</v>
          </cell>
          <cell r="T139">
            <v>0.10099999999999999</v>
          </cell>
          <cell r="U139">
            <v>0.14800000000000002</v>
          </cell>
          <cell r="V139">
            <v>0.20100000000000001</v>
          </cell>
          <cell r="W139">
            <v>0.14999999999999991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N139">
            <v>25.56235498719802</v>
          </cell>
          <cell r="EO139">
            <v>31.209852019253397</v>
          </cell>
          <cell r="EP139">
            <v>41.0186626538759</v>
          </cell>
          <cell r="EQ139">
            <v>21.103804698733249</v>
          </cell>
          <cell r="ER139">
            <v>30.020905275662788</v>
          </cell>
          <cell r="ES139">
            <v>43.991029512852414</v>
          </cell>
          <cell r="ET139">
            <v>59.744573865427931</v>
          </cell>
          <cell r="EU139">
            <v>44.585502884647688</v>
          </cell>
          <cell r="EV139">
            <v>24.447717415081829</v>
          </cell>
          <cell r="EW139">
            <v>23.778934871812112</v>
          </cell>
          <cell r="EX139">
            <v>26.082519187518905</v>
          </cell>
          <cell r="EZ139">
            <v>127.87314913764004</v>
          </cell>
          <cell r="FA139">
            <v>156.12419371456053</v>
          </cell>
          <cell r="FB139">
            <v>205.19179745342242</v>
          </cell>
          <cell r="FC139">
            <v>105.56969289270283</v>
          </cell>
          <cell r="FD139">
            <v>150.17660538257726</v>
          </cell>
          <cell r="FE139">
            <v>220.06076828338058</v>
          </cell>
          <cell r="FF139">
            <v>298.8663136821587</v>
          </cell>
          <cell r="FG139">
            <v>223.03456244937203</v>
          </cell>
          <cell r="FH139">
            <v>122.29728507640576</v>
          </cell>
          <cell r="FI139">
            <v>118.95176663966517</v>
          </cell>
          <cell r="FJ139">
            <v>130.47521903288268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J139">
            <v>51.124709974396033</v>
          </cell>
          <cell r="GK139">
            <v>62.419704038506787</v>
          </cell>
          <cell r="GL139">
            <v>82.037325307751786</v>
          </cell>
          <cell r="GM139">
            <v>42.207609397466491</v>
          </cell>
          <cell r="GN139">
            <v>60.041810551325568</v>
          </cell>
          <cell r="GO139">
            <v>87.982059025704814</v>
          </cell>
          <cell r="GP139">
            <v>119.48914773085585</v>
          </cell>
          <cell r="GQ139">
            <v>89.171005769295363</v>
          </cell>
          <cell r="GR139">
            <v>48.895434830163651</v>
          </cell>
          <cell r="GS139">
            <v>47.557869743624217</v>
          </cell>
          <cell r="GT139">
            <v>52.165038375037803</v>
          </cell>
          <cell r="GV139">
            <v>255.74629827528005</v>
          </cell>
          <cell r="GW139">
            <v>312.24838742912101</v>
          </cell>
          <cell r="GX139">
            <v>410.38359490684479</v>
          </cell>
          <cell r="GY139">
            <v>211.13938578540564</v>
          </cell>
          <cell r="GZ139">
            <v>300.35321076515447</v>
          </cell>
          <cell r="HA139">
            <v>440.12153656676111</v>
          </cell>
          <cell r="HB139">
            <v>597.73262736431741</v>
          </cell>
          <cell r="HC139">
            <v>446.06912489874401</v>
          </cell>
          <cell r="HD139">
            <v>244.59457015281146</v>
          </cell>
          <cell r="HE139">
            <v>237.9035332793303</v>
          </cell>
          <cell r="HF139">
            <v>260.95043806576535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F139">
            <v>51.124709974396033</v>
          </cell>
          <cell r="IG139">
            <v>62.419704038506787</v>
          </cell>
          <cell r="IH139">
            <v>82.037325307751786</v>
          </cell>
          <cell r="II139">
            <v>42.207609397466491</v>
          </cell>
          <cell r="IJ139">
            <v>60.041810551325568</v>
          </cell>
          <cell r="IK139">
            <v>87.982059025704814</v>
          </cell>
          <cell r="IL139">
            <v>119.48914773085585</v>
          </cell>
          <cell r="IM139">
            <v>89.171005769295363</v>
          </cell>
          <cell r="IN139">
            <v>48.895434830163651</v>
          </cell>
          <cell r="IO139">
            <v>47.557869743624217</v>
          </cell>
          <cell r="IP139">
            <v>52.165038375037803</v>
          </cell>
          <cell r="IR139">
            <v>255.74629827528005</v>
          </cell>
          <cell r="IS139">
            <v>312.24838742912101</v>
          </cell>
          <cell r="IT139">
            <v>410.38359490684479</v>
          </cell>
          <cell r="IU139">
            <v>211.13938578540564</v>
          </cell>
          <cell r="IV139">
            <v>300.35321076515447</v>
          </cell>
          <cell r="IW139">
            <v>440.12153656676111</v>
          </cell>
          <cell r="IX139">
            <v>597.73262736431741</v>
          </cell>
          <cell r="IY139">
            <v>446.06912489874401</v>
          </cell>
          <cell r="IZ139">
            <v>244.59457015281146</v>
          </cell>
          <cell r="JA139">
            <v>237.9035332793303</v>
          </cell>
          <cell r="JB139">
            <v>260.95043806576535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B139">
            <v>51.124709974396033</v>
          </cell>
          <cell r="KC139">
            <v>62.419704038506787</v>
          </cell>
          <cell r="KD139">
            <v>82.037325307751786</v>
          </cell>
          <cell r="KE139">
            <v>42.207609397466491</v>
          </cell>
          <cell r="KF139">
            <v>60.041810551325568</v>
          </cell>
          <cell r="KG139">
            <v>87.982059025704814</v>
          </cell>
          <cell r="KH139">
            <v>119.48914773085585</v>
          </cell>
          <cell r="KI139">
            <v>89.171005769295363</v>
          </cell>
          <cell r="KJ139">
            <v>48.895434830163651</v>
          </cell>
          <cell r="KK139">
            <v>47.557869743624217</v>
          </cell>
          <cell r="KL139">
            <v>52.165038375037803</v>
          </cell>
          <cell r="KN139">
            <v>255.74629827528005</v>
          </cell>
          <cell r="KO139">
            <v>312.24838742912101</v>
          </cell>
          <cell r="KP139">
            <v>410.38359490684479</v>
          </cell>
          <cell r="KQ139">
            <v>211.13938578540564</v>
          </cell>
          <cell r="KR139">
            <v>300.35321076515447</v>
          </cell>
          <cell r="KS139">
            <v>440.12153656676111</v>
          </cell>
          <cell r="KT139">
            <v>597.73262736431741</v>
          </cell>
          <cell r="KU139">
            <v>446.06912489874401</v>
          </cell>
          <cell r="KV139">
            <v>244.59457015281146</v>
          </cell>
          <cell r="KW139">
            <v>237.9035332793303</v>
          </cell>
          <cell r="KX139">
            <v>260.95043806576535</v>
          </cell>
        </row>
        <row r="140">
          <cell r="B140" t="str">
            <v>2007 C/I Load Control Program</v>
          </cell>
          <cell r="C140" t="str">
            <v>LEDs</v>
          </cell>
          <cell r="D140">
            <v>0</v>
          </cell>
          <cell r="E140">
            <v>0</v>
          </cell>
          <cell r="F140">
            <v>4920.7560400126231</v>
          </cell>
          <cell r="G140">
            <v>9841.5120800252462</v>
          </cell>
          <cell r="H140">
            <v>9841.5120800252462</v>
          </cell>
          <cell r="I140">
            <v>9841.5120800252462</v>
          </cell>
          <cell r="J140">
            <v>9841.5120800252462</v>
          </cell>
          <cell r="K140">
            <v>0</v>
          </cell>
          <cell r="L140">
            <v>0</v>
          </cell>
          <cell r="M140">
            <v>0.1666</v>
          </cell>
          <cell r="N140">
            <v>0.83340000000000003</v>
          </cell>
          <cell r="O140">
            <v>21</v>
          </cell>
          <cell r="P140">
            <v>8.5999999999999993E-2</v>
          </cell>
          <cell r="Q140">
            <v>0.105</v>
          </cell>
          <cell r="R140">
            <v>0.13800000000000001</v>
          </cell>
          <cell r="S140">
            <v>7.0999999999999994E-2</v>
          </cell>
          <cell r="T140">
            <v>0.10099999999999999</v>
          </cell>
          <cell r="U140">
            <v>0.14800000000000002</v>
          </cell>
          <cell r="V140">
            <v>0.20100000000000001</v>
          </cell>
          <cell r="W140">
            <v>0.14999999999999991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N140">
            <v>70.502624238884849</v>
          </cell>
          <cell r="EO140">
            <v>86.078785407940813</v>
          </cell>
          <cell r="EP140">
            <v>113.13211796472223</v>
          </cell>
          <cell r="EQ140">
            <v>58.205654894893307</v>
          </cell>
          <cell r="ER140">
            <v>82.799593582876383</v>
          </cell>
          <cell r="ES140">
            <v>121.33009752738326</v>
          </cell>
          <cell r="ET140">
            <v>164.77938920948671</v>
          </cell>
          <cell r="EU140">
            <v>122.96969343991537</v>
          </cell>
          <cell r="EV140">
            <v>67.428381902886969</v>
          </cell>
          <cell r="EW140">
            <v>65.583836501288232</v>
          </cell>
          <cell r="EX140">
            <v>71.937270662350528</v>
          </cell>
          <cell r="EZ140">
            <v>352.68239520220072</v>
          </cell>
          <cell r="FA140">
            <v>430.60059879338462</v>
          </cell>
          <cell r="FB140">
            <v>565.93221555701984</v>
          </cell>
          <cell r="FC140">
            <v>291.1680239460029</v>
          </cell>
          <cell r="FD140">
            <v>414.19676645839849</v>
          </cell>
          <cell r="FE140">
            <v>606.9417963944851</v>
          </cell>
          <cell r="FF140">
            <v>824.29257483305059</v>
          </cell>
          <cell r="FG140">
            <v>615.14371256197762</v>
          </cell>
          <cell r="FH140">
            <v>337.30380238815133</v>
          </cell>
          <cell r="FI140">
            <v>328.07664669972166</v>
          </cell>
          <cell r="FJ140">
            <v>359.85907184875703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J140">
            <v>141.0052484777697</v>
          </cell>
          <cell r="GK140">
            <v>172.15757081588163</v>
          </cell>
          <cell r="GL140">
            <v>226.26423592944445</v>
          </cell>
          <cell r="GM140">
            <v>116.41130978978661</v>
          </cell>
          <cell r="GN140">
            <v>165.59918716575277</v>
          </cell>
          <cell r="GO140">
            <v>242.66019505476652</v>
          </cell>
          <cell r="GP140">
            <v>329.55877841897342</v>
          </cell>
          <cell r="GQ140">
            <v>245.93938687983075</v>
          </cell>
          <cell r="GR140">
            <v>134.85676380577394</v>
          </cell>
          <cell r="GS140">
            <v>131.16767300257646</v>
          </cell>
          <cell r="GT140">
            <v>143.87454132470106</v>
          </cell>
          <cell r="GV140">
            <v>705.36479040440145</v>
          </cell>
          <cell r="GW140">
            <v>861.20119758676924</v>
          </cell>
          <cell r="GX140">
            <v>1131.8644311140397</v>
          </cell>
          <cell r="GY140">
            <v>582.33604789200581</v>
          </cell>
          <cell r="GZ140">
            <v>828.39353291679697</v>
          </cell>
          <cell r="HA140">
            <v>1213.8835927889702</v>
          </cell>
          <cell r="HB140">
            <v>1648.5851496661012</v>
          </cell>
          <cell r="HC140">
            <v>1230.2874251239552</v>
          </cell>
          <cell r="HD140">
            <v>674.60760477630265</v>
          </cell>
          <cell r="HE140">
            <v>656.15329339944333</v>
          </cell>
          <cell r="HF140">
            <v>719.71814369751405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F140">
            <v>141.0052484777697</v>
          </cell>
          <cell r="IG140">
            <v>172.15757081588163</v>
          </cell>
          <cell r="IH140">
            <v>226.26423592944445</v>
          </cell>
          <cell r="II140">
            <v>116.41130978978661</v>
          </cell>
          <cell r="IJ140">
            <v>165.59918716575277</v>
          </cell>
          <cell r="IK140">
            <v>242.66019505476652</v>
          </cell>
          <cell r="IL140">
            <v>329.55877841897342</v>
          </cell>
          <cell r="IM140">
            <v>245.93938687983075</v>
          </cell>
          <cell r="IN140">
            <v>134.85676380577394</v>
          </cell>
          <cell r="IO140">
            <v>131.16767300257646</v>
          </cell>
          <cell r="IP140">
            <v>143.87454132470106</v>
          </cell>
          <cell r="IR140">
            <v>705.36479040440145</v>
          </cell>
          <cell r="IS140">
            <v>861.20119758676924</v>
          </cell>
          <cell r="IT140">
            <v>1131.8644311140397</v>
          </cell>
          <cell r="IU140">
            <v>582.33604789200581</v>
          </cell>
          <cell r="IV140">
            <v>828.39353291679697</v>
          </cell>
          <cell r="IW140">
            <v>1213.8835927889702</v>
          </cell>
          <cell r="IX140">
            <v>1648.5851496661012</v>
          </cell>
          <cell r="IY140">
            <v>1230.2874251239552</v>
          </cell>
          <cell r="IZ140">
            <v>674.60760477630265</v>
          </cell>
          <cell r="JA140">
            <v>656.15329339944333</v>
          </cell>
          <cell r="JB140">
            <v>719.71814369751405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B140">
            <v>141.0052484777697</v>
          </cell>
          <cell r="KC140">
            <v>172.15757081588163</v>
          </cell>
          <cell r="KD140">
            <v>226.26423592944445</v>
          </cell>
          <cell r="KE140">
            <v>116.41130978978661</v>
          </cell>
          <cell r="KF140">
            <v>165.59918716575277</v>
          </cell>
          <cell r="KG140">
            <v>242.66019505476652</v>
          </cell>
          <cell r="KH140">
            <v>329.55877841897342</v>
          </cell>
          <cell r="KI140">
            <v>245.93938687983075</v>
          </cell>
          <cell r="KJ140">
            <v>134.85676380577394</v>
          </cell>
          <cell r="KK140">
            <v>131.16767300257646</v>
          </cell>
          <cell r="KL140">
            <v>143.87454132470106</v>
          </cell>
          <cell r="KN140">
            <v>705.36479040440145</v>
          </cell>
          <cell r="KO140">
            <v>861.20119758676924</v>
          </cell>
          <cell r="KP140">
            <v>1131.8644311140397</v>
          </cell>
          <cell r="KQ140">
            <v>582.33604789200581</v>
          </cell>
          <cell r="KR140">
            <v>828.39353291679697</v>
          </cell>
          <cell r="KS140">
            <v>1213.8835927889702</v>
          </cell>
          <cell r="KT140">
            <v>1648.5851496661012</v>
          </cell>
          <cell r="KU140">
            <v>1230.2874251239552</v>
          </cell>
          <cell r="KV140">
            <v>674.60760477630265</v>
          </cell>
          <cell r="KW140">
            <v>656.15329339944333</v>
          </cell>
          <cell r="KX140">
            <v>719.71814369751405</v>
          </cell>
        </row>
        <row r="141">
          <cell r="B141" t="str">
            <v>2007 C/I Load Control Program</v>
          </cell>
          <cell r="C141" t="str">
            <v>CFL 20W</v>
          </cell>
          <cell r="D141">
            <v>0</v>
          </cell>
          <cell r="E141">
            <v>0</v>
          </cell>
          <cell r="F141">
            <v>3165.398622230342</v>
          </cell>
          <cell r="G141">
            <v>6330.7972444606839</v>
          </cell>
          <cell r="H141">
            <v>6330.7972444606839</v>
          </cell>
          <cell r="I141">
            <v>6330.7972444606839</v>
          </cell>
          <cell r="J141">
            <v>6330.7972444606839</v>
          </cell>
          <cell r="K141">
            <v>0</v>
          </cell>
          <cell r="L141">
            <v>0</v>
          </cell>
          <cell r="M141">
            <v>0.1666</v>
          </cell>
          <cell r="N141">
            <v>0.83340000000000003</v>
          </cell>
          <cell r="O141">
            <v>21</v>
          </cell>
          <cell r="P141">
            <v>8.5999999999999993E-2</v>
          </cell>
          <cell r="Q141">
            <v>0.105</v>
          </cell>
          <cell r="R141">
            <v>0.13800000000000001</v>
          </cell>
          <cell r="S141">
            <v>7.0999999999999994E-2</v>
          </cell>
          <cell r="T141">
            <v>0.10099999999999999</v>
          </cell>
          <cell r="U141">
            <v>0.14800000000000002</v>
          </cell>
          <cell r="V141">
            <v>0.20100000000000001</v>
          </cell>
          <cell r="W141">
            <v>0.14999999999999991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N141">
            <v>45.352565299867443</v>
          </cell>
          <cell r="EO141">
            <v>55.372318098675365</v>
          </cell>
          <cell r="EP141">
            <v>72.775046643973354</v>
          </cell>
          <cell r="EQ141">
            <v>37.442234142913819</v>
          </cell>
          <cell r="ER141">
            <v>53.262896456821061</v>
          </cell>
          <cell r="ES141">
            <v>78.048600748609104</v>
          </cell>
          <cell r="ET141">
            <v>105.99843750317856</v>
          </cell>
          <cell r="EU141">
            <v>79.103311569536203</v>
          </cell>
          <cell r="EV141">
            <v>43.374982510629039</v>
          </cell>
          <cell r="EW141">
            <v>42.188432837085998</v>
          </cell>
          <cell r="EX141">
            <v>46.275437268178692</v>
          </cell>
          <cell r="EZ141">
            <v>226.87171621194196</v>
          </cell>
          <cell r="FA141">
            <v>276.99453723551056</v>
          </cell>
          <cell r="FB141">
            <v>364.0499632238139</v>
          </cell>
          <cell r="FC141">
            <v>187.30106803544047</v>
          </cell>
          <cell r="FD141">
            <v>266.44236438844348</v>
          </cell>
          <cell r="FE141">
            <v>390.43039534148159</v>
          </cell>
          <cell r="FF141">
            <v>530.24668556512017</v>
          </cell>
          <cell r="FG141">
            <v>395.70648176501481</v>
          </cell>
          <cell r="FH141">
            <v>216.97905416781663</v>
          </cell>
          <cell r="FI141">
            <v>211.04345694134139</v>
          </cell>
          <cell r="FJ141">
            <v>231.48829183253375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J141">
            <v>90.705130599734886</v>
          </cell>
          <cell r="GK141">
            <v>110.74463619735073</v>
          </cell>
          <cell r="GL141">
            <v>145.55009328794671</v>
          </cell>
          <cell r="GM141">
            <v>74.884468285827637</v>
          </cell>
          <cell r="GN141">
            <v>106.52579291364212</v>
          </cell>
          <cell r="GO141">
            <v>156.09720149721821</v>
          </cell>
          <cell r="GP141">
            <v>211.99687500635713</v>
          </cell>
          <cell r="GQ141">
            <v>158.20662313907241</v>
          </cell>
          <cell r="GR141">
            <v>86.749965021258078</v>
          </cell>
          <cell r="GS141">
            <v>84.376865674171995</v>
          </cell>
          <cell r="GT141">
            <v>92.550874536357384</v>
          </cell>
          <cell r="GV141">
            <v>453.74343242388392</v>
          </cell>
          <cell r="GW141">
            <v>553.98907447102113</v>
          </cell>
          <cell r="GX141">
            <v>728.09992644762781</v>
          </cell>
          <cell r="GY141">
            <v>374.60213607088093</v>
          </cell>
          <cell r="GZ141">
            <v>532.88472877688696</v>
          </cell>
          <cell r="HA141">
            <v>780.86079068296317</v>
          </cell>
          <cell r="HB141">
            <v>1060.4933711302403</v>
          </cell>
          <cell r="HC141">
            <v>791.41296353002963</v>
          </cell>
          <cell r="HD141">
            <v>433.95810833563326</v>
          </cell>
          <cell r="HE141">
            <v>422.08691388268278</v>
          </cell>
          <cell r="HF141">
            <v>462.97658366506749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F141">
            <v>90.705130599734886</v>
          </cell>
          <cell r="IG141">
            <v>110.74463619735073</v>
          </cell>
          <cell r="IH141">
            <v>145.55009328794671</v>
          </cell>
          <cell r="II141">
            <v>74.884468285827637</v>
          </cell>
          <cell r="IJ141">
            <v>106.52579291364212</v>
          </cell>
          <cell r="IK141">
            <v>156.09720149721821</v>
          </cell>
          <cell r="IL141">
            <v>211.99687500635713</v>
          </cell>
          <cell r="IM141">
            <v>158.20662313907241</v>
          </cell>
          <cell r="IN141">
            <v>86.749965021258078</v>
          </cell>
          <cell r="IO141">
            <v>84.376865674171995</v>
          </cell>
          <cell r="IP141">
            <v>92.550874536357384</v>
          </cell>
          <cell r="IR141">
            <v>453.74343242388392</v>
          </cell>
          <cell r="IS141">
            <v>553.98907447102113</v>
          </cell>
          <cell r="IT141">
            <v>728.09992644762781</v>
          </cell>
          <cell r="IU141">
            <v>374.60213607088093</v>
          </cell>
          <cell r="IV141">
            <v>532.88472877688696</v>
          </cell>
          <cell r="IW141">
            <v>780.86079068296317</v>
          </cell>
          <cell r="IX141">
            <v>1060.4933711302403</v>
          </cell>
          <cell r="IY141">
            <v>791.41296353002963</v>
          </cell>
          <cell r="IZ141">
            <v>433.95810833563326</v>
          </cell>
          <cell r="JA141">
            <v>422.08691388268278</v>
          </cell>
          <cell r="JB141">
            <v>462.97658366506749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B141">
            <v>90.705130599734886</v>
          </cell>
          <cell r="KC141">
            <v>110.74463619735073</v>
          </cell>
          <cell r="KD141">
            <v>145.55009328794671</v>
          </cell>
          <cell r="KE141">
            <v>74.884468285827637</v>
          </cell>
          <cell r="KF141">
            <v>106.52579291364212</v>
          </cell>
          <cell r="KG141">
            <v>156.09720149721821</v>
          </cell>
          <cell r="KH141">
            <v>211.99687500635713</v>
          </cell>
          <cell r="KI141">
            <v>158.20662313907241</v>
          </cell>
          <cell r="KJ141">
            <v>86.749965021258078</v>
          </cell>
          <cell r="KK141">
            <v>84.376865674171995</v>
          </cell>
          <cell r="KL141">
            <v>92.550874536357384</v>
          </cell>
          <cell r="KN141">
            <v>453.74343242388392</v>
          </cell>
          <cell r="KO141">
            <v>553.98907447102113</v>
          </cell>
          <cell r="KP141">
            <v>728.09992644762781</v>
          </cell>
          <cell r="KQ141">
            <v>374.60213607088093</v>
          </cell>
          <cell r="KR141">
            <v>532.88472877688696</v>
          </cell>
          <cell r="KS141">
            <v>780.86079068296317</v>
          </cell>
          <cell r="KT141">
            <v>1060.4933711302403</v>
          </cell>
          <cell r="KU141">
            <v>791.41296353002963</v>
          </cell>
          <cell r="KV141">
            <v>433.95810833563326</v>
          </cell>
          <cell r="KW141">
            <v>422.08691388268278</v>
          </cell>
          <cell r="KX141">
            <v>462.97658366506749</v>
          </cell>
        </row>
        <row r="142">
          <cell r="B142" t="str">
            <v>2007 C/I Load Control Program</v>
          </cell>
          <cell r="C142" t="str">
            <v>4 lamp T5</v>
          </cell>
          <cell r="D142">
            <v>0</v>
          </cell>
          <cell r="E142">
            <v>0</v>
          </cell>
          <cell r="F142">
            <v>264993.27712472447</v>
          </cell>
          <cell r="G142">
            <v>529986.55424944893</v>
          </cell>
          <cell r="H142">
            <v>529986.55424944893</v>
          </cell>
          <cell r="I142">
            <v>529986.55424944893</v>
          </cell>
          <cell r="J142">
            <v>529986.55424944893</v>
          </cell>
          <cell r="K142">
            <v>0</v>
          </cell>
          <cell r="L142">
            <v>0</v>
          </cell>
          <cell r="M142">
            <v>0.1666</v>
          </cell>
          <cell r="N142">
            <v>0.83340000000000003</v>
          </cell>
          <cell r="O142">
            <v>21</v>
          </cell>
          <cell r="P142">
            <v>8.5999999999999993E-2</v>
          </cell>
          <cell r="Q142">
            <v>0.105</v>
          </cell>
          <cell r="R142">
            <v>0.13800000000000001</v>
          </cell>
          <cell r="S142">
            <v>7.0999999999999994E-2</v>
          </cell>
          <cell r="T142">
            <v>0.10099999999999999</v>
          </cell>
          <cell r="U142">
            <v>0.14800000000000002</v>
          </cell>
          <cell r="V142">
            <v>0.20100000000000001</v>
          </cell>
          <cell r="W142">
            <v>0.14999999999999991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N142">
            <v>3796.7176773322021</v>
          </cell>
          <cell r="EO142">
            <v>4635.5273967428047</v>
          </cell>
          <cell r="EP142">
            <v>6092.4074357191157</v>
          </cell>
          <cell r="EQ142">
            <v>3134.4994777975153</v>
          </cell>
          <cell r="ER142">
            <v>4458.9358768668881</v>
          </cell>
          <cell r="ES142">
            <v>6533.8862354089069</v>
          </cell>
          <cell r="ET142">
            <v>8873.7238737647986</v>
          </cell>
          <cell r="EU142">
            <v>6622.1819953468603</v>
          </cell>
          <cell r="EV142">
            <v>3631.1631274485308</v>
          </cell>
          <cell r="EW142">
            <v>3531.8303975183276</v>
          </cell>
          <cell r="EX142">
            <v>3873.9764672779147</v>
          </cell>
          <cell r="EZ142">
            <v>18992.704155394102</v>
          </cell>
          <cell r="FA142">
            <v>23188.766701353263</v>
          </cell>
          <cell r="FB142">
            <v>30476.664807492867</v>
          </cell>
          <cell r="FC142">
            <v>15680.023198057921</v>
          </cell>
          <cell r="FD142">
            <v>22305.385112730281</v>
          </cell>
          <cell r="FE142">
            <v>32685.118779050321</v>
          </cell>
          <cell r="FF142">
            <v>44389.924828304822</v>
          </cell>
          <cell r="FG142">
            <v>33126.809573361788</v>
          </cell>
          <cell r="FH142">
            <v>18164.533916060056</v>
          </cell>
          <cell r="FI142">
            <v>17667.63177245963</v>
          </cell>
          <cell r="FJ142">
            <v>19379.183600416654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J142">
            <v>7593.4353546644043</v>
          </cell>
          <cell r="GK142">
            <v>9271.0547934856095</v>
          </cell>
          <cell r="GL142">
            <v>12184.814871438231</v>
          </cell>
          <cell r="GM142">
            <v>6268.9989555950306</v>
          </cell>
          <cell r="GN142">
            <v>8917.8717537337761</v>
          </cell>
          <cell r="GO142">
            <v>13067.772470817814</v>
          </cell>
          <cell r="GP142">
            <v>17747.447747529597</v>
          </cell>
          <cell r="GQ142">
            <v>13244.363990693721</v>
          </cell>
          <cell r="GR142">
            <v>7262.3262548970615</v>
          </cell>
          <cell r="GS142">
            <v>7063.6607950366551</v>
          </cell>
          <cell r="GT142">
            <v>7747.9529345558294</v>
          </cell>
          <cell r="GV142">
            <v>37985.408310788203</v>
          </cell>
          <cell r="GW142">
            <v>46377.533402706526</v>
          </cell>
          <cell r="GX142">
            <v>60953.329614985734</v>
          </cell>
          <cell r="GY142">
            <v>31360.046396115842</v>
          </cell>
          <cell r="GZ142">
            <v>44610.770225460561</v>
          </cell>
          <cell r="HA142">
            <v>65370.237558100642</v>
          </cell>
          <cell r="HB142">
            <v>88779.849656609644</v>
          </cell>
          <cell r="HC142">
            <v>66253.619146723577</v>
          </cell>
          <cell r="HD142">
            <v>36329.067832120112</v>
          </cell>
          <cell r="HE142">
            <v>35335.26354491926</v>
          </cell>
          <cell r="HF142">
            <v>38758.367200833309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F142">
            <v>7593.4353546644043</v>
          </cell>
          <cell r="IG142">
            <v>9271.0547934856095</v>
          </cell>
          <cell r="IH142">
            <v>12184.814871438231</v>
          </cell>
          <cell r="II142">
            <v>6268.9989555950306</v>
          </cell>
          <cell r="IJ142">
            <v>8917.8717537337761</v>
          </cell>
          <cell r="IK142">
            <v>13067.772470817814</v>
          </cell>
          <cell r="IL142">
            <v>17747.447747529597</v>
          </cell>
          <cell r="IM142">
            <v>13244.363990693721</v>
          </cell>
          <cell r="IN142">
            <v>7262.3262548970615</v>
          </cell>
          <cell r="IO142">
            <v>7063.6607950366551</v>
          </cell>
          <cell r="IP142">
            <v>7747.9529345558294</v>
          </cell>
          <cell r="IR142">
            <v>37985.408310788203</v>
          </cell>
          <cell r="IS142">
            <v>46377.533402706526</v>
          </cell>
          <cell r="IT142">
            <v>60953.329614985734</v>
          </cell>
          <cell r="IU142">
            <v>31360.046396115842</v>
          </cell>
          <cell r="IV142">
            <v>44610.770225460561</v>
          </cell>
          <cell r="IW142">
            <v>65370.237558100642</v>
          </cell>
          <cell r="IX142">
            <v>88779.849656609644</v>
          </cell>
          <cell r="IY142">
            <v>66253.619146723577</v>
          </cell>
          <cell r="IZ142">
            <v>36329.067832120112</v>
          </cell>
          <cell r="JA142">
            <v>35335.26354491926</v>
          </cell>
          <cell r="JB142">
            <v>38758.367200833309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B142">
            <v>7593.4353546644043</v>
          </cell>
          <cell r="KC142">
            <v>9271.0547934856095</v>
          </cell>
          <cell r="KD142">
            <v>12184.814871438231</v>
          </cell>
          <cell r="KE142">
            <v>6268.9989555950306</v>
          </cell>
          <cell r="KF142">
            <v>8917.8717537337761</v>
          </cell>
          <cell r="KG142">
            <v>13067.772470817814</v>
          </cell>
          <cell r="KH142">
            <v>17747.447747529597</v>
          </cell>
          <cell r="KI142">
            <v>13244.363990693721</v>
          </cell>
          <cell r="KJ142">
            <v>7262.3262548970615</v>
          </cell>
          <cell r="KK142">
            <v>7063.6607950366551</v>
          </cell>
          <cell r="KL142">
            <v>7747.9529345558294</v>
          </cell>
          <cell r="KN142">
            <v>37985.408310788203</v>
          </cell>
          <cell r="KO142">
            <v>46377.533402706526</v>
          </cell>
          <cell r="KP142">
            <v>60953.329614985734</v>
          </cell>
          <cell r="KQ142">
            <v>31360.046396115842</v>
          </cell>
          <cell r="KR142">
            <v>44610.770225460561</v>
          </cell>
          <cell r="KS142">
            <v>65370.237558100642</v>
          </cell>
          <cell r="KT142">
            <v>88779.849656609644</v>
          </cell>
          <cell r="KU142">
            <v>66253.619146723577</v>
          </cell>
          <cell r="KV142">
            <v>36329.067832120112</v>
          </cell>
          <cell r="KW142">
            <v>35335.26354491926</v>
          </cell>
          <cell r="KX142">
            <v>38758.367200833309</v>
          </cell>
        </row>
        <row r="143">
          <cell r="B143" t="str">
            <v>2007 C/I Load Control Program</v>
          </cell>
          <cell r="C143" t="str">
            <v>8 lamp T5</v>
          </cell>
          <cell r="D143">
            <v>0</v>
          </cell>
          <cell r="E143">
            <v>0</v>
          </cell>
          <cell r="F143">
            <v>60435.33168548331</v>
          </cell>
          <cell r="G143">
            <v>120870.66337096663</v>
          </cell>
          <cell r="H143">
            <v>120870.66337096663</v>
          </cell>
          <cell r="I143">
            <v>120870.66337096663</v>
          </cell>
          <cell r="J143">
            <v>120870.66337096663</v>
          </cell>
          <cell r="K143">
            <v>0</v>
          </cell>
          <cell r="L143">
            <v>0</v>
          </cell>
          <cell r="M143">
            <v>0.1666</v>
          </cell>
          <cell r="N143">
            <v>0.83340000000000003</v>
          </cell>
          <cell r="O143">
            <v>21</v>
          </cell>
          <cell r="P143">
            <v>8.5999999999999993E-2</v>
          </cell>
          <cell r="Q143">
            <v>0.105</v>
          </cell>
          <cell r="R143">
            <v>0.13800000000000001</v>
          </cell>
          <cell r="S143">
            <v>7.0999999999999994E-2</v>
          </cell>
          <cell r="T143">
            <v>0.10099999999999999</v>
          </cell>
          <cell r="U143">
            <v>0.14800000000000002</v>
          </cell>
          <cell r="V143">
            <v>0.20100000000000001</v>
          </cell>
          <cell r="W143">
            <v>0.14999999999999991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N143">
            <v>865.89325825693061</v>
          </cell>
          <cell r="EO143">
            <v>1057.1952571741595</v>
          </cell>
          <cell r="EP143">
            <v>1389.4566237146098</v>
          </cell>
          <cell r="EQ143">
            <v>714.86536437490781</v>
          </cell>
          <cell r="ER143">
            <v>1016.9211521389533</v>
          </cell>
          <cell r="ES143">
            <v>1490.1418863026252</v>
          </cell>
          <cell r="ET143">
            <v>2023.7737780191053</v>
          </cell>
          <cell r="EU143">
            <v>1510.278938820227</v>
          </cell>
          <cell r="EV143">
            <v>828.13628478642499</v>
          </cell>
          <cell r="EW143">
            <v>805.48210070412154</v>
          </cell>
          <cell r="EX143">
            <v>883.51317920983308</v>
          </cell>
          <cell r="EZ143">
            <v>4331.5452666946339</v>
          </cell>
          <cell r="FA143">
            <v>5288.5145698015886</v>
          </cell>
          <cell r="FB143">
            <v>6950.6191488820887</v>
          </cell>
          <cell r="FC143">
            <v>3576.0431852944071</v>
          </cell>
          <cell r="FD143">
            <v>5087.0473480948604</v>
          </cell>
          <cell r="FE143">
            <v>7454.2872031489069</v>
          </cell>
          <cell r="FF143">
            <v>10123.727890763041</v>
          </cell>
          <cell r="FG143">
            <v>7555.0208140022642</v>
          </cell>
          <cell r="FH143">
            <v>4142.669746344578</v>
          </cell>
          <cell r="FI143">
            <v>4029.3444341345439</v>
          </cell>
          <cell r="FJ143">
            <v>4419.6871761913262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J143">
            <v>1731.7865165138614</v>
          </cell>
          <cell r="GK143">
            <v>2114.3905143483189</v>
          </cell>
          <cell r="GL143">
            <v>2778.9132474292201</v>
          </cell>
          <cell r="GM143">
            <v>1429.7307287498156</v>
          </cell>
          <cell r="GN143">
            <v>2033.8423042779068</v>
          </cell>
          <cell r="GO143">
            <v>2980.2837726052503</v>
          </cell>
          <cell r="GP143">
            <v>4047.547556038211</v>
          </cell>
          <cell r="GQ143">
            <v>3020.5578776404545</v>
          </cell>
          <cell r="GR143">
            <v>1656.27256957285</v>
          </cell>
          <cell r="GS143">
            <v>1610.9642014082433</v>
          </cell>
          <cell r="GT143">
            <v>1767.0263584196664</v>
          </cell>
          <cell r="GV143">
            <v>8663.0905333892679</v>
          </cell>
          <cell r="GW143">
            <v>10577.029139603177</v>
          </cell>
          <cell r="GX143">
            <v>13901.238297764179</v>
          </cell>
          <cell r="GY143">
            <v>7152.086370588815</v>
          </cell>
          <cell r="GZ143">
            <v>10174.094696189723</v>
          </cell>
          <cell r="HA143">
            <v>14908.574406297816</v>
          </cell>
          <cell r="HB143">
            <v>20247.455781526081</v>
          </cell>
          <cell r="HC143">
            <v>15110.04162800453</v>
          </cell>
          <cell r="HD143">
            <v>8285.339492689156</v>
          </cell>
          <cell r="HE143">
            <v>8058.6888682690887</v>
          </cell>
          <cell r="HF143">
            <v>8839.3743523826524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F143">
            <v>1731.7865165138614</v>
          </cell>
          <cell r="IG143">
            <v>2114.3905143483189</v>
          </cell>
          <cell r="IH143">
            <v>2778.9132474292201</v>
          </cell>
          <cell r="II143">
            <v>1429.7307287498156</v>
          </cell>
          <cell r="IJ143">
            <v>2033.8423042779068</v>
          </cell>
          <cell r="IK143">
            <v>2980.2837726052503</v>
          </cell>
          <cell r="IL143">
            <v>4047.547556038211</v>
          </cell>
          <cell r="IM143">
            <v>3020.5578776404545</v>
          </cell>
          <cell r="IN143">
            <v>1656.27256957285</v>
          </cell>
          <cell r="IO143">
            <v>1610.9642014082433</v>
          </cell>
          <cell r="IP143">
            <v>1767.0263584196664</v>
          </cell>
          <cell r="IR143">
            <v>8663.0905333892679</v>
          </cell>
          <cell r="IS143">
            <v>10577.029139603177</v>
          </cell>
          <cell r="IT143">
            <v>13901.238297764179</v>
          </cell>
          <cell r="IU143">
            <v>7152.086370588815</v>
          </cell>
          <cell r="IV143">
            <v>10174.094696189723</v>
          </cell>
          <cell r="IW143">
            <v>14908.574406297816</v>
          </cell>
          <cell r="IX143">
            <v>20247.455781526081</v>
          </cell>
          <cell r="IY143">
            <v>15110.04162800453</v>
          </cell>
          <cell r="IZ143">
            <v>8285.339492689156</v>
          </cell>
          <cell r="JA143">
            <v>8058.6888682690887</v>
          </cell>
          <cell r="JB143">
            <v>8839.3743523826524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B143">
            <v>1731.7865165138614</v>
          </cell>
          <cell r="KC143">
            <v>2114.3905143483189</v>
          </cell>
          <cell r="KD143">
            <v>2778.9132474292201</v>
          </cell>
          <cell r="KE143">
            <v>1429.7307287498156</v>
          </cell>
          <cell r="KF143">
            <v>2033.8423042779068</v>
          </cell>
          <cell r="KG143">
            <v>2980.2837726052503</v>
          </cell>
          <cell r="KH143">
            <v>4047.547556038211</v>
          </cell>
          <cell r="KI143">
            <v>3020.5578776404545</v>
          </cell>
          <cell r="KJ143">
            <v>1656.27256957285</v>
          </cell>
          <cell r="KK143">
            <v>1610.9642014082433</v>
          </cell>
          <cell r="KL143">
            <v>1767.0263584196664</v>
          </cell>
          <cell r="KN143">
            <v>8663.0905333892679</v>
          </cell>
          <cell r="KO143">
            <v>10577.029139603177</v>
          </cell>
          <cell r="KP143">
            <v>13901.238297764179</v>
          </cell>
          <cell r="KQ143">
            <v>7152.086370588815</v>
          </cell>
          <cell r="KR143">
            <v>10174.094696189723</v>
          </cell>
          <cell r="KS143">
            <v>14908.574406297816</v>
          </cell>
          <cell r="KT143">
            <v>20247.455781526081</v>
          </cell>
          <cell r="KU143">
            <v>15110.04162800453</v>
          </cell>
          <cell r="KV143">
            <v>8285.339492689156</v>
          </cell>
          <cell r="KW143">
            <v>8058.6888682690887</v>
          </cell>
          <cell r="KX143">
            <v>8839.3743523826524</v>
          </cell>
        </row>
        <row r="144">
          <cell r="B144" t="str">
            <v>2007 C/I Load Control Program</v>
          </cell>
          <cell r="C144" t="str">
            <v>4 lamp T5</v>
          </cell>
          <cell r="D144">
            <v>0</v>
          </cell>
          <cell r="E144">
            <v>0</v>
          </cell>
          <cell r="F144">
            <v>49149.144767441852</v>
          </cell>
          <cell r="G144">
            <v>98298.289534883705</v>
          </cell>
          <cell r="H144">
            <v>98298.289534883705</v>
          </cell>
          <cell r="I144">
            <v>98298.289534883705</v>
          </cell>
          <cell r="J144">
            <v>98298.289534883705</v>
          </cell>
          <cell r="K144">
            <v>0</v>
          </cell>
          <cell r="L144">
            <v>0</v>
          </cell>
          <cell r="M144">
            <v>0.1666</v>
          </cell>
          <cell r="N144">
            <v>0.83340000000000003</v>
          </cell>
          <cell r="O144">
            <v>21</v>
          </cell>
          <cell r="P144">
            <v>8.5999999999999993E-2</v>
          </cell>
          <cell r="Q144">
            <v>0.105</v>
          </cell>
          <cell r="R144">
            <v>0.13800000000000001</v>
          </cell>
          <cell r="S144">
            <v>7.0999999999999994E-2</v>
          </cell>
          <cell r="T144">
            <v>0.10099999999999999</v>
          </cell>
          <cell r="U144">
            <v>0.14800000000000002</v>
          </cell>
          <cell r="V144">
            <v>0.20100000000000001</v>
          </cell>
          <cell r="W144">
            <v>0.14999999999999991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N144">
            <v>704.18928656999981</v>
          </cell>
          <cell r="EO144">
            <v>859.76598941686018</v>
          </cell>
          <cell r="EP144">
            <v>1129.9781575193022</v>
          </cell>
          <cell r="EQ144">
            <v>581.36557379616261</v>
          </cell>
          <cell r="ER144">
            <v>827.0129993438369</v>
          </cell>
          <cell r="ES144">
            <v>1211.8606327018604</v>
          </cell>
          <cell r="ET144">
            <v>1645.8377511694182</v>
          </cell>
          <cell r="EU144">
            <v>1228.2371277383711</v>
          </cell>
          <cell r="EV144">
            <v>673.48335837654054</v>
          </cell>
          <cell r="EW144">
            <v>655.059801460465</v>
          </cell>
          <cell r="EX144">
            <v>718.51871972694732</v>
          </cell>
          <cell r="EZ144">
            <v>3522.6371634299994</v>
          </cell>
          <cell r="FA144">
            <v>4300.8942111645347</v>
          </cell>
          <cell r="FB144">
            <v>5652.6038203876742</v>
          </cell>
          <cell r="FC144">
            <v>2908.2237046922087</v>
          </cell>
          <cell r="FD144">
            <v>4137.0506221677897</v>
          </cell>
          <cell r="FE144">
            <v>6062.2127928795353</v>
          </cell>
          <cell r="FF144">
            <v>8233.1403470863952</v>
          </cell>
          <cell r="FG144">
            <v>6144.1345873779028</v>
          </cell>
          <cell r="FH144">
            <v>3369.0337987455523</v>
          </cell>
          <cell r="FI144">
            <v>3276.8717799348833</v>
          </cell>
          <cell r="FJ144">
            <v>3594.3187336160745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J144">
            <v>1408.3785731399996</v>
          </cell>
          <cell r="GK144">
            <v>1719.5319788337204</v>
          </cell>
          <cell r="GL144">
            <v>2259.9563150386043</v>
          </cell>
          <cell r="GM144">
            <v>1162.7311475923252</v>
          </cell>
          <cell r="GN144">
            <v>1654.0259986876738</v>
          </cell>
          <cell r="GO144">
            <v>2423.7212654037207</v>
          </cell>
          <cell r="GP144">
            <v>3291.6755023388364</v>
          </cell>
          <cell r="GQ144">
            <v>2456.4742554767422</v>
          </cell>
          <cell r="GR144">
            <v>1346.9667167530811</v>
          </cell>
          <cell r="GS144">
            <v>1310.11960292093</v>
          </cell>
          <cell r="GT144">
            <v>1437.0374394538946</v>
          </cell>
          <cell r="GV144">
            <v>7045.2743268599988</v>
          </cell>
          <cell r="GW144">
            <v>8601.7884223290694</v>
          </cell>
          <cell r="GX144">
            <v>11305.207640775348</v>
          </cell>
          <cell r="GY144">
            <v>5816.4474093844174</v>
          </cell>
          <cell r="GZ144">
            <v>8274.1012443355794</v>
          </cell>
          <cell r="HA144">
            <v>12124.425585759071</v>
          </cell>
          <cell r="HB144">
            <v>16466.28069417279</v>
          </cell>
          <cell r="HC144">
            <v>12288.269174755806</v>
          </cell>
          <cell r="HD144">
            <v>6738.0675974911046</v>
          </cell>
          <cell r="HE144">
            <v>6553.7435598697666</v>
          </cell>
          <cell r="HF144">
            <v>7188.637467232149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F144">
            <v>1408.3785731399996</v>
          </cell>
          <cell r="IG144">
            <v>1719.5319788337204</v>
          </cell>
          <cell r="IH144">
            <v>2259.9563150386043</v>
          </cell>
          <cell r="II144">
            <v>1162.7311475923252</v>
          </cell>
          <cell r="IJ144">
            <v>1654.0259986876738</v>
          </cell>
          <cell r="IK144">
            <v>2423.7212654037207</v>
          </cell>
          <cell r="IL144">
            <v>3291.6755023388364</v>
          </cell>
          <cell r="IM144">
            <v>2456.4742554767422</v>
          </cell>
          <cell r="IN144">
            <v>1346.9667167530811</v>
          </cell>
          <cell r="IO144">
            <v>1310.11960292093</v>
          </cell>
          <cell r="IP144">
            <v>1437.0374394538946</v>
          </cell>
          <cell r="IR144">
            <v>7045.2743268599988</v>
          </cell>
          <cell r="IS144">
            <v>8601.7884223290694</v>
          </cell>
          <cell r="IT144">
            <v>11305.207640775348</v>
          </cell>
          <cell r="IU144">
            <v>5816.4474093844174</v>
          </cell>
          <cell r="IV144">
            <v>8274.1012443355794</v>
          </cell>
          <cell r="IW144">
            <v>12124.425585759071</v>
          </cell>
          <cell r="IX144">
            <v>16466.28069417279</v>
          </cell>
          <cell r="IY144">
            <v>12288.269174755806</v>
          </cell>
          <cell r="IZ144">
            <v>6738.0675974911046</v>
          </cell>
          <cell r="JA144">
            <v>6553.7435598697666</v>
          </cell>
          <cell r="JB144">
            <v>7188.637467232149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B144">
            <v>1408.3785731399996</v>
          </cell>
          <cell r="KC144">
            <v>1719.5319788337204</v>
          </cell>
          <cell r="KD144">
            <v>2259.9563150386043</v>
          </cell>
          <cell r="KE144">
            <v>1162.7311475923252</v>
          </cell>
          <cell r="KF144">
            <v>1654.0259986876738</v>
          </cell>
          <cell r="KG144">
            <v>2423.7212654037207</v>
          </cell>
          <cell r="KH144">
            <v>3291.6755023388364</v>
          </cell>
          <cell r="KI144">
            <v>2456.4742554767422</v>
          </cell>
          <cell r="KJ144">
            <v>1346.9667167530811</v>
          </cell>
          <cell r="KK144">
            <v>1310.11960292093</v>
          </cell>
          <cell r="KL144">
            <v>1437.0374394538946</v>
          </cell>
          <cell r="KN144">
            <v>7045.2743268599988</v>
          </cell>
          <cell r="KO144">
            <v>8601.7884223290694</v>
          </cell>
          <cell r="KP144">
            <v>11305.207640775348</v>
          </cell>
          <cell r="KQ144">
            <v>5816.4474093844174</v>
          </cell>
          <cell r="KR144">
            <v>8274.1012443355794</v>
          </cell>
          <cell r="KS144">
            <v>12124.425585759071</v>
          </cell>
          <cell r="KT144">
            <v>16466.28069417279</v>
          </cell>
          <cell r="KU144">
            <v>12288.269174755806</v>
          </cell>
          <cell r="KV144">
            <v>6738.0675974911046</v>
          </cell>
          <cell r="KW144">
            <v>6553.7435598697666</v>
          </cell>
          <cell r="KX144">
            <v>7188.637467232149</v>
          </cell>
        </row>
        <row r="145">
          <cell r="B145" t="str">
            <v>2007 C/I Load Control Program</v>
          </cell>
          <cell r="C145" t="str">
            <v>T8s and T6s</v>
          </cell>
          <cell r="D145">
            <v>0</v>
          </cell>
          <cell r="E145">
            <v>0</v>
          </cell>
          <cell r="F145">
            <v>54657.107832618014</v>
          </cell>
          <cell r="G145">
            <v>109314.21566523603</v>
          </cell>
          <cell r="H145">
            <v>109314.21566523603</v>
          </cell>
          <cell r="I145">
            <v>109314.21566523603</v>
          </cell>
          <cell r="J145">
            <v>109314.21566523603</v>
          </cell>
          <cell r="K145">
            <v>0</v>
          </cell>
          <cell r="L145">
            <v>0</v>
          </cell>
          <cell r="M145">
            <v>0.1666</v>
          </cell>
          <cell r="N145">
            <v>0.83340000000000003</v>
          </cell>
          <cell r="O145">
            <v>21</v>
          </cell>
          <cell r="P145">
            <v>8.5999999999999993E-2</v>
          </cell>
          <cell r="Q145">
            <v>0.105</v>
          </cell>
          <cell r="R145">
            <v>0.13800000000000001</v>
          </cell>
          <cell r="S145">
            <v>7.0999999999999994E-2</v>
          </cell>
          <cell r="T145">
            <v>0.10099999999999999</v>
          </cell>
          <cell r="U145">
            <v>0.14800000000000002</v>
          </cell>
          <cell r="V145">
            <v>0.20100000000000001</v>
          </cell>
          <cell r="W145">
            <v>0.14999999999999991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N145">
            <v>783.10517818261781</v>
          </cell>
          <cell r="EO145">
            <v>956.11678731598681</v>
          </cell>
          <cell r="EP145">
            <v>1256.6106347581544</v>
          </cell>
          <cell r="EQ145">
            <v>646.51706570890531</v>
          </cell>
          <cell r="ER145">
            <v>919.69329065633008</v>
          </cell>
          <cell r="ES145">
            <v>1347.6693764072961</v>
          </cell>
          <cell r="ET145">
            <v>1830.2807071477464</v>
          </cell>
          <cell r="EU145">
            <v>1365.8811247371234</v>
          </cell>
          <cell r="EV145">
            <v>748.95815006418979</v>
          </cell>
          <cell r="EW145">
            <v>728.46993319313287</v>
          </cell>
          <cell r="EX145">
            <v>799.04045797121739</v>
          </cell>
          <cell r="EZ145">
            <v>3917.4060954225311</v>
          </cell>
          <cell r="FA145">
            <v>4782.8795351089047</v>
          </cell>
          <cell r="FB145">
            <v>6286.0702461431329</v>
          </cell>
          <cell r="FC145">
            <v>3234.1375904069737</v>
          </cell>
          <cell r="FD145">
            <v>4600.6746004380893</v>
          </cell>
          <cell r="FE145">
            <v>6741.5825828201714</v>
          </cell>
          <cell r="FF145">
            <v>9155.7979672084748</v>
          </cell>
          <cell r="FG145">
            <v>6832.6850501555737</v>
          </cell>
          <cell r="FH145">
            <v>3746.5889691686425</v>
          </cell>
          <cell r="FI145">
            <v>3644.0986934163084</v>
          </cell>
          <cell r="FJ145">
            <v>3997.1207543410119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J145">
            <v>1566.2103563652356</v>
          </cell>
          <cell r="GK145">
            <v>1912.2335746319736</v>
          </cell>
          <cell r="GL145">
            <v>2513.2212695163089</v>
          </cell>
          <cell r="GM145">
            <v>1293.0341314178106</v>
          </cell>
          <cell r="GN145">
            <v>1839.3865813126602</v>
          </cell>
          <cell r="GO145">
            <v>2695.3387528145922</v>
          </cell>
          <cell r="GP145">
            <v>3660.5614142954928</v>
          </cell>
          <cell r="GQ145">
            <v>2731.7622494742468</v>
          </cell>
          <cell r="GR145">
            <v>1497.9163001283796</v>
          </cell>
          <cell r="GS145">
            <v>1456.9398663862657</v>
          </cell>
          <cell r="GT145">
            <v>1598.0809159424348</v>
          </cell>
          <cell r="GV145">
            <v>7834.8121908450621</v>
          </cell>
          <cell r="GW145">
            <v>9565.7590702178095</v>
          </cell>
          <cell r="GX145">
            <v>12572.140492286266</v>
          </cell>
          <cell r="GY145">
            <v>6468.2751808139474</v>
          </cell>
          <cell r="GZ145">
            <v>9201.3492008761787</v>
          </cell>
          <cell r="HA145">
            <v>13483.165165640343</v>
          </cell>
          <cell r="HB145">
            <v>18311.59593441695</v>
          </cell>
          <cell r="HC145">
            <v>13665.370100311147</v>
          </cell>
          <cell r="HD145">
            <v>7493.177938337285</v>
          </cell>
          <cell r="HE145">
            <v>7288.1973868326168</v>
          </cell>
          <cell r="HF145">
            <v>7994.2415086820238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F145">
            <v>1566.2103563652356</v>
          </cell>
          <cell r="IG145">
            <v>1912.2335746319736</v>
          </cell>
          <cell r="IH145">
            <v>2513.2212695163089</v>
          </cell>
          <cell r="II145">
            <v>1293.0341314178106</v>
          </cell>
          <cell r="IJ145">
            <v>1839.3865813126602</v>
          </cell>
          <cell r="IK145">
            <v>2695.3387528145922</v>
          </cell>
          <cell r="IL145">
            <v>3660.5614142954928</v>
          </cell>
          <cell r="IM145">
            <v>2731.7622494742468</v>
          </cell>
          <cell r="IN145">
            <v>1497.9163001283796</v>
          </cell>
          <cell r="IO145">
            <v>1456.9398663862657</v>
          </cell>
          <cell r="IP145">
            <v>1598.0809159424348</v>
          </cell>
          <cell r="IR145">
            <v>7834.8121908450621</v>
          </cell>
          <cell r="IS145">
            <v>9565.7590702178095</v>
          </cell>
          <cell r="IT145">
            <v>12572.140492286266</v>
          </cell>
          <cell r="IU145">
            <v>6468.2751808139474</v>
          </cell>
          <cell r="IV145">
            <v>9201.3492008761787</v>
          </cell>
          <cell r="IW145">
            <v>13483.165165640343</v>
          </cell>
          <cell r="IX145">
            <v>18311.59593441695</v>
          </cell>
          <cell r="IY145">
            <v>13665.370100311147</v>
          </cell>
          <cell r="IZ145">
            <v>7493.177938337285</v>
          </cell>
          <cell r="JA145">
            <v>7288.1973868326168</v>
          </cell>
          <cell r="JB145">
            <v>7994.2415086820238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B145">
            <v>1566.2103563652356</v>
          </cell>
          <cell r="KC145">
            <v>1912.2335746319736</v>
          </cell>
          <cell r="KD145">
            <v>2513.2212695163089</v>
          </cell>
          <cell r="KE145">
            <v>1293.0341314178106</v>
          </cell>
          <cell r="KF145">
            <v>1839.3865813126602</v>
          </cell>
          <cell r="KG145">
            <v>2695.3387528145922</v>
          </cell>
          <cell r="KH145">
            <v>3660.5614142954928</v>
          </cell>
          <cell r="KI145">
            <v>2731.7622494742468</v>
          </cell>
          <cell r="KJ145">
            <v>1497.9163001283796</v>
          </cell>
          <cell r="KK145">
            <v>1456.9398663862657</v>
          </cell>
          <cell r="KL145">
            <v>1598.0809159424348</v>
          </cell>
          <cell r="KN145">
            <v>7834.8121908450621</v>
          </cell>
          <cell r="KO145">
            <v>9565.7590702178095</v>
          </cell>
          <cell r="KP145">
            <v>12572.140492286266</v>
          </cell>
          <cell r="KQ145">
            <v>6468.2751808139474</v>
          </cell>
          <cell r="KR145">
            <v>9201.3492008761787</v>
          </cell>
          <cell r="KS145">
            <v>13483.165165640343</v>
          </cell>
          <cell r="KT145">
            <v>18311.59593441695</v>
          </cell>
          <cell r="KU145">
            <v>13665.370100311147</v>
          </cell>
          <cell r="KV145">
            <v>7493.177938337285</v>
          </cell>
          <cell r="KW145">
            <v>7288.1973868326168</v>
          </cell>
          <cell r="KX145">
            <v>7994.2415086820238</v>
          </cell>
        </row>
        <row r="146">
          <cell r="B146" t="str">
            <v>2007 C/I Load Control Program</v>
          </cell>
          <cell r="C146" t="str">
            <v>MB-509DL</v>
          </cell>
          <cell r="D146">
            <v>0</v>
          </cell>
          <cell r="E146">
            <v>0</v>
          </cell>
          <cell r="F146">
            <v>7682.1411764705881</v>
          </cell>
          <cell r="G146">
            <v>15364.282352941176</v>
          </cell>
          <cell r="H146">
            <v>15364.282352941176</v>
          </cell>
          <cell r="I146">
            <v>15364.282352941176</v>
          </cell>
          <cell r="J146">
            <v>15364.282352941176</v>
          </cell>
          <cell r="K146">
            <v>0</v>
          </cell>
          <cell r="L146">
            <v>0</v>
          </cell>
          <cell r="M146">
            <v>0.1666</v>
          </cell>
          <cell r="N146">
            <v>0.83340000000000003</v>
          </cell>
          <cell r="O146">
            <v>21</v>
          </cell>
          <cell r="P146">
            <v>8.5999999999999993E-2</v>
          </cell>
          <cell r="Q146">
            <v>0.105</v>
          </cell>
          <cell r="R146">
            <v>0.13800000000000001</v>
          </cell>
          <cell r="S146">
            <v>7.0999999999999994E-2</v>
          </cell>
          <cell r="T146">
            <v>0.10099999999999999</v>
          </cell>
          <cell r="U146">
            <v>0.14800000000000002</v>
          </cell>
          <cell r="V146">
            <v>0.20100000000000001</v>
          </cell>
          <cell r="W146">
            <v>0.14999999999999991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N146">
            <v>110.06664592</v>
          </cell>
          <cell r="EO146">
            <v>134.38369559999998</v>
          </cell>
          <cell r="EP146">
            <v>176.61857136</v>
          </cell>
          <cell r="EQ146">
            <v>90.868975119999988</v>
          </cell>
          <cell r="ER146">
            <v>129.26431671999998</v>
          </cell>
          <cell r="ES146">
            <v>189.41701856000003</v>
          </cell>
          <cell r="ET146">
            <v>257.24878871999999</v>
          </cell>
          <cell r="EU146">
            <v>191.97670799999989</v>
          </cell>
          <cell r="EV146">
            <v>105.26722821999999</v>
          </cell>
          <cell r="EW146">
            <v>102.3875776</v>
          </cell>
          <cell r="EX146">
            <v>112.30637417999998</v>
          </cell>
          <cell r="EZ146">
            <v>550.59749525647055</v>
          </cell>
          <cell r="FA146">
            <v>672.24112792941173</v>
          </cell>
          <cell r="FB146">
            <v>883.51691099294135</v>
          </cell>
          <cell r="FC146">
            <v>454.56304840941175</v>
          </cell>
          <cell r="FD146">
            <v>646.63194210352935</v>
          </cell>
          <cell r="FE146">
            <v>947.53987555764729</v>
          </cell>
          <cell r="FF146">
            <v>1286.8615877505883</v>
          </cell>
          <cell r="FG146">
            <v>960.34446847058769</v>
          </cell>
          <cell r="FH146">
            <v>526.58888354470582</v>
          </cell>
          <cell r="FI146">
            <v>512.1837165176471</v>
          </cell>
          <cell r="FJ146">
            <v>561.80151405529398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J146">
            <v>220.13329184</v>
          </cell>
          <cell r="GK146">
            <v>268.76739119999996</v>
          </cell>
          <cell r="GL146">
            <v>353.23714272000001</v>
          </cell>
          <cell r="GM146">
            <v>181.73795023999998</v>
          </cell>
          <cell r="GN146">
            <v>258.52863343999996</v>
          </cell>
          <cell r="GO146">
            <v>378.83403712000006</v>
          </cell>
          <cell r="GP146">
            <v>514.49757743999999</v>
          </cell>
          <cell r="GQ146">
            <v>383.95341599999978</v>
          </cell>
          <cell r="GR146">
            <v>210.53445643999999</v>
          </cell>
          <cell r="GS146">
            <v>204.7751552</v>
          </cell>
          <cell r="GT146">
            <v>224.61274835999996</v>
          </cell>
          <cell r="GV146">
            <v>1101.1949905129411</v>
          </cell>
          <cell r="GW146">
            <v>1344.4822558588235</v>
          </cell>
          <cell r="GX146">
            <v>1767.0338219858827</v>
          </cell>
          <cell r="GY146">
            <v>909.1260968188235</v>
          </cell>
          <cell r="GZ146">
            <v>1293.2638842070587</v>
          </cell>
          <cell r="HA146">
            <v>1895.0797511152946</v>
          </cell>
          <cell r="HB146">
            <v>2573.7231755011767</v>
          </cell>
          <cell r="HC146">
            <v>1920.6889369411754</v>
          </cell>
          <cell r="HD146">
            <v>1053.1777670894116</v>
          </cell>
          <cell r="HE146">
            <v>1024.3674330352942</v>
          </cell>
          <cell r="HF146">
            <v>1123.603028110588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F146">
            <v>220.13329184</v>
          </cell>
          <cell r="IG146">
            <v>268.76739119999996</v>
          </cell>
          <cell r="IH146">
            <v>353.23714272000001</v>
          </cell>
          <cell r="II146">
            <v>181.73795023999998</v>
          </cell>
          <cell r="IJ146">
            <v>258.52863343999996</v>
          </cell>
          <cell r="IK146">
            <v>378.83403712000006</v>
          </cell>
          <cell r="IL146">
            <v>514.49757743999999</v>
          </cell>
          <cell r="IM146">
            <v>383.95341599999978</v>
          </cell>
          <cell r="IN146">
            <v>210.53445643999999</v>
          </cell>
          <cell r="IO146">
            <v>204.7751552</v>
          </cell>
          <cell r="IP146">
            <v>224.61274835999996</v>
          </cell>
          <cell r="IR146">
            <v>1101.1949905129411</v>
          </cell>
          <cell r="IS146">
            <v>1344.4822558588235</v>
          </cell>
          <cell r="IT146">
            <v>1767.0338219858827</v>
          </cell>
          <cell r="IU146">
            <v>909.1260968188235</v>
          </cell>
          <cell r="IV146">
            <v>1293.2638842070587</v>
          </cell>
          <cell r="IW146">
            <v>1895.0797511152946</v>
          </cell>
          <cell r="IX146">
            <v>2573.7231755011767</v>
          </cell>
          <cell r="IY146">
            <v>1920.6889369411754</v>
          </cell>
          <cell r="IZ146">
            <v>1053.1777670894116</v>
          </cell>
          <cell r="JA146">
            <v>1024.3674330352942</v>
          </cell>
          <cell r="JB146">
            <v>1123.603028110588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B146">
            <v>220.13329184</v>
          </cell>
          <cell r="KC146">
            <v>268.76739119999996</v>
          </cell>
          <cell r="KD146">
            <v>353.23714272000001</v>
          </cell>
          <cell r="KE146">
            <v>181.73795023999998</v>
          </cell>
          <cell r="KF146">
            <v>258.52863343999996</v>
          </cell>
          <cell r="KG146">
            <v>378.83403712000006</v>
          </cell>
          <cell r="KH146">
            <v>514.49757743999999</v>
          </cell>
          <cell r="KI146">
            <v>383.95341599999978</v>
          </cell>
          <cell r="KJ146">
            <v>210.53445643999999</v>
          </cell>
          <cell r="KK146">
            <v>204.7751552</v>
          </cell>
          <cell r="KL146">
            <v>224.61274835999996</v>
          </cell>
          <cell r="KN146">
            <v>1101.1949905129411</v>
          </cell>
          <cell r="KO146">
            <v>1344.4822558588235</v>
          </cell>
          <cell r="KP146">
            <v>1767.0338219858827</v>
          </cell>
          <cell r="KQ146">
            <v>909.1260968188235</v>
          </cell>
          <cell r="KR146">
            <v>1293.2638842070587</v>
          </cell>
          <cell r="KS146">
            <v>1895.0797511152946</v>
          </cell>
          <cell r="KT146">
            <v>2573.7231755011767</v>
          </cell>
          <cell r="KU146">
            <v>1920.6889369411754</v>
          </cell>
          <cell r="KV146">
            <v>1053.1777670894116</v>
          </cell>
          <cell r="KW146">
            <v>1024.3674330352942</v>
          </cell>
          <cell r="KX146">
            <v>1123.603028110588</v>
          </cell>
        </row>
        <row r="147">
          <cell r="B147" t="str">
            <v>2007 C/I Load Control Program</v>
          </cell>
          <cell r="C147" t="str">
            <v>MB-509DL</v>
          </cell>
          <cell r="D147">
            <v>0</v>
          </cell>
          <cell r="E147">
            <v>0</v>
          </cell>
          <cell r="F147">
            <v>4438.5704575163381</v>
          </cell>
          <cell r="G147">
            <v>8877.1409150326763</v>
          </cell>
          <cell r="H147">
            <v>8877.1409150326763</v>
          </cell>
          <cell r="I147">
            <v>8877.1409150326763</v>
          </cell>
          <cell r="J147">
            <v>8877.1409150326763</v>
          </cell>
          <cell r="K147">
            <v>0</v>
          </cell>
          <cell r="L147">
            <v>0</v>
          </cell>
          <cell r="M147">
            <v>0.1666</v>
          </cell>
          <cell r="N147">
            <v>0.83340000000000003</v>
          </cell>
          <cell r="O147">
            <v>21</v>
          </cell>
          <cell r="P147">
            <v>8.5999999999999993E-2</v>
          </cell>
          <cell r="Q147">
            <v>0.105</v>
          </cell>
          <cell r="R147">
            <v>0.13800000000000001</v>
          </cell>
          <cell r="S147">
            <v>7.0999999999999994E-2</v>
          </cell>
          <cell r="T147">
            <v>0.10099999999999999</v>
          </cell>
          <cell r="U147">
            <v>0.14800000000000002</v>
          </cell>
          <cell r="V147">
            <v>0.20100000000000001</v>
          </cell>
          <cell r="W147">
            <v>0.14999999999999991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N147">
            <v>63.594062087111084</v>
          </cell>
          <cell r="EO147">
            <v>77.64391301333329</v>
          </cell>
          <cell r="EP147">
            <v>102.04628567466663</v>
          </cell>
          <cell r="EQ147">
            <v>52.50207451377775</v>
          </cell>
          <cell r="ER147">
            <v>74.686049660444397</v>
          </cell>
          <cell r="ES147">
            <v>109.44094405688885</v>
          </cell>
          <cell r="ET147">
            <v>148.63263348266659</v>
          </cell>
          <cell r="EU147">
            <v>110.91987573333321</v>
          </cell>
          <cell r="EV147">
            <v>60.821065193777756</v>
          </cell>
          <cell r="EW147">
            <v>59.157267057777744</v>
          </cell>
          <cell r="EX147">
            <v>64.888127303999951</v>
          </cell>
          <cell r="EZ147">
            <v>318.12299725929398</v>
          </cell>
          <cell r="FA147">
            <v>388.40598502588222</v>
          </cell>
          <cell r="FB147">
            <v>510.47643746258814</v>
          </cell>
          <cell r="FC147">
            <v>262.63642796988222</v>
          </cell>
          <cell r="FD147">
            <v>373.60956654870574</v>
          </cell>
          <cell r="FE147">
            <v>547.46748365552935</v>
          </cell>
          <cell r="FF147">
            <v>743.52002847811741</v>
          </cell>
          <cell r="FG147">
            <v>554.86569289411716</v>
          </cell>
          <cell r="FH147">
            <v>304.25135493694108</v>
          </cell>
          <cell r="FI147">
            <v>295.92836954352936</v>
          </cell>
          <cell r="FJ147">
            <v>324.59643034305861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J147">
            <v>127.18812417422217</v>
          </cell>
          <cell r="GK147">
            <v>155.28782602666658</v>
          </cell>
          <cell r="GL147">
            <v>204.09257134933327</v>
          </cell>
          <cell r="GM147">
            <v>105.0041490275555</v>
          </cell>
          <cell r="GN147">
            <v>149.37209932088879</v>
          </cell>
          <cell r="GO147">
            <v>218.88188811377771</v>
          </cell>
          <cell r="GP147">
            <v>297.26526696533318</v>
          </cell>
          <cell r="GQ147">
            <v>221.83975146666643</v>
          </cell>
          <cell r="GR147">
            <v>121.64213038755551</v>
          </cell>
          <cell r="GS147">
            <v>118.31453411555549</v>
          </cell>
          <cell r="GT147">
            <v>129.7762546079999</v>
          </cell>
          <cell r="GV147">
            <v>636.24599451858796</v>
          </cell>
          <cell r="GW147">
            <v>776.81197005176443</v>
          </cell>
          <cell r="GX147">
            <v>1020.9528749251763</v>
          </cell>
          <cell r="GY147">
            <v>525.27285593976444</v>
          </cell>
          <cell r="GZ147">
            <v>747.21913309741149</v>
          </cell>
          <cell r="HA147">
            <v>1094.9349673110587</v>
          </cell>
          <cell r="HB147">
            <v>1487.0400569562348</v>
          </cell>
          <cell r="HC147">
            <v>1109.7313857882343</v>
          </cell>
          <cell r="HD147">
            <v>608.50270987388217</v>
          </cell>
          <cell r="HE147">
            <v>591.85673908705871</v>
          </cell>
          <cell r="HF147">
            <v>649.19286068611723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F147">
            <v>127.18812417422217</v>
          </cell>
          <cell r="IG147">
            <v>155.28782602666658</v>
          </cell>
          <cell r="IH147">
            <v>204.09257134933327</v>
          </cell>
          <cell r="II147">
            <v>105.0041490275555</v>
          </cell>
          <cell r="IJ147">
            <v>149.37209932088879</v>
          </cell>
          <cell r="IK147">
            <v>218.88188811377771</v>
          </cell>
          <cell r="IL147">
            <v>297.26526696533318</v>
          </cell>
          <cell r="IM147">
            <v>221.83975146666643</v>
          </cell>
          <cell r="IN147">
            <v>121.64213038755551</v>
          </cell>
          <cell r="IO147">
            <v>118.31453411555549</v>
          </cell>
          <cell r="IP147">
            <v>129.7762546079999</v>
          </cell>
          <cell r="IR147">
            <v>636.24599451858796</v>
          </cell>
          <cell r="IS147">
            <v>776.81197005176443</v>
          </cell>
          <cell r="IT147">
            <v>1020.9528749251763</v>
          </cell>
          <cell r="IU147">
            <v>525.27285593976444</v>
          </cell>
          <cell r="IV147">
            <v>747.21913309741149</v>
          </cell>
          <cell r="IW147">
            <v>1094.9349673110587</v>
          </cell>
          <cell r="IX147">
            <v>1487.0400569562348</v>
          </cell>
          <cell r="IY147">
            <v>1109.7313857882343</v>
          </cell>
          <cell r="IZ147">
            <v>608.50270987388217</v>
          </cell>
          <cell r="JA147">
            <v>591.85673908705871</v>
          </cell>
          <cell r="JB147">
            <v>649.19286068611723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B147">
            <v>127.18812417422217</v>
          </cell>
          <cell r="KC147">
            <v>155.28782602666658</v>
          </cell>
          <cell r="KD147">
            <v>204.09257134933327</v>
          </cell>
          <cell r="KE147">
            <v>105.0041490275555</v>
          </cell>
          <cell r="KF147">
            <v>149.37209932088879</v>
          </cell>
          <cell r="KG147">
            <v>218.88188811377771</v>
          </cell>
          <cell r="KH147">
            <v>297.26526696533318</v>
          </cell>
          <cell r="KI147">
            <v>221.83975146666643</v>
          </cell>
          <cell r="KJ147">
            <v>121.64213038755551</v>
          </cell>
          <cell r="KK147">
            <v>118.31453411555549</v>
          </cell>
          <cell r="KL147">
            <v>129.7762546079999</v>
          </cell>
          <cell r="KN147">
            <v>636.24599451858796</v>
          </cell>
          <cell r="KO147">
            <v>776.81197005176443</v>
          </cell>
          <cell r="KP147">
            <v>1020.9528749251763</v>
          </cell>
          <cell r="KQ147">
            <v>525.27285593976444</v>
          </cell>
          <cell r="KR147">
            <v>747.21913309741149</v>
          </cell>
          <cell r="KS147">
            <v>1094.9349673110587</v>
          </cell>
          <cell r="KT147">
            <v>1487.0400569562348</v>
          </cell>
          <cell r="KU147">
            <v>1109.7313857882343</v>
          </cell>
          <cell r="KV147">
            <v>608.50270987388217</v>
          </cell>
          <cell r="KW147">
            <v>591.85673908705871</v>
          </cell>
          <cell r="KX147">
            <v>649.19286068611723</v>
          </cell>
        </row>
        <row r="148">
          <cell r="B148" t="str">
            <v>2007 C/I Load Control Program</v>
          </cell>
          <cell r="C148" t="str">
            <v>8 lamp T8</v>
          </cell>
          <cell r="D148">
            <v>0</v>
          </cell>
          <cell r="E148">
            <v>0</v>
          </cell>
          <cell r="F148">
            <v>325383.28542719997</v>
          </cell>
          <cell r="G148">
            <v>650766.57085439994</v>
          </cell>
          <cell r="H148">
            <v>650766.57085439994</v>
          </cell>
          <cell r="I148">
            <v>650766.57085439994</v>
          </cell>
          <cell r="J148">
            <v>650766.57085439994</v>
          </cell>
          <cell r="K148">
            <v>0</v>
          </cell>
          <cell r="L148">
            <v>0</v>
          </cell>
          <cell r="M148">
            <v>0.1666</v>
          </cell>
          <cell r="N148">
            <v>0.83340000000000003</v>
          </cell>
          <cell r="O148">
            <v>21</v>
          </cell>
          <cell r="P148">
            <v>8.5999999999999993E-2</v>
          </cell>
          <cell r="Q148">
            <v>0.105</v>
          </cell>
          <cell r="R148">
            <v>0.13800000000000001</v>
          </cell>
          <cell r="S148">
            <v>7.0999999999999994E-2</v>
          </cell>
          <cell r="T148">
            <v>0.10099999999999999</v>
          </cell>
          <cell r="U148">
            <v>0.14800000000000002</v>
          </cell>
          <cell r="V148">
            <v>0.20100000000000001</v>
          </cell>
          <cell r="W148">
            <v>0.14999999999999991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N148">
            <v>4661.9615602867498</v>
          </cell>
          <cell r="EO148">
            <v>5691.9298119780087</v>
          </cell>
          <cell r="EP148">
            <v>7480.8220385996701</v>
          </cell>
          <cell r="EQ148">
            <v>3848.828730004177</v>
          </cell>
          <cell r="ER148">
            <v>5475.0943905693221</v>
          </cell>
          <cell r="ES148">
            <v>8022.910592121385</v>
          </cell>
          <cell r="ET148">
            <v>10895.979925786474</v>
          </cell>
          <cell r="EU148">
            <v>8131.3283028257219</v>
          </cell>
          <cell r="EV148">
            <v>4458.6783527161078</v>
          </cell>
          <cell r="EW148">
            <v>4336.7084281737207</v>
          </cell>
          <cell r="EX148">
            <v>4756.8270571530493</v>
          </cell>
          <cell r="EZ148">
            <v>23321.000986452447</v>
          </cell>
          <cell r="FA148">
            <v>28473.315157877987</v>
          </cell>
          <cell r="FB148">
            <v>37422.07135035393</v>
          </cell>
          <cell r="FC148">
            <v>19253.384535327019</v>
          </cell>
          <cell r="FD148">
            <v>27388.617437577872</v>
          </cell>
          <cell r="FE148">
            <v>40133.815651104218</v>
          </cell>
          <cell r="FF148">
            <v>54506.060445080722</v>
          </cell>
          <cell r="FG148">
            <v>40676.164511254246</v>
          </cell>
          <cell r="FH148">
            <v>22304.096873671093</v>
          </cell>
          <cell r="FI148">
            <v>21693.954406002278</v>
          </cell>
          <cell r="FJ148">
            <v>23795.556239083744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J148">
            <v>9323.9231205734995</v>
          </cell>
          <cell r="GK148">
            <v>11383.859623956017</v>
          </cell>
          <cell r="GL148">
            <v>14961.64407719934</v>
          </cell>
          <cell r="GM148">
            <v>7697.6574600083541</v>
          </cell>
          <cell r="GN148">
            <v>10950.188781138644</v>
          </cell>
          <cell r="GO148">
            <v>16045.82118424277</v>
          </cell>
          <cell r="GP148">
            <v>21791.959851572949</v>
          </cell>
          <cell r="GQ148">
            <v>16262.656605651444</v>
          </cell>
          <cell r="GR148">
            <v>8917.3567054322157</v>
          </cell>
          <cell r="GS148">
            <v>8673.4168563474414</v>
          </cell>
          <cell r="GT148">
            <v>9513.6541143060986</v>
          </cell>
          <cell r="GV148">
            <v>46642.001972904895</v>
          </cell>
          <cell r="GW148">
            <v>56946.630315755974</v>
          </cell>
          <cell r="GX148">
            <v>74844.14270070786</v>
          </cell>
          <cell r="GY148">
            <v>38506.769070654038</v>
          </cell>
          <cell r="GZ148">
            <v>54777.234875155744</v>
          </cell>
          <cell r="HA148">
            <v>80267.631302208436</v>
          </cell>
          <cell r="HB148">
            <v>109012.12089016144</v>
          </cell>
          <cell r="HC148">
            <v>81352.329022508493</v>
          </cell>
          <cell r="HD148">
            <v>44608.193747342186</v>
          </cell>
          <cell r="HE148">
            <v>43387.908812004556</v>
          </cell>
          <cell r="HF148">
            <v>47591.112478167488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F148">
            <v>9323.9231205734995</v>
          </cell>
          <cell r="IG148">
            <v>11383.859623956017</v>
          </cell>
          <cell r="IH148">
            <v>14961.64407719934</v>
          </cell>
          <cell r="II148">
            <v>7697.6574600083541</v>
          </cell>
          <cell r="IJ148">
            <v>10950.188781138644</v>
          </cell>
          <cell r="IK148">
            <v>16045.82118424277</v>
          </cell>
          <cell r="IL148">
            <v>21791.959851572949</v>
          </cell>
          <cell r="IM148">
            <v>16262.656605651444</v>
          </cell>
          <cell r="IN148">
            <v>8917.3567054322157</v>
          </cell>
          <cell r="IO148">
            <v>8673.4168563474414</v>
          </cell>
          <cell r="IP148">
            <v>9513.6541143060986</v>
          </cell>
          <cell r="IR148">
            <v>46642.001972904895</v>
          </cell>
          <cell r="IS148">
            <v>56946.630315755974</v>
          </cell>
          <cell r="IT148">
            <v>74844.14270070786</v>
          </cell>
          <cell r="IU148">
            <v>38506.769070654038</v>
          </cell>
          <cell r="IV148">
            <v>54777.234875155744</v>
          </cell>
          <cell r="IW148">
            <v>80267.631302208436</v>
          </cell>
          <cell r="IX148">
            <v>109012.12089016144</v>
          </cell>
          <cell r="IY148">
            <v>81352.329022508493</v>
          </cell>
          <cell r="IZ148">
            <v>44608.193747342186</v>
          </cell>
          <cell r="JA148">
            <v>43387.908812004556</v>
          </cell>
          <cell r="JB148">
            <v>47591.112478167488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B148">
            <v>9323.9231205734995</v>
          </cell>
          <cell r="KC148">
            <v>11383.859623956017</v>
          </cell>
          <cell r="KD148">
            <v>14961.64407719934</v>
          </cell>
          <cell r="KE148">
            <v>7697.6574600083541</v>
          </cell>
          <cell r="KF148">
            <v>10950.188781138644</v>
          </cell>
          <cell r="KG148">
            <v>16045.82118424277</v>
          </cell>
          <cell r="KH148">
            <v>21791.959851572949</v>
          </cell>
          <cell r="KI148">
            <v>16262.656605651444</v>
          </cell>
          <cell r="KJ148">
            <v>8917.3567054322157</v>
          </cell>
          <cell r="KK148">
            <v>8673.4168563474414</v>
          </cell>
          <cell r="KL148">
            <v>9513.6541143060986</v>
          </cell>
          <cell r="KN148">
            <v>46642.001972904895</v>
          </cell>
          <cell r="KO148">
            <v>56946.630315755974</v>
          </cell>
          <cell r="KP148">
            <v>74844.14270070786</v>
          </cell>
          <cell r="KQ148">
            <v>38506.769070654038</v>
          </cell>
          <cell r="KR148">
            <v>54777.234875155744</v>
          </cell>
          <cell r="KS148">
            <v>80267.631302208436</v>
          </cell>
          <cell r="KT148">
            <v>109012.12089016144</v>
          </cell>
          <cell r="KU148">
            <v>81352.329022508493</v>
          </cell>
          <cell r="KV148">
            <v>44608.193747342186</v>
          </cell>
          <cell r="KW148">
            <v>43387.908812004556</v>
          </cell>
          <cell r="KX148">
            <v>47591.112478167488</v>
          </cell>
        </row>
        <row r="149">
          <cell r="B149" t="str">
            <v>2007 C/I Load Control Program</v>
          </cell>
          <cell r="C149" t="str">
            <v>Night lights</v>
          </cell>
          <cell r="D149">
            <v>0</v>
          </cell>
          <cell r="E149">
            <v>0</v>
          </cell>
          <cell r="F149">
            <v>7008.8760000000002</v>
          </cell>
          <cell r="G149">
            <v>14017.752000000002</v>
          </cell>
          <cell r="H149">
            <v>14017.752000000002</v>
          </cell>
          <cell r="I149">
            <v>14017.752000000002</v>
          </cell>
          <cell r="J149">
            <v>14017.752000000002</v>
          </cell>
          <cell r="K149">
            <v>0</v>
          </cell>
          <cell r="L149">
            <v>0</v>
          </cell>
          <cell r="M149">
            <v>0.1666</v>
          </cell>
          <cell r="N149">
            <v>0.83340000000000003</v>
          </cell>
          <cell r="O149">
            <v>21</v>
          </cell>
          <cell r="P149">
            <v>8.5999999999999993E-2</v>
          </cell>
          <cell r="Q149">
            <v>0.105</v>
          </cell>
          <cell r="R149">
            <v>0.13800000000000001</v>
          </cell>
          <cell r="S149">
            <v>7.0999999999999994E-2</v>
          </cell>
          <cell r="T149">
            <v>0.10099999999999999</v>
          </cell>
          <cell r="U149">
            <v>0.14800000000000002</v>
          </cell>
          <cell r="V149">
            <v>0.20100000000000001</v>
          </cell>
          <cell r="W149">
            <v>0.14999999999999991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N149">
            <v>100.4203717776</v>
          </cell>
          <cell r="EO149">
            <v>122.60626786799999</v>
          </cell>
          <cell r="EP149">
            <v>161.13966634080003</v>
          </cell>
          <cell r="EQ149">
            <v>82.905190653599988</v>
          </cell>
          <cell r="ER149">
            <v>117.93555290159998</v>
          </cell>
          <cell r="ES149">
            <v>172.81645375680003</v>
          </cell>
          <cell r="ET149">
            <v>234.7034270616</v>
          </cell>
          <cell r="EU149">
            <v>175.15181123999989</v>
          </cell>
          <cell r="EV149">
            <v>96.041576496600001</v>
          </cell>
          <cell r="EW149">
            <v>93.414299327999998</v>
          </cell>
          <cell r="EX149">
            <v>102.46380957539998</v>
          </cell>
          <cell r="EZ149">
            <v>502.34296422239998</v>
          </cell>
          <cell r="FA149">
            <v>613.32571213200004</v>
          </cell>
          <cell r="FB149">
            <v>806.08522165920022</v>
          </cell>
          <cell r="FC149">
            <v>414.7250053464</v>
          </cell>
          <cell r="FD149">
            <v>589.96092309840003</v>
          </cell>
          <cell r="FE149">
            <v>864.49719424320017</v>
          </cell>
          <cell r="FF149">
            <v>1174.0806489384001</v>
          </cell>
          <cell r="FG149">
            <v>876.17958875999955</v>
          </cell>
          <cell r="FH149">
            <v>480.43847450340007</v>
          </cell>
          <cell r="FI149">
            <v>467.29578067200009</v>
          </cell>
          <cell r="FJ149">
            <v>512.56505942459989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J149">
            <v>200.84074355520002</v>
          </cell>
          <cell r="GK149">
            <v>245.21253573600001</v>
          </cell>
          <cell r="GL149">
            <v>322.27933268160007</v>
          </cell>
          <cell r="GM149">
            <v>165.8103813072</v>
          </cell>
          <cell r="GN149">
            <v>235.87110580320001</v>
          </cell>
          <cell r="GO149">
            <v>345.63290751360012</v>
          </cell>
          <cell r="GP149">
            <v>469.40685412320005</v>
          </cell>
          <cell r="GQ149">
            <v>350.30362247999983</v>
          </cell>
          <cell r="GR149">
            <v>192.08315299320003</v>
          </cell>
          <cell r="GS149">
            <v>186.82859865600003</v>
          </cell>
          <cell r="GT149">
            <v>204.92761915079996</v>
          </cell>
          <cell r="GV149">
            <v>1004.6859284448001</v>
          </cell>
          <cell r="GW149">
            <v>1226.6514242640003</v>
          </cell>
          <cell r="GX149">
            <v>1612.1704433184004</v>
          </cell>
          <cell r="GY149">
            <v>829.45001069280011</v>
          </cell>
          <cell r="GZ149">
            <v>1179.9218461968001</v>
          </cell>
          <cell r="HA149">
            <v>1728.9943884864006</v>
          </cell>
          <cell r="HB149">
            <v>2348.1612978768003</v>
          </cell>
          <cell r="HC149">
            <v>1752.3591775199993</v>
          </cell>
          <cell r="HD149">
            <v>960.87694900680026</v>
          </cell>
          <cell r="HE149">
            <v>934.59156134400018</v>
          </cell>
          <cell r="HF149">
            <v>1025.1301188491998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F149">
            <v>200.84074355520002</v>
          </cell>
          <cell r="IG149">
            <v>245.21253573600001</v>
          </cell>
          <cell r="IH149">
            <v>322.27933268160007</v>
          </cell>
          <cell r="II149">
            <v>165.8103813072</v>
          </cell>
          <cell r="IJ149">
            <v>235.87110580320001</v>
          </cell>
          <cell r="IK149">
            <v>345.63290751360012</v>
          </cell>
          <cell r="IL149">
            <v>469.40685412320005</v>
          </cell>
          <cell r="IM149">
            <v>350.30362247999983</v>
          </cell>
          <cell r="IN149">
            <v>192.08315299320003</v>
          </cell>
          <cell r="IO149">
            <v>186.82859865600003</v>
          </cell>
          <cell r="IP149">
            <v>204.92761915079996</v>
          </cell>
          <cell r="IR149">
            <v>1004.6859284448001</v>
          </cell>
          <cell r="IS149">
            <v>1226.6514242640003</v>
          </cell>
          <cell r="IT149">
            <v>1612.1704433184004</v>
          </cell>
          <cell r="IU149">
            <v>829.45001069280011</v>
          </cell>
          <cell r="IV149">
            <v>1179.9218461968001</v>
          </cell>
          <cell r="IW149">
            <v>1728.9943884864006</v>
          </cell>
          <cell r="IX149">
            <v>2348.1612978768003</v>
          </cell>
          <cell r="IY149">
            <v>1752.3591775199993</v>
          </cell>
          <cell r="IZ149">
            <v>960.87694900680026</v>
          </cell>
          <cell r="JA149">
            <v>934.59156134400018</v>
          </cell>
          <cell r="JB149">
            <v>1025.1301188491998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B149">
            <v>200.84074355520002</v>
          </cell>
          <cell r="KC149">
            <v>245.21253573600001</v>
          </cell>
          <cell r="KD149">
            <v>322.27933268160007</v>
          </cell>
          <cell r="KE149">
            <v>165.8103813072</v>
          </cell>
          <cell r="KF149">
            <v>235.87110580320001</v>
          </cell>
          <cell r="KG149">
            <v>345.63290751360012</v>
          </cell>
          <cell r="KH149">
            <v>469.40685412320005</v>
          </cell>
          <cell r="KI149">
            <v>350.30362247999983</v>
          </cell>
          <cell r="KJ149">
            <v>192.08315299320003</v>
          </cell>
          <cell r="KK149">
            <v>186.82859865600003</v>
          </cell>
          <cell r="KL149">
            <v>204.92761915079996</v>
          </cell>
          <cell r="KN149">
            <v>1004.6859284448001</v>
          </cell>
          <cell r="KO149">
            <v>1226.6514242640003</v>
          </cell>
          <cell r="KP149">
            <v>1612.1704433184004</v>
          </cell>
          <cell r="KQ149">
            <v>829.45001069280011</v>
          </cell>
          <cell r="KR149">
            <v>1179.9218461968001</v>
          </cell>
          <cell r="KS149">
            <v>1728.9943884864006</v>
          </cell>
          <cell r="KT149">
            <v>2348.1612978768003</v>
          </cell>
          <cell r="KU149">
            <v>1752.3591775199993</v>
          </cell>
          <cell r="KV149">
            <v>960.87694900680026</v>
          </cell>
          <cell r="KW149">
            <v>934.59156134400018</v>
          </cell>
          <cell r="KX149">
            <v>1025.1301188491998</v>
          </cell>
        </row>
        <row r="150">
          <cell r="B150" t="str">
            <v>2007 C/I Load Control Program</v>
          </cell>
          <cell r="C150" t="str">
            <v>Garden Centre lights</v>
          </cell>
          <cell r="D150">
            <v>0</v>
          </cell>
          <cell r="E150">
            <v>0</v>
          </cell>
          <cell r="F150">
            <v>7375.6650239999917</v>
          </cell>
          <cell r="G150">
            <v>14751.330047999983</v>
          </cell>
          <cell r="H150">
            <v>14751.330047999983</v>
          </cell>
          <cell r="I150">
            <v>14751.330047999983</v>
          </cell>
          <cell r="J150">
            <v>14751.330047999983</v>
          </cell>
          <cell r="K150">
            <v>0</v>
          </cell>
          <cell r="L150">
            <v>0</v>
          </cell>
          <cell r="M150">
            <v>0.1666</v>
          </cell>
          <cell r="N150">
            <v>0.83340000000000003</v>
          </cell>
          <cell r="O150">
            <v>21</v>
          </cell>
          <cell r="P150">
            <v>8.5999999999999993E-2</v>
          </cell>
          <cell r="Q150">
            <v>0.105</v>
          </cell>
          <cell r="R150">
            <v>0.13800000000000001</v>
          </cell>
          <cell r="S150">
            <v>7.0999999999999994E-2</v>
          </cell>
          <cell r="T150">
            <v>0.10099999999999999</v>
          </cell>
          <cell r="U150">
            <v>0.14800000000000002</v>
          </cell>
          <cell r="V150">
            <v>0.20100000000000001</v>
          </cell>
          <cell r="W150">
            <v>0.14999999999999991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N150">
            <v>105.67557819786228</v>
          </cell>
          <cell r="EO150">
            <v>129.02250826483183</v>
          </cell>
          <cell r="EP150">
            <v>169.57243943377904</v>
          </cell>
          <cell r="EQ150">
            <v>87.243791302886294</v>
          </cell>
          <cell r="ER150">
            <v>124.10736509283824</v>
          </cell>
          <cell r="ES150">
            <v>181.86029736376301</v>
          </cell>
          <cell r="ET150">
            <v>246.98594439267811</v>
          </cell>
          <cell r="EU150">
            <v>184.31786894975968</v>
          </cell>
          <cell r="EV150">
            <v>101.06763147411829</v>
          </cell>
          <cell r="EW150">
            <v>98.302863439871885</v>
          </cell>
          <cell r="EX150">
            <v>107.82595333560946</v>
          </cell>
          <cell r="EZ150">
            <v>528.63161386613695</v>
          </cell>
          <cell r="FA150">
            <v>645.42231925516728</v>
          </cell>
          <cell r="FB150">
            <v>848.26933387821998</v>
          </cell>
          <cell r="FC150">
            <v>436.42842540111309</v>
          </cell>
          <cell r="FD150">
            <v>620.83480233116086</v>
          </cell>
          <cell r="FE150">
            <v>909.73812618823604</v>
          </cell>
          <cell r="FF150">
            <v>1235.5227254313202</v>
          </cell>
          <cell r="FG150">
            <v>922.03188465023845</v>
          </cell>
          <cell r="FH150">
            <v>505.58081674988102</v>
          </cell>
          <cell r="FI150">
            <v>491.75033848012748</v>
          </cell>
          <cell r="FJ150">
            <v>539.38865252038966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J150">
            <v>211.35115639572456</v>
          </cell>
          <cell r="GK150">
            <v>258.04501652966366</v>
          </cell>
          <cell r="GL150">
            <v>339.14487886755808</v>
          </cell>
          <cell r="GM150">
            <v>174.48758260577259</v>
          </cell>
          <cell r="GN150">
            <v>248.21473018567647</v>
          </cell>
          <cell r="GO150">
            <v>363.72059472752602</v>
          </cell>
          <cell r="GP150">
            <v>493.97188878535621</v>
          </cell>
          <cell r="GQ150">
            <v>368.63573789951937</v>
          </cell>
          <cell r="GR150">
            <v>202.13526294823657</v>
          </cell>
          <cell r="GS150">
            <v>196.60572687974377</v>
          </cell>
          <cell r="GT150">
            <v>215.65190667121891</v>
          </cell>
          <cell r="GV150">
            <v>1057.2632277322739</v>
          </cell>
          <cell r="GW150">
            <v>1290.8446385103346</v>
          </cell>
          <cell r="GX150">
            <v>1696.53866775644</v>
          </cell>
          <cell r="GY150">
            <v>872.85685080222618</v>
          </cell>
          <cell r="GZ150">
            <v>1241.6696046623217</v>
          </cell>
          <cell r="HA150">
            <v>1819.4762523764721</v>
          </cell>
          <cell r="HB150">
            <v>2471.0454508626403</v>
          </cell>
          <cell r="HC150">
            <v>1844.0637693004769</v>
          </cell>
          <cell r="HD150">
            <v>1011.161633499762</v>
          </cell>
          <cell r="HE150">
            <v>983.50067696025496</v>
          </cell>
          <cell r="HF150">
            <v>1078.7773050407793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F150">
            <v>211.35115639572456</v>
          </cell>
          <cell r="IG150">
            <v>258.04501652966366</v>
          </cell>
          <cell r="IH150">
            <v>339.14487886755808</v>
          </cell>
          <cell r="II150">
            <v>174.48758260577259</v>
          </cell>
          <cell r="IJ150">
            <v>248.21473018567647</v>
          </cell>
          <cell r="IK150">
            <v>363.72059472752602</v>
          </cell>
          <cell r="IL150">
            <v>493.97188878535621</v>
          </cell>
          <cell r="IM150">
            <v>368.63573789951937</v>
          </cell>
          <cell r="IN150">
            <v>202.13526294823657</v>
          </cell>
          <cell r="IO150">
            <v>196.60572687974377</v>
          </cell>
          <cell r="IP150">
            <v>215.65190667121891</v>
          </cell>
          <cell r="IR150">
            <v>1057.2632277322739</v>
          </cell>
          <cell r="IS150">
            <v>1290.8446385103346</v>
          </cell>
          <cell r="IT150">
            <v>1696.53866775644</v>
          </cell>
          <cell r="IU150">
            <v>872.85685080222618</v>
          </cell>
          <cell r="IV150">
            <v>1241.6696046623217</v>
          </cell>
          <cell r="IW150">
            <v>1819.4762523764721</v>
          </cell>
          <cell r="IX150">
            <v>2471.0454508626403</v>
          </cell>
          <cell r="IY150">
            <v>1844.0637693004769</v>
          </cell>
          <cell r="IZ150">
            <v>1011.161633499762</v>
          </cell>
          <cell r="JA150">
            <v>983.50067696025496</v>
          </cell>
          <cell r="JB150">
            <v>1078.7773050407793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B150">
            <v>211.35115639572456</v>
          </cell>
          <cell r="KC150">
            <v>258.04501652966366</v>
          </cell>
          <cell r="KD150">
            <v>339.14487886755808</v>
          </cell>
          <cell r="KE150">
            <v>174.48758260577259</v>
          </cell>
          <cell r="KF150">
            <v>248.21473018567647</v>
          </cell>
          <cell r="KG150">
            <v>363.72059472752602</v>
          </cell>
          <cell r="KH150">
            <v>493.97188878535621</v>
          </cell>
          <cell r="KI150">
            <v>368.63573789951937</v>
          </cell>
          <cell r="KJ150">
            <v>202.13526294823657</v>
          </cell>
          <cell r="KK150">
            <v>196.60572687974377</v>
          </cell>
          <cell r="KL150">
            <v>215.65190667121891</v>
          </cell>
          <cell r="KN150">
            <v>1057.2632277322739</v>
          </cell>
          <cell r="KO150">
            <v>1290.8446385103346</v>
          </cell>
          <cell r="KP150">
            <v>1696.53866775644</v>
          </cell>
          <cell r="KQ150">
            <v>872.85685080222618</v>
          </cell>
          <cell r="KR150">
            <v>1241.6696046623217</v>
          </cell>
          <cell r="KS150">
            <v>1819.4762523764721</v>
          </cell>
          <cell r="KT150">
            <v>2471.0454508626403</v>
          </cell>
          <cell r="KU150">
            <v>1844.0637693004769</v>
          </cell>
          <cell r="KV150">
            <v>1011.161633499762</v>
          </cell>
          <cell r="KW150">
            <v>983.50067696025496</v>
          </cell>
          <cell r="KX150">
            <v>1078.7773050407793</v>
          </cell>
        </row>
        <row r="151">
          <cell r="B151" t="str">
            <v>2007 C/I Load Control Program</v>
          </cell>
          <cell r="C151" t="str">
            <v>T8-8'-2lamp</v>
          </cell>
          <cell r="D151">
            <v>0</v>
          </cell>
          <cell r="E151">
            <v>0</v>
          </cell>
          <cell r="F151">
            <v>1776.145</v>
          </cell>
          <cell r="G151">
            <v>3552.2900000000004</v>
          </cell>
          <cell r="H151">
            <v>3552.2900000000004</v>
          </cell>
          <cell r="I151">
            <v>3552.2900000000004</v>
          </cell>
          <cell r="J151">
            <v>3552.2900000000004</v>
          </cell>
          <cell r="K151">
            <v>0</v>
          </cell>
          <cell r="L151">
            <v>0</v>
          </cell>
          <cell r="M151">
            <v>0.1666</v>
          </cell>
          <cell r="N151">
            <v>0.83340000000000003</v>
          </cell>
          <cell r="O151">
            <v>21</v>
          </cell>
          <cell r="P151">
            <v>8.5999999999999993E-2</v>
          </cell>
          <cell r="Q151">
            <v>0.105</v>
          </cell>
          <cell r="R151">
            <v>0.13800000000000001</v>
          </cell>
          <cell r="S151">
            <v>7.0999999999999994E-2</v>
          </cell>
          <cell r="T151">
            <v>0.10099999999999999</v>
          </cell>
          <cell r="U151">
            <v>0.14800000000000002</v>
          </cell>
          <cell r="V151">
            <v>0.20100000000000001</v>
          </cell>
          <cell r="W151">
            <v>0.14999999999999991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N151">
            <v>25.447895102</v>
          </cell>
          <cell r="EO151">
            <v>31.070104484999998</v>
          </cell>
          <cell r="EP151">
            <v>40.834994466000005</v>
          </cell>
          <cell r="EQ151">
            <v>21.009308746999995</v>
          </cell>
          <cell r="ER151">
            <v>29.886481456999995</v>
          </cell>
          <cell r="ES151">
            <v>43.794052036000004</v>
          </cell>
          <cell r="ET151">
            <v>59.477057156999997</v>
          </cell>
          <cell r="EU151">
            <v>44.385863549999975</v>
          </cell>
          <cell r="EV151">
            <v>24.338248513250001</v>
          </cell>
          <cell r="EW151">
            <v>23.672460559999998</v>
          </cell>
          <cell r="EX151">
            <v>25.965730176749993</v>
          </cell>
          <cell r="EZ151">
            <v>127.30057489799999</v>
          </cell>
          <cell r="FA151">
            <v>155.425120515</v>
          </cell>
          <cell r="FB151">
            <v>204.27301553400002</v>
          </cell>
          <cell r="FC151">
            <v>105.096986253</v>
          </cell>
          <cell r="FD151">
            <v>149.504163543</v>
          </cell>
          <cell r="FE151">
            <v>219.07540796400005</v>
          </cell>
          <cell r="FF151">
            <v>297.52808784300004</v>
          </cell>
          <cell r="FG151">
            <v>222.03588644999988</v>
          </cell>
          <cell r="FH151">
            <v>121.74967773675</v>
          </cell>
          <cell r="FI151">
            <v>118.41913944000001</v>
          </cell>
          <cell r="FJ151">
            <v>129.89099357324997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J151">
            <v>50.895790204000001</v>
          </cell>
          <cell r="GK151">
            <v>62.140208970000003</v>
          </cell>
          <cell r="GL151">
            <v>81.669988932000024</v>
          </cell>
          <cell r="GM151">
            <v>42.018617493999997</v>
          </cell>
          <cell r="GN151">
            <v>59.772962913999997</v>
          </cell>
          <cell r="GO151">
            <v>87.588104072000021</v>
          </cell>
          <cell r="GP151">
            <v>118.95411431400001</v>
          </cell>
          <cell r="GQ151">
            <v>88.77172709999995</v>
          </cell>
          <cell r="GR151">
            <v>48.676497026500009</v>
          </cell>
          <cell r="GS151">
            <v>47.344921120000002</v>
          </cell>
          <cell r="GT151">
            <v>51.931460353499986</v>
          </cell>
          <cell r="GV151">
            <v>254.60114979600002</v>
          </cell>
          <cell r="GW151">
            <v>310.85024103000006</v>
          </cell>
          <cell r="GX151">
            <v>408.5460310680001</v>
          </cell>
          <cell r="GY151">
            <v>210.19397250600002</v>
          </cell>
          <cell r="GZ151">
            <v>299.00832708600001</v>
          </cell>
          <cell r="HA151">
            <v>438.15081592800016</v>
          </cell>
          <cell r="HB151">
            <v>595.05617568600007</v>
          </cell>
          <cell r="HC151">
            <v>444.07177289999981</v>
          </cell>
          <cell r="HD151">
            <v>243.49935547350003</v>
          </cell>
          <cell r="HE151">
            <v>236.83827888000005</v>
          </cell>
          <cell r="HF151">
            <v>259.7819871465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F151">
            <v>50.895790204000001</v>
          </cell>
          <cell r="IG151">
            <v>62.140208970000003</v>
          </cell>
          <cell r="IH151">
            <v>81.669988932000024</v>
          </cell>
          <cell r="II151">
            <v>42.018617493999997</v>
          </cell>
          <cell r="IJ151">
            <v>59.772962913999997</v>
          </cell>
          <cell r="IK151">
            <v>87.588104072000021</v>
          </cell>
          <cell r="IL151">
            <v>118.95411431400001</v>
          </cell>
          <cell r="IM151">
            <v>88.77172709999995</v>
          </cell>
          <cell r="IN151">
            <v>48.676497026500009</v>
          </cell>
          <cell r="IO151">
            <v>47.344921120000002</v>
          </cell>
          <cell r="IP151">
            <v>51.931460353499986</v>
          </cell>
          <cell r="IR151">
            <v>254.60114979600002</v>
          </cell>
          <cell r="IS151">
            <v>310.85024103000006</v>
          </cell>
          <cell r="IT151">
            <v>408.5460310680001</v>
          </cell>
          <cell r="IU151">
            <v>210.19397250600002</v>
          </cell>
          <cell r="IV151">
            <v>299.00832708600001</v>
          </cell>
          <cell r="IW151">
            <v>438.15081592800016</v>
          </cell>
          <cell r="IX151">
            <v>595.05617568600007</v>
          </cell>
          <cell r="IY151">
            <v>444.07177289999981</v>
          </cell>
          <cell r="IZ151">
            <v>243.49935547350003</v>
          </cell>
          <cell r="JA151">
            <v>236.83827888000005</v>
          </cell>
          <cell r="JB151">
            <v>259.7819871465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B151">
            <v>50.895790204000001</v>
          </cell>
          <cell r="KC151">
            <v>62.140208970000003</v>
          </cell>
          <cell r="KD151">
            <v>81.669988932000024</v>
          </cell>
          <cell r="KE151">
            <v>42.018617493999997</v>
          </cell>
          <cell r="KF151">
            <v>59.772962913999997</v>
          </cell>
          <cell r="KG151">
            <v>87.588104072000021</v>
          </cell>
          <cell r="KH151">
            <v>118.95411431400001</v>
          </cell>
          <cell r="KI151">
            <v>88.77172709999995</v>
          </cell>
          <cell r="KJ151">
            <v>48.676497026500009</v>
          </cell>
          <cell r="KK151">
            <v>47.344921120000002</v>
          </cell>
          <cell r="KL151">
            <v>51.931460353499986</v>
          </cell>
          <cell r="KN151">
            <v>254.60114979600002</v>
          </cell>
          <cell r="KO151">
            <v>310.85024103000006</v>
          </cell>
          <cell r="KP151">
            <v>408.5460310680001</v>
          </cell>
          <cell r="KQ151">
            <v>210.19397250600002</v>
          </cell>
          <cell r="KR151">
            <v>299.00832708600001</v>
          </cell>
          <cell r="KS151">
            <v>438.15081592800016</v>
          </cell>
          <cell r="KT151">
            <v>595.05617568600007</v>
          </cell>
          <cell r="KU151">
            <v>444.07177289999981</v>
          </cell>
          <cell r="KV151">
            <v>243.49935547350003</v>
          </cell>
          <cell r="KW151">
            <v>236.83827888000005</v>
          </cell>
          <cell r="KX151">
            <v>259.7819871465</v>
          </cell>
        </row>
        <row r="152">
          <cell r="B152" t="str">
            <v>2007 C/I Load Control Program</v>
          </cell>
          <cell r="C152" t="str">
            <v>T8-4'-2lamp</v>
          </cell>
          <cell r="D152">
            <v>0</v>
          </cell>
          <cell r="E152">
            <v>0</v>
          </cell>
          <cell r="F152">
            <v>627.12999999999988</v>
          </cell>
          <cell r="G152">
            <v>1254.2599999999998</v>
          </cell>
          <cell r="H152">
            <v>1254.2599999999998</v>
          </cell>
          <cell r="I152">
            <v>1254.2599999999998</v>
          </cell>
          <cell r="J152">
            <v>1254.2599999999998</v>
          </cell>
          <cell r="K152">
            <v>0</v>
          </cell>
          <cell r="L152">
            <v>0</v>
          </cell>
          <cell r="M152">
            <v>0.1666</v>
          </cell>
          <cell r="N152">
            <v>0.83340000000000003</v>
          </cell>
          <cell r="O152">
            <v>21</v>
          </cell>
          <cell r="P152">
            <v>8.5999999999999993E-2</v>
          </cell>
          <cell r="Q152">
            <v>0.105</v>
          </cell>
          <cell r="R152">
            <v>0.13800000000000001</v>
          </cell>
          <cell r="S152">
            <v>7.0999999999999994E-2</v>
          </cell>
          <cell r="T152">
            <v>0.10099999999999999</v>
          </cell>
          <cell r="U152">
            <v>0.14800000000000002</v>
          </cell>
          <cell r="V152">
            <v>0.20100000000000001</v>
          </cell>
          <cell r="W152">
            <v>0.14999999999999991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N152">
            <v>8.985267787999998</v>
          </cell>
          <cell r="EO152">
            <v>10.970385089999997</v>
          </cell>
          <cell r="EP152">
            <v>14.418220403999999</v>
          </cell>
          <cell r="EQ152">
            <v>7.4180699179999978</v>
          </cell>
          <cell r="ER152">
            <v>10.552465657999996</v>
          </cell>
          <cell r="ES152">
            <v>15.463018984</v>
          </cell>
          <cell r="ET152">
            <v>21.000451457999993</v>
          </cell>
          <cell r="EU152">
            <v>15.671978699999988</v>
          </cell>
          <cell r="EV152">
            <v>8.5934683204999978</v>
          </cell>
          <cell r="EW152">
            <v>8.3583886399999976</v>
          </cell>
          <cell r="EX152">
            <v>9.1681075394999958</v>
          </cell>
          <cell r="EZ152">
            <v>44.947912211999991</v>
          </cell>
          <cell r="FA152">
            <v>54.878264909999992</v>
          </cell>
          <cell r="FB152">
            <v>72.125719595999996</v>
          </cell>
          <cell r="FC152">
            <v>37.108160081999991</v>
          </cell>
          <cell r="FD152">
            <v>52.787664341999985</v>
          </cell>
          <cell r="FE152">
            <v>77.352221016000001</v>
          </cell>
          <cell r="FF152">
            <v>105.05267854199998</v>
          </cell>
          <cell r="FG152">
            <v>78.397521299999937</v>
          </cell>
          <cell r="FH152">
            <v>42.9879741795</v>
          </cell>
          <cell r="FI152">
            <v>41.81201136</v>
          </cell>
          <cell r="FJ152">
            <v>45.862549960499976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J152">
            <v>17.970535575999996</v>
          </cell>
          <cell r="GK152">
            <v>21.940770179999994</v>
          </cell>
          <cell r="GL152">
            <v>28.836440807999999</v>
          </cell>
          <cell r="GM152">
            <v>14.836139835999996</v>
          </cell>
          <cell r="GN152">
            <v>21.104931315999991</v>
          </cell>
          <cell r="GO152">
            <v>30.926037967999999</v>
          </cell>
          <cell r="GP152">
            <v>42.000902915999987</v>
          </cell>
          <cell r="GQ152">
            <v>31.343957399999976</v>
          </cell>
          <cell r="GR152">
            <v>17.186936640999996</v>
          </cell>
          <cell r="GS152">
            <v>16.716777279999995</v>
          </cell>
          <cell r="GT152">
            <v>18.336215078999992</v>
          </cell>
          <cell r="GV152">
            <v>89.895824423999983</v>
          </cell>
          <cell r="GW152">
            <v>109.75652981999998</v>
          </cell>
          <cell r="GX152">
            <v>144.25143919199999</v>
          </cell>
          <cell r="GY152">
            <v>74.216320163999981</v>
          </cell>
          <cell r="GZ152">
            <v>105.57532868399997</v>
          </cell>
          <cell r="HA152">
            <v>154.704442032</v>
          </cell>
          <cell r="HB152">
            <v>210.10535708399996</v>
          </cell>
          <cell r="HC152">
            <v>156.79504259999987</v>
          </cell>
          <cell r="HD152">
            <v>85.975948359</v>
          </cell>
          <cell r="HE152">
            <v>83.624022719999999</v>
          </cell>
          <cell r="HF152">
            <v>91.725099920999952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F152">
            <v>17.970535575999996</v>
          </cell>
          <cell r="IG152">
            <v>21.940770179999994</v>
          </cell>
          <cell r="IH152">
            <v>28.836440807999999</v>
          </cell>
          <cell r="II152">
            <v>14.836139835999996</v>
          </cell>
          <cell r="IJ152">
            <v>21.104931315999991</v>
          </cell>
          <cell r="IK152">
            <v>30.926037967999999</v>
          </cell>
          <cell r="IL152">
            <v>42.000902915999987</v>
          </cell>
          <cell r="IM152">
            <v>31.343957399999976</v>
          </cell>
          <cell r="IN152">
            <v>17.186936640999996</v>
          </cell>
          <cell r="IO152">
            <v>16.716777279999995</v>
          </cell>
          <cell r="IP152">
            <v>18.336215078999992</v>
          </cell>
          <cell r="IR152">
            <v>89.895824423999983</v>
          </cell>
          <cell r="IS152">
            <v>109.75652981999998</v>
          </cell>
          <cell r="IT152">
            <v>144.25143919199999</v>
          </cell>
          <cell r="IU152">
            <v>74.216320163999981</v>
          </cell>
          <cell r="IV152">
            <v>105.57532868399997</v>
          </cell>
          <cell r="IW152">
            <v>154.704442032</v>
          </cell>
          <cell r="IX152">
            <v>210.10535708399996</v>
          </cell>
          <cell r="IY152">
            <v>156.79504259999987</v>
          </cell>
          <cell r="IZ152">
            <v>85.975948359</v>
          </cell>
          <cell r="JA152">
            <v>83.624022719999999</v>
          </cell>
          <cell r="JB152">
            <v>91.725099920999952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B152">
            <v>17.970535575999996</v>
          </cell>
          <cell r="KC152">
            <v>21.940770179999994</v>
          </cell>
          <cell r="KD152">
            <v>28.836440807999999</v>
          </cell>
          <cell r="KE152">
            <v>14.836139835999996</v>
          </cell>
          <cell r="KF152">
            <v>21.104931315999991</v>
          </cell>
          <cell r="KG152">
            <v>30.926037967999999</v>
          </cell>
          <cell r="KH152">
            <v>42.000902915999987</v>
          </cell>
          <cell r="KI152">
            <v>31.343957399999976</v>
          </cell>
          <cell r="KJ152">
            <v>17.186936640999996</v>
          </cell>
          <cell r="KK152">
            <v>16.716777279999995</v>
          </cell>
          <cell r="KL152">
            <v>18.336215078999992</v>
          </cell>
          <cell r="KN152">
            <v>89.895824423999983</v>
          </cell>
          <cell r="KO152">
            <v>109.75652981999998</v>
          </cell>
          <cell r="KP152">
            <v>144.25143919199999</v>
          </cell>
          <cell r="KQ152">
            <v>74.216320163999981</v>
          </cell>
          <cell r="KR152">
            <v>105.57532868399997</v>
          </cell>
          <cell r="KS152">
            <v>154.704442032</v>
          </cell>
          <cell r="KT152">
            <v>210.10535708399996</v>
          </cell>
          <cell r="KU152">
            <v>156.79504259999987</v>
          </cell>
          <cell r="KV152">
            <v>85.975948359</v>
          </cell>
          <cell r="KW152">
            <v>83.624022719999999</v>
          </cell>
          <cell r="KX152">
            <v>91.725099920999952</v>
          </cell>
        </row>
        <row r="153">
          <cell r="B153" t="str">
            <v>2007 C/I Load Control Program</v>
          </cell>
          <cell r="C153" t="str">
            <v>T8-4'-4lamp</v>
          </cell>
          <cell r="D153">
            <v>0</v>
          </cell>
          <cell r="E153">
            <v>0</v>
          </cell>
          <cell r="F153">
            <v>1348.1125000000002</v>
          </cell>
          <cell r="G153">
            <v>2696.2249999999999</v>
          </cell>
          <cell r="H153">
            <v>2696.2249999999999</v>
          </cell>
          <cell r="I153">
            <v>2696.2249999999999</v>
          </cell>
          <cell r="J153">
            <v>2696.2249999999999</v>
          </cell>
          <cell r="K153">
            <v>0</v>
          </cell>
          <cell r="L153">
            <v>0</v>
          </cell>
          <cell r="M153">
            <v>0.1666</v>
          </cell>
          <cell r="N153">
            <v>0.83340000000000003</v>
          </cell>
          <cell r="O153">
            <v>21</v>
          </cell>
          <cell r="P153">
            <v>8.5999999999999993E-2</v>
          </cell>
          <cell r="Q153">
            <v>0.105</v>
          </cell>
          <cell r="R153">
            <v>0.13800000000000001</v>
          </cell>
          <cell r="S153">
            <v>7.0999999999999994E-2</v>
          </cell>
          <cell r="T153">
            <v>0.10099999999999999</v>
          </cell>
          <cell r="U153">
            <v>0.14800000000000002</v>
          </cell>
          <cell r="V153">
            <v>0.20100000000000001</v>
          </cell>
          <cell r="W153">
            <v>0.14999999999999991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N153">
            <v>19.315216655</v>
          </cell>
          <cell r="EO153">
            <v>23.582531962499999</v>
          </cell>
          <cell r="EP153">
            <v>30.994184865000008</v>
          </cell>
          <cell r="EQ153">
            <v>15.9462835175</v>
          </cell>
          <cell r="ER153">
            <v>22.684149792499998</v>
          </cell>
          <cell r="ES153">
            <v>33.240140290000006</v>
          </cell>
          <cell r="ET153">
            <v>45.143704042500005</v>
          </cell>
          <cell r="EU153">
            <v>33.689331374999981</v>
          </cell>
          <cell r="EV153">
            <v>18.472983370625002</v>
          </cell>
          <cell r="EW153">
            <v>17.9676434</v>
          </cell>
          <cell r="EX153">
            <v>19.708258854374996</v>
          </cell>
          <cell r="EZ153">
            <v>96.622458345000013</v>
          </cell>
          <cell r="FA153">
            <v>117.96928053750001</v>
          </cell>
          <cell r="FB153">
            <v>155.04534013500006</v>
          </cell>
          <cell r="FC153">
            <v>79.769703982500005</v>
          </cell>
          <cell r="FD153">
            <v>113.47521270750001</v>
          </cell>
          <cell r="FE153">
            <v>166.28050971000005</v>
          </cell>
          <cell r="FF153">
            <v>225.82690845750005</v>
          </cell>
          <cell r="FG153">
            <v>168.52754362499994</v>
          </cell>
          <cell r="FH153">
            <v>92.409269754375018</v>
          </cell>
          <cell r="FI153">
            <v>89.881356600000018</v>
          </cell>
          <cell r="FJ153">
            <v>98.58861302062499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38.630433309999994</v>
          </cell>
          <cell r="GK153">
            <v>47.165063924999991</v>
          </cell>
          <cell r="GL153">
            <v>61.988369730000002</v>
          </cell>
          <cell r="GM153">
            <v>31.892567034999995</v>
          </cell>
          <cell r="GN153">
            <v>45.368299584999988</v>
          </cell>
          <cell r="GO153">
            <v>66.480280580000013</v>
          </cell>
          <cell r="GP153">
            <v>90.287408084999996</v>
          </cell>
          <cell r="GQ153">
            <v>67.378662749999961</v>
          </cell>
          <cell r="GR153">
            <v>36.945966741249997</v>
          </cell>
          <cell r="GS153">
            <v>35.9352868</v>
          </cell>
          <cell r="GT153">
            <v>39.416517708749993</v>
          </cell>
          <cell r="GV153">
            <v>193.24491669</v>
          </cell>
          <cell r="GW153">
            <v>235.938561075</v>
          </cell>
          <cell r="GX153">
            <v>310.09068027000006</v>
          </cell>
          <cell r="GY153">
            <v>159.53940796499998</v>
          </cell>
          <cell r="GZ153">
            <v>226.95042541499998</v>
          </cell>
          <cell r="HA153">
            <v>332.56101942000004</v>
          </cell>
          <cell r="HB153">
            <v>451.65381691499999</v>
          </cell>
          <cell r="HC153">
            <v>337.05508724999981</v>
          </cell>
          <cell r="HD153">
            <v>184.81853950875001</v>
          </cell>
          <cell r="HE153">
            <v>179.76271320000001</v>
          </cell>
          <cell r="HF153">
            <v>197.17722604124995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F153">
            <v>38.630433309999994</v>
          </cell>
          <cell r="IG153">
            <v>47.165063924999991</v>
          </cell>
          <cell r="IH153">
            <v>61.988369730000002</v>
          </cell>
          <cell r="II153">
            <v>31.892567034999995</v>
          </cell>
          <cell r="IJ153">
            <v>45.368299584999988</v>
          </cell>
          <cell r="IK153">
            <v>66.480280580000013</v>
          </cell>
          <cell r="IL153">
            <v>90.287408084999996</v>
          </cell>
          <cell r="IM153">
            <v>67.378662749999961</v>
          </cell>
          <cell r="IN153">
            <v>36.945966741249997</v>
          </cell>
          <cell r="IO153">
            <v>35.9352868</v>
          </cell>
          <cell r="IP153">
            <v>39.416517708749993</v>
          </cell>
          <cell r="IR153">
            <v>193.24491669</v>
          </cell>
          <cell r="IS153">
            <v>235.938561075</v>
          </cell>
          <cell r="IT153">
            <v>310.09068027000006</v>
          </cell>
          <cell r="IU153">
            <v>159.53940796499998</v>
          </cell>
          <cell r="IV153">
            <v>226.95042541499998</v>
          </cell>
          <cell r="IW153">
            <v>332.56101942000004</v>
          </cell>
          <cell r="IX153">
            <v>451.65381691499999</v>
          </cell>
          <cell r="IY153">
            <v>337.05508724999981</v>
          </cell>
          <cell r="IZ153">
            <v>184.81853950875001</v>
          </cell>
          <cell r="JA153">
            <v>179.76271320000001</v>
          </cell>
          <cell r="JB153">
            <v>197.17722604124995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B153">
            <v>38.630433309999994</v>
          </cell>
          <cell r="KC153">
            <v>47.165063924999991</v>
          </cell>
          <cell r="KD153">
            <v>61.988369730000002</v>
          </cell>
          <cell r="KE153">
            <v>31.892567034999995</v>
          </cell>
          <cell r="KF153">
            <v>45.368299584999988</v>
          </cell>
          <cell r="KG153">
            <v>66.480280580000013</v>
          </cell>
          <cell r="KH153">
            <v>90.287408084999996</v>
          </cell>
          <cell r="KI153">
            <v>67.378662749999961</v>
          </cell>
          <cell r="KJ153">
            <v>36.945966741249997</v>
          </cell>
          <cell r="KK153">
            <v>35.9352868</v>
          </cell>
          <cell r="KL153">
            <v>39.416517708749993</v>
          </cell>
          <cell r="KN153">
            <v>193.24491669</v>
          </cell>
          <cell r="KO153">
            <v>235.938561075</v>
          </cell>
          <cell r="KP153">
            <v>310.09068027000006</v>
          </cell>
          <cell r="KQ153">
            <v>159.53940796499998</v>
          </cell>
          <cell r="KR153">
            <v>226.95042541499998</v>
          </cell>
          <cell r="KS153">
            <v>332.56101942000004</v>
          </cell>
          <cell r="KT153">
            <v>451.65381691499999</v>
          </cell>
          <cell r="KU153">
            <v>337.05508724999981</v>
          </cell>
          <cell r="KV153">
            <v>184.81853950875001</v>
          </cell>
          <cell r="KW153">
            <v>179.76271320000001</v>
          </cell>
          <cell r="KX153">
            <v>197.17722604124995</v>
          </cell>
        </row>
        <row r="154">
          <cell r="B154" t="str">
            <v>2007 C/I Load Control Program</v>
          </cell>
          <cell r="C154" t="str">
            <v>CFL 13W</v>
          </cell>
          <cell r="D154">
            <v>0</v>
          </cell>
          <cell r="E154">
            <v>0</v>
          </cell>
          <cell r="F154">
            <v>254.97500000000002</v>
          </cell>
          <cell r="G154">
            <v>509.95</v>
          </cell>
          <cell r="H154">
            <v>509.95</v>
          </cell>
          <cell r="I154">
            <v>509.95</v>
          </cell>
          <cell r="J154">
            <v>509.95</v>
          </cell>
          <cell r="K154">
            <v>0</v>
          </cell>
          <cell r="L154">
            <v>0</v>
          </cell>
          <cell r="M154">
            <v>0.1666</v>
          </cell>
          <cell r="N154">
            <v>0.83340000000000003</v>
          </cell>
          <cell r="O154">
            <v>21</v>
          </cell>
          <cell r="P154">
            <v>8.5999999999999993E-2</v>
          </cell>
          <cell r="Q154">
            <v>0.105</v>
          </cell>
          <cell r="R154">
            <v>0.13800000000000001</v>
          </cell>
          <cell r="S154">
            <v>7.0999999999999994E-2</v>
          </cell>
          <cell r="T154">
            <v>0.10099999999999999</v>
          </cell>
          <cell r="U154">
            <v>0.14800000000000002</v>
          </cell>
          <cell r="V154">
            <v>0.20100000000000001</v>
          </cell>
          <cell r="W154">
            <v>0.14999999999999991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N154">
            <v>3.6531798100000001</v>
          </cell>
          <cell r="EO154">
            <v>4.4602776749999995</v>
          </cell>
          <cell r="EP154">
            <v>5.8620792300000009</v>
          </cell>
          <cell r="EQ154">
            <v>3.0159972849999996</v>
          </cell>
          <cell r="ER154">
            <v>4.2903623349999993</v>
          </cell>
          <cell r="ES154">
            <v>6.2868675800000009</v>
          </cell>
          <cell r="ET154">
            <v>8.5382458349999997</v>
          </cell>
          <cell r="EU154">
            <v>6.371825249999997</v>
          </cell>
          <cell r="EV154">
            <v>3.4938841787500001</v>
          </cell>
          <cell r="EW154">
            <v>3.3983067999999998</v>
          </cell>
          <cell r="EX154">
            <v>3.7275177712499992</v>
          </cell>
          <cell r="EZ154">
            <v>18.274670190000002</v>
          </cell>
          <cell r="FA154">
            <v>22.312097325000003</v>
          </cell>
          <cell r="FB154">
            <v>29.324470770000008</v>
          </cell>
          <cell r="FC154">
            <v>15.087227715000001</v>
          </cell>
          <cell r="FD154">
            <v>21.462112664999999</v>
          </cell>
          <cell r="FE154">
            <v>31.449432420000011</v>
          </cell>
          <cell r="FF154">
            <v>42.711729165000008</v>
          </cell>
          <cell r="FG154">
            <v>31.874424749999985</v>
          </cell>
          <cell r="FH154">
            <v>17.477809571250003</v>
          </cell>
          <cell r="FI154">
            <v>16.999693200000003</v>
          </cell>
          <cell r="FJ154">
            <v>18.646538478749999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7.3063596199999994</v>
          </cell>
          <cell r="GK154">
            <v>8.920555349999999</v>
          </cell>
          <cell r="GL154">
            <v>11.724158460000002</v>
          </cell>
          <cell r="GM154">
            <v>6.0319945699999993</v>
          </cell>
          <cell r="GN154">
            <v>8.5807246699999986</v>
          </cell>
          <cell r="GO154">
            <v>12.573735160000002</v>
          </cell>
          <cell r="GP154">
            <v>17.076491669999999</v>
          </cell>
          <cell r="GQ154">
            <v>12.743650499999992</v>
          </cell>
          <cell r="GR154">
            <v>6.9877683575000002</v>
          </cell>
          <cell r="GS154">
            <v>6.7966135999999997</v>
          </cell>
          <cell r="GT154">
            <v>7.4550355424999974</v>
          </cell>
          <cell r="GV154">
            <v>36.549340379999997</v>
          </cell>
          <cell r="GW154">
            <v>44.62419465</v>
          </cell>
          <cell r="GX154">
            <v>58.64894154000001</v>
          </cell>
          <cell r="GY154">
            <v>30.174455429999998</v>
          </cell>
          <cell r="GZ154">
            <v>42.924225329999999</v>
          </cell>
          <cell r="HA154">
            <v>62.898864840000016</v>
          </cell>
          <cell r="HB154">
            <v>85.423458330000003</v>
          </cell>
          <cell r="HC154">
            <v>63.748849499999963</v>
          </cell>
          <cell r="HD154">
            <v>34.955619142499998</v>
          </cell>
          <cell r="HE154">
            <v>33.999386400000006</v>
          </cell>
          <cell r="HF154">
            <v>37.293076957499991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F154">
            <v>7.3063596199999994</v>
          </cell>
          <cell r="IG154">
            <v>8.920555349999999</v>
          </cell>
          <cell r="IH154">
            <v>11.724158460000002</v>
          </cell>
          <cell r="II154">
            <v>6.0319945699999993</v>
          </cell>
          <cell r="IJ154">
            <v>8.5807246699999986</v>
          </cell>
          <cell r="IK154">
            <v>12.573735160000002</v>
          </cell>
          <cell r="IL154">
            <v>17.076491669999999</v>
          </cell>
          <cell r="IM154">
            <v>12.743650499999992</v>
          </cell>
          <cell r="IN154">
            <v>6.9877683575000002</v>
          </cell>
          <cell r="IO154">
            <v>6.7966135999999997</v>
          </cell>
          <cell r="IP154">
            <v>7.4550355424999974</v>
          </cell>
          <cell r="IR154">
            <v>36.549340379999997</v>
          </cell>
          <cell r="IS154">
            <v>44.62419465</v>
          </cell>
          <cell r="IT154">
            <v>58.64894154000001</v>
          </cell>
          <cell r="IU154">
            <v>30.174455429999998</v>
          </cell>
          <cell r="IV154">
            <v>42.924225329999999</v>
          </cell>
          <cell r="IW154">
            <v>62.898864840000016</v>
          </cell>
          <cell r="IX154">
            <v>85.423458330000003</v>
          </cell>
          <cell r="IY154">
            <v>63.748849499999963</v>
          </cell>
          <cell r="IZ154">
            <v>34.955619142499998</v>
          </cell>
          <cell r="JA154">
            <v>33.999386400000006</v>
          </cell>
          <cell r="JB154">
            <v>37.293076957499991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B154">
            <v>7.3063596199999994</v>
          </cell>
          <cell r="KC154">
            <v>8.920555349999999</v>
          </cell>
          <cell r="KD154">
            <v>11.724158460000002</v>
          </cell>
          <cell r="KE154">
            <v>6.0319945699999993</v>
          </cell>
          <cell r="KF154">
            <v>8.5807246699999986</v>
          </cell>
          <cell r="KG154">
            <v>12.573735160000002</v>
          </cell>
          <cell r="KH154">
            <v>17.076491669999999</v>
          </cell>
          <cell r="KI154">
            <v>12.743650499999992</v>
          </cell>
          <cell r="KJ154">
            <v>6.9877683575000002</v>
          </cell>
          <cell r="KK154">
            <v>6.7966135999999997</v>
          </cell>
          <cell r="KL154">
            <v>7.4550355424999974</v>
          </cell>
          <cell r="KN154">
            <v>36.549340379999997</v>
          </cell>
          <cell r="KO154">
            <v>44.62419465</v>
          </cell>
          <cell r="KP154">
            <v>58.64894154000001</v>
          </cell>
          <cell r="KQ154">
            <v>30.174455429999998</v>
          </cell>
          <cell r="KR154">
            <v>42.924225329999999</v>
          </cell>
          <cell r="KS154">
            <v>62.898864840000016</v>
          </cell>
          <cell r="KT154">
            <v>85.423458330000003</v>
          </cell>
          <cell r="KU154">
            <v>63.748849499999963</v>
          </cell>
          <cell r="KV154">
            <v>34.955619142499998</v>
          </cell>
          <cell r="KW154">
            <v>33.999386400000006</v>
          </cell>
          <cell r="KX154">
            <v>37.293076957499991</v>
          </cell>
        </row>
        <row r="155">
          <cell r="B155" t="str">
            <v>2007 C/I Load Control Program</v>
          </cell>
          <cell r="C155" t="str">
            <v>CFL 7W</v>
          </cell>
          <cell r="D155">
            <v>0</v>
          </cell>
          <cell r="E155">
            <v>0</v>
          </cell>
          <cell r="F155">
            <v>215.64374999999998</v>
          </cell>
          <cell r="G155">
            <v>431.28749999999997</v>
          </cell>
          <cell r="H155">
            <v>431.28749999999997</v>
          </cell>
          <cell r="I155">
            <v>431.28749999999997</v>
          </cell>
          <cell r="J155">
            <v>431.28749999999997</v>
          </cell>
          <cell r="K155">
            <v>0</v>
          </cell>
          <cell r="L155">
            <v>0</v>
          </cell>
          <cell r="M155">
            <v>0.1666</v>
          </cell>
          <cell r="N155">
            <v>0.83340000000000003</v>
          </cell>
          <cell r="O155">
            <v>21</v>
          </cell>
          <cell r="P155">
            <v>8.5999999999999993E-2</v>
          </cell>
          <cell r="Q155">
            <v>0.105</v>
          </cell>
          <cell r="R155">
            <v>0.13800000000000001</v>
          </cell>
          <cell r="S155">
            <v>7.0999999999999994E-2</v>
          </cell>
          <cell r="T155">
            <v>0.10099999999999999</v>
          </cell>
          <cell r="U155">
            <v>0.14800000000000002</v>
          </cell>
          <cell r="V155">
            <v>0.20100000000000001</v>
          </cell>
          <cell r="W155">
            <v>0.14999999999999991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N155">
            <v>3.0896573924999995</v>
          </cell>
          <cell r="EO155">
            <v>3.7722561187499992</v>
          </cell>
          <cell r="EP155">
            <v>4.9578223274999997</v>
          </cell>
          <cell r="EQ155">
            <v>2.5507636612499995</v>
          </cell>
          <cell r="ER155">
            <v>3.628551123749999</v>
          </cell>
          <cell r="ES155">
            <v>5.3170848150000003</v>
          </cell>
          <cell r="ET155">
            <v>7.2211759987499988</v>
          </cell>
          <cell r="EU155">
            <v>5.388937312499996</v>
          </cell>
          <cell r="EV155">
            <v>2.9549339596874997</v>
          </cell>
          <cell r="EW155">
            <v>2.8740999</v>
          </cell>
          <cell r="EX155">
            <v>3.1525283278124987</v>
          </cell>
          <cell r="EZ155">
            <v>15.455705107499998</v>
          </cell>
          <cell r="FA155">
            <v>18.870337631249999</v>
          </cell>
          <cell r="FB155">
            <v>24.801015172500001</v>
          </cell>
          <cell r="FC155">
            <v>12.759942588749999</v>
          </cell>
          <cell r="FD155">
            <v>18.151467626249996</v>
          </cell>
          <cell r="FE155">
            <v>26.598190185000004</v>
          </cell>
          <cell r="FF155">
            <v>36.123217751249996</v>
          </cell>
          <cell r="FG155">
            <v>26.957625187499982</v>
          </cell>
          <cell r="FH155">
            <v>14.7817644778125</v>
          </cell>
          <cell r="FI155">
            <v>14.377400099999999</v>
          </cell>
          <cell r="FJ155">
            <v>15.770210734687495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6.179314784999999</v>
          </cell>
          <cell r="GK155">
            <v>7.5445122374999984</v>
          </cell>
          <cell r="GL155">
            <v>9.9156446549999995</v>
          </cell>
          <cell r="GM155">
            <v>5.1015273224999991</v>
          </cell>
          <cell r="GN155">
            <v>7.257102247499998</v>
          </cell>
          <cell r="GO155">
            <v>10.634169630000001</v>
          </cell>
          <cell r="GP155">
            <v>14.442351997499998</v>
          </cell>
          <cell r="GQ155">
            <v>10.777874624999992</v>
          </cell>
          <cell r="GR155">
            <v>5.9098679193749994</v>
          </cell>
          <cell r="GS155">
            <v>5.7481998000000001</v>
          </cell>
          <cell r="GT155">
            <v>6.3050566556249974</v>
          </cell>
          <cell r="GV155">
            <v>30.911410214999997</v>
          </cell>
          <cell r="GW155">
            <v>37.740675262499998</v>
          </cell>
          <cell r="GX155">
            <v>49.602030345000003</v>
          </cell>
          <cell r="GY155">
            <v>25.519885177499997</v>
          </cell>
          <cell r="GZ155">
            <v>36.302935252499992</v>
          </cell>
          <cell r="HA155">
            <v>53.196380370000007</v>
          </cell>
          <cell r="HB155">
            <v>72.246435502499992</v>
          </cell>
          <cell r="HC155">
            <v>53.915250374999964</v>
          </cell>
          <cell r="HD155">
            <v>29.563528955624999</v>
          </cell>
          <cell r="HE155">
            <v>28.754800199999998</v>
          </cell>
          <cell r="HF155">
            <v>31.540421469374991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F155">
            <v>6.179314784999999</v>
          </cell>
          <cell r="IG155">
            <v>7.5445122374999984</v>
          </cell>
          <cell r="IH155">
            <v>9.9156446549999995</v>
          </cell>
          <cell r="II155">
            <v>5.1015273224999991</v>
          </cell>
          <cell r="IJ155">
            <v>7.257102247499998</v>
          </cell>
          <cell r="IK155">
            <v>10.634169630000001</v>
          </cell>
          <cell r="IL155">
            <v>14.442351997499998</v>
          </cell>
          <cell r="IM155">
            <v>10.777874624999992</v>
          </cell>
          <cell r="IN155">
            <v>5.9098679193749994</v>
          </cell>
          <cell r="IO155">
            <v>5.7481998000000001</v>
          </cell>
          <cell r="IP155">
            <v>6.3050566556249974</v>
          </cell>
          <cell r="IR155">
            <v>30.911410214999997</v>
          </cell>
          <cell r="IS155">
            <v>37.740675262499998</v>
          </cell>
          <cell r="IT155">
            <v>49.602030345000003</v>
          </cell>
          <cell r="IU155">
            <v>25.519885177499997</v>
          </cell>
          <cell r="IV155">
            <v>36.302935252499992</v>
          </cell>
          <cell r="IW155">
            <v>53.196380370000007</v>
          </cell>
          <cell r="IX155">
            <v>72.246435502499992</v>
          </cell>
          <cell r="IY155">
            <v>53.915250374999964</v>
          </cell>
          <cell r="IZ155">
            <v>29.563528955624999</v>
          </cell>
          <cell r="JA155">
            <v>28.754800199999998</v>
          </cell>
          <cell r="JB155">
            <v>31.540421469374991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B155">
            <v>6.179314784999999</v>
          </cell>
          <cell r="KC155">
            <v>7.5445122374999984</v>
          </cell>
          <cell r="KD155">
            <v>9.9156446549999995</v>
          </cell>
          <cell r="KE155">
            <v>5.1015273224999991</v>
          </cell>
          <cell r="KF155">
            <v>7.257102247499998</v>
          </cell>
          <cell r="KG155">
            <v>10.634169630000001</v>
          </cell>
          <cell r="KH155">
            <v>14.442351997499998</v>
          </cell>
          <cell r="KI155">
            <v>10.777874624999992</v>
          </cell>
          <cell r="KJ155">
            <v>5.9098679193749994</v>
          </cell>
          <cell r="KK155">
            <v>5.7481998000000001</v>
          </cell>
          <cell r="KL155">
            <v>6.3050566556249974</v>
          </cell>
          <cell r="KN155">
            <v>30.911410214999997</v>
          </cell>
          <cell r="KO155">
            <v>37.740675262499998</v>
          </cell>
          <cell r="KP155">
            <v>49.602030345000003</v>
          </cell>
          <cell r="KQ155">
            <v>25.519885177499997</v>
          </cell>
          <cell r="KR155">
            <v>36.302935252499992</v>
          </cell>
          <cell r="KS155">
            <v>53.196380370000007</v>
          </cell>
          <cell r="KT155">
            <v>72.246435502499992</v>
          </cell>
          <cell r="KU155">
            <v>53.915250374999964</v>
          </cell>
          <cell r="KV155">
            <v>29.563528955624999</v>
          </cell>
          <cell r="KW155">
            <v>28.754800199999998</v>
          </cell>
          <cell r="KX155">
            <v>31.540421469374991</v>
          </cell>
        </row>
        <row r="156">
          <cell r="B156" t="str">
            <v>2007 C/I Load Control Program</v>
          </cell>
          <cell r="C156" t="str">
            <v>CFL 48W</v>
          </cell>
          <cell r="D156">
            <v>0</v>
          </cell>
          <cell r="E156">
            <v>0</v>
          </cell>
          <cell r="F156">
            <v>48.824999999999996</v>
          </cell>
          <cell r="G156">
            <v>97.649999999999991</v>
          </cell>
          <cell r="H156">
            <v>97.649999999999991</v>
          </cell>
          <cell r="I156">
            <v>97.649999999999991</v>
          </cell>
          <cell r="J156">
            <v>97.649999999999991</v>
          </cell>
          <cell r="K156">
            <v>0</v>
          </cell>
          <cell r="L156">
            <v>0</v>
          </cell>
          <cell r="M156">
            <v>0.1666</v>
          </cell>
          <cell r="N156">
            <v>0.83340000000000003</v>
          </cell>
          <cell r="O156">
            <v>21</v>
          </cell>
          <cell r="P156">
            <v>8.5999999999999993E-2</v>
          </cell>
          <cell r="Q156">
            <v>0.105</v>
          </cell>
          <cell r="R156">
            <v>0.13800000000000001</v>
          </cell>
          <cell r="S156">
            <v>7.0999999999999994E-2</v>
          </cell>
          <cell r="T156">
            <v>0.10099999999999999</v>
          </cell>
          <cell r="U156">
            <v>0.14800000000000002</v>
          </cell>
          <cell r="V156">
            <v>0.20100000000000001</v>
          </cell>
          <cell r="W156">
            <v>0.14999999999999991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N156">
            <v>0.69954506999999988</v>
          </cell>
          <cell r="EO156">
            <v>0.85409572499999986</v>
          </cell>
          <cell r="EP156">
            <v>1.12252581</v>
          </cell>
          <cell r="EQ156">
            <v>0.57753139499999984</v>
          </cell>
          <cell r="ER156">
            <v>0.82155874499999981</v>
          </cell>
          <cell r="ES156">
            <v>1.2038682600000001</v>
          </cell>
          <cell r="ET156">
            <v>1.6349832449999997</v>
          </cell>
          <cell r="EU156">
            <v>1.2201367499999991</v>
          </cell>
          <cell r="EV156">
            <v>0.66904165124999992</v>
          </cell>
          <cell r="EW156">
            <v>0.65073959999999997</v>
          </cell>
          <cell r="EX156">
            <v>0.71377999874999976</v>
          </cell>
          <cell r="EZ156">
            <v>3.4994049299999994</v>
          </cell>
          <cell r="FA156">
            <v>4.2725292750000001</v>
          </cell>
          <cell r="FB156">
            <v>5.6153241900000008</v>
          </cell>
          <cell r="FC156">
            <v>2.8890436049999999</v>
          </cell>
          <cell r="FD156">
            <v>4.1097662549999994</v>
          </cell>
          <cell r="FE156">
            <v>6.0222317400000005</v>
          </cell>
          <cell r="FF156">
            <v>8.1788417549999988</v>
          </cell>
          <cell r="FG156">
            <v>6.103613249999996</v>
          </cell>
          <cell r="FH156">
            <v>3.34681459875</v>
          </cell>
          <cell r="FI156">
            <v>3.2552604000000001</v>
          </cell>
          <cell r="FJ156">
            <v>3.5706137512499989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J156">
            <v>1.3990901399999998</v>
          </cell>
          <cell r="GK156">
            <v>1.7081914499999997</v>
          </cell>
          <cell r="GL156">
            <v>2.2450516199999999</v>
          </cell>
          <cell r="GM156">
            <v>1.1550627899999997</v>
          </cell>
          <cell r="GN156">
            <v>1.6431174899999996</v>
          </cell>
          <cell r="GO156">
            <v>2.4077365200000003</v>
          </cell>
          <cell r="GP156">
            <v>3.2699664899999994</v>
          </cell>
          <cell r="GQ156">
            <v>2.4402734999999982</v>
          </cell>
          <cell r="GR156">
            <v>1.3380833024999998</v>
          </cell>
          <cell r="GS156">
            <v>1.3014791999999999</v>
          </cell>
          <cell r="GT156">
            <v>1.4275599974999995</v>
          </cell>
          <cell r="GV156">
            <v>6.9988098599999988</v>
          </cell>
          <cell r="GW156">
            <v>8.5450585500000003</v>
          </cell>
          <cell r="GX156">
            <v>11.230648380000002</v>
          </cell>
          <cell r="GY156">
            <v>5.7780872099999998</v>
          </cell>
          <cell r="GZ156">
            <v>8.2195325099999987</v>
          </cell>
          <cell r="HA156">
            <v>12.044463480000001</v>
          </cell>
          <cell r="HB156">
            <v>16.357683509999998</v>
          </cell>
          <cell r="HC156">
            <v>12.207226499999992</v>
          </cell>
          <cell r="HD156">
            <v>6.6936291975</v>
          </cell>
          <cell r="HE156">
            <v>6.5105208000000001</v>
          </cell>
          <cell r="HF156">
            <v>7.1412275024999978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F156">
            <v>1.3990901399999998</v>
          </cell>
          <cell r="IG156">
            <v>1.7081914499999997</v>
          </cell>
          <cell r="IH156">
            <v>2.2450516199999999</v>
          </cell>
          <cell r="II156">
            <v>1.1550627899999997</v>
          </cell>
          <cell r="IJ156">
            <v>1.6431174899999996</v>
          </cell>
          <cell r="IK156">
            <v>2.4077365200000003</v>
          </cell>
          <cell r="IL156">
            <v>3.2699664899999994</v>
          </cell>
          <cell r="IM156">
            <v>2.4402734999999982</v>
          </cell>
          <cell r="IN156">
            <v>1.3380833024999998</v>
          </cell>
          <cell r="IO156">
            <v>1.3014791999999999</v>
          </cell>
          <cell r="IP156">
            <v>1.4275599974999995</v>
          </cell>
          <cell r="IR156">
            <v>6.9988098599999988</v>
          </cell>
          <cell r="IS156">
            <v>8.5450585500000003</v>
          </cell>
          <cell r="IT156">
            <v>11.230648380000002</v>
          </cell>
          <cell r="IU156">
            <v>5.7780872099999998</v>
          </cell>
          <cell r="IV156">
            <v>8.2195325099999987</v>
          </cell>
          <cell r="IW156">
            <v>12.044463480000001</v>
          </cell>
          <cell r="IX156">
            <v>16.357683509999998</v>
          </cell>
          <cell r="IY156">
            <v>12.207226499999992</v>
          </cell>
          <cell r="IZ156">
            <v>6.6936291975</v>
          </cell>
          <cell r="JA156">
            <v>6.5105208000000001</v>
          </cell>
          <cell r="JB156">
            <v>7.1412275024999978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B156">
            <v>1.3990901399999998</v>
          </cell>
          <cell r="KC156">
            <v>1.7081914499999997</v>
          </cell>
          <cell r="KD156">
            <v>2.2450516199999999</v>
          </cell>
          <cell r="KE156">
            <v>1.1550627899999997</v>
          </cell>
          <cell r="KF156">
            <v>1.6431174899999996</v>
          </cell>
          <cell r="KG156">
            <v>2.4077365200000003</v>
          </cell>
          <cell r="KH156">
            <v>3.2699664899999994</v>
          </cell>
          <cell r="KI156">
            <v>2.4402734999999982</v>
          </cell>
          <cell r="KJ156">
            <v>1.3380833024999998</v>
          </cell>
          <cell r="KK156">
            <v>1.3014791999999999</v>
          </cell>
          <cell r="KL156">
            <v>1.4275599974999995</v>
          </cell>
          <cell r="KN156">
            <v>6.9988098599999988</v>
          </cell>
          <cell r="KO156">
            <v>8.5450585500000003</v>
          </cell>
          <cell r="KP156">
            <v>11.230648380000002</v>
          </cell>
          <cell r="KQ156">
            <v>5.7780872099999998</v>
          </cell>
          <cell r="KR156">
            <v>8.2195325099999987</v>
          </cell>
          <cell r="KS156">
            <v>12.044463480000001</v>
          </cell>
          <cell r="KT156">
            <v>16.357683509999998</v>
          </cell>
          <cell r="KU156">
            <v>12.207226499999992</v>
          </cell>
          <cell r="KV156">
            <v>6.6936291975</v>
          </cell>
          <cell r="KW156">
            <v>6.5105208000000001</v>
          </cell>
          <cell r="KX156">
            <v>7.1412275024999978</v>
          </cell>
        </row>
        <row r="157">
          <cell r="B157" t="str">
            <v>2007 C/I Load Control Program</v>
          </cell>
          <cell r="C157" t="str">
            <v>CFL 4W</v>
          </cell>
          <cell r="D157">
            <v>0</v>
          </cell>
          <cell r="E157">
            <v>0</v>
          </cell>
          <cell r="F157">
            <v>70.524999999999991</v>
          </cell>
          <cell r="G157">
            <v>141.04999999999998</v>
          </cell>
          <cell r="H157">
            <v>141.04999999999998</v>
          </cell>
          <cell r="I157">
            <v>141.04999999999998</v>
          </cell>
          <cell r="J157">
            <v>141.04999999999998</v>
          </cell>
          <cell r="K157">
            <v>0</v>
          </cell>
          <cell r="L157">
            <v>0</v>
          </cell>
          <cell r="M157">
            <v>0.1666</v>
          </cell>
          <cell r="N157">
            <v>0.83340000000000003</v>
          </cell>
          <cell r="O157">
            <v>21</v>
          </cell>
          <cell r="P157">
            <v>8.5999999999999993E-2</v>
          </cell>
          <cell r="Q157">
            <v>0.105</v>
          </cell>
          <cell r="R157">
            <v>0.13800000000000001</v>
          </cell>
          <cell r="S157">
            <v>7.0999999999999994E-2</v>
          </cell>
          <cell r="T157">
            <v>0.10099999999999999</v>
          </cell>
          <cell r="U157">
            <v>0.14800000000000002</v>
          </cell>
          <cell r="V157">
            <v>0.20100000000000001</v>
          </cell>
          <cell r="W157">
            <v>0.14999999999999991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N157">
            <v>1.0104539899999998</v>
          </cell>
          <cell r="EO157">
            <v>1.2336938249999998</v>
          </cell>
          <cell r="EP157">
            <v>1.6214261699999999</v>
          </cell>
          <cell r="EQ157">
            <v>0.83421201499999975</v>
          </cell>
          <cell r="ER157">
            <v>1.1866959649999997</v>
          </cell>
          <cell r="ES157">
            <v>1.7389208199999999</v>
          </cell>
          <cell r="ET157">
            <v>2.3616424649999996</v>
          </cell>
          <cell r="EU157">
            <v>1.7624197499999987</v>
          </cell>
          <cell r="EV157">
            <v>0.96639349624999993</v>
          </cell>
          <cell r="EW157">
            <v>0.93995719999999983</v>
          </cell>
          <cell r="EX157">
            <v>1.0310155537499996</v>
          </cell>
          <cell r="EZ157">
            <v>5.0546960099999989</v>
          </cell>
          <cell r="FA157">
            <v>6.1714311749999995</v>
          </cell>
          <cell r="FB157">
            <v>8.1110238300000006</v>
          </cell>
          <cell r="FC157">
            <v>4.1730629849999996</v>
          </cell>
          <cell r="FD157">
            <v>5.9363290349999991</v>
          </cell>
          <cell r="FE157">
            <v>8.6987791800000007</v>
          </cell>
          <cell r="FF157">
            <v>11.813882534999999</v>
          </cell>
          <cell r="FG157">
            <v>8.8163302499999929</v>
          </cell>
          <cell r="FH157">
            <v>4.83428775375</v>
          </cell>
          <cell r="FI157">
            <v>4.7020427999999992</v>
          </cell>
          <cell r="FJ157">
            <v>5.1575531962499976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J157">
            <v>2.0209079799999996</v>
          </cell>
          <cell r="GK157">
            <v>2.4673876499999996</v>
          </cell>
          <cell r="GL157">
            <v>3.2428523399999998</v>
          </cell>
          <cell r="GM157">
            <v>1.6684240299999995</v>
          </cell>
          <cell r="GN157">
            <v>2.3733919299999995</v>
          </cell>
          <cell r="GO157">
            <v>3.4778416399999998</v>
          </cell>
          <cell r="GP157">
            <v>4.7232849299999993</v>
          </cell>
          <cell r="GQ157">
            <v>3.5248394999999975</v>
          </cell>
          <cell r="GR157">
            <v>1.9327869924999999</v>
          </cell>
          <cell r="GS157">
            <v>1.8799143999999997</v>
          </cell>
          <cell r="GT157">
            <v>2.0620311074999993</v>
          </cell>
          <cell r="GV157">
            <v>10.109392019999998</v>
          </cell>
          <cell r="GW157">
            <v>12.342862349999999</v>
          </cell>
          <cell r="GX157">
            <v>16.222047660000001</v>
          </cell>
          <cell r="GY157">
            <v>8.3461259699999992</v>
          </cell>
          <cell r="GZ157">
            <v>11.872658069999998</v>
          </cell>
          <cell r="HA157">
            <v>17.397558360000001</v>
          </cell>
          <cell r="HB157">
            <v>23.627765069999999</v>
          </cell>
          <cell r="HC157">
            <v>17.632660499999986</v>
          </cell>
          <cell r="HD157">
            <v>9.6685755074999999</v>
          </cell>
          <cell r="HE157">
            <v>9.4040855999999984</v>
          </cell>
          <cell r="HF157">
            <v>10.315106392499995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F157">
            <v>2.0209079799999996</v>
          </cell>
          <cell r="IG157">
            <v>2.4673876499999996</v>
          </cell>
          <cell r="IH157">
            <v>3.2428523399999998</v>
          </cell>
          <cell r="II157">
            <v>1.6684240299999995</v>
          </cell>
          <cell r="IJ157">
            <v>2.3733919299999995</v>
          </cell>
          <cell r="IK157">
            <v>3.4778416399999998</v>
          </cell>
          <cell r="IL157">
            <v>4.7232849299999993</v>
          </cell>
          <cell r="IM157">
            <v>3.5248394999999975</v>
          </cell>
          <cell r="IN157">
            <v>1.9327869924999999</v>
          </cell>
          <cell r="IO157">
            <v>1.8799143999999997</v>
          </cell>
          <cell r="IP157">
            <v>2.0620311074999993</v>
          </cell>
          <cell r="IR157">
            <v>10.109392019999998</v>
          </cell>
          <cell r="IS157">
            <v>12.342862349999999</v>
          </cell>
          <cell r="IT157">
            <v>16.222047660000001</v>
          </cell>
          <cell r="IU157">
            <v>8.3461259699999992</v>
          </cell>
          <cell r="IV157">
            <v>11.872658069999998</v>
          </cell>
          <cell r="IW157">
            <v>17.397558360000001</v>
          </cell>
          <cell r="IX157">
            <v>23.627765069999999</v>
          </cell>
          <cell r="IY157">
            <v>17.632660499999986</v>
          </cell>
          <cell r="IZ157">
            <v>9.6685755074999999</v>
          </cell>
          <cell r="JA157">
            <v>9.4040855999999984</v>
          </cell>
          <cell r="JB157">
            <v>10.315106392499995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B157">
            <v>2.0209079799999996</v>
          </cell>
          <cell r="KC157">
            <v>2.4673876499999996</v>
          </cell>
          <cell r="KD157">
            <v>3.2428523399999998</v>
          </cell>
          <cell r="KE157">
            <v>1.6684240299999995</v>
          </cell>
          <cell r="KF157">
            <v>2.3733919299999995</v>
          </cell>
          <cell r="KG157">
            <v>3.4778416399999998</v>
          </cell>
          <cell r="KH157">
            <v>4.7232849299999993</v>
          </cell>
          <cell r="KI157">
            <v>3.5248394999999975</v>
          </cell>
          <cell r="KJ157">
            <v>1.9327869924999999</v>
          </cell>
          <cell r="KK157">
            <v>1.8799143999999997</v>
          </cell>
          <cell r="KL157">
            <v>2.0620311074999993</v>
          </cell>
          <cell r="KN157">
            <v>10.109392019999998</v>
          </cell>
          <cell r="KO157">
            <v>12.342862349999999</v>
          </cell>
          <cell r="KP157">
            <v>16.222047660000001</v>
          </cell>
          <cell r="KQ157">
            <v>8.3461259699999992</v>
          </cell>
          <cell r="KR157">
            <v>11.872658069999998</v>
          </cell>
          <cell r="KS157">
            <v>17.397558360000001</v>
          </cell>
          <cell r="KT157">
            <v>23.627765069999999</v>
          </cell>
          <cell r="KU157">
            <v>17.632660499999986</v>
          </cell>
          <cell r="KV157">
            <v>9.6685755074999999</v>
          </cell>
          <cell r="KW157">
            <v>9.4040855999999984</v>
          </cell>
          <cell r="KX157">
            <v>10.315106392499995</v>
          </cell>
        </row>
        <row r="158">
          <cell r="B158" t="str">
            <v>2007 C/I Load Control Program</v>
          </cell>
          <cell r="C158" t="str">
            <v>Front Lobby - G1</v>
          </cell>
          <cell r="D158">
            <v>0</v>
          </cell>
          <cell r="E158">
            <v>0</v>
          </cell>
          <cell r="F158">
            <v>1523.0928571428572</v>
          </cell>
          <cell r="G158">
            <v>3046.1857142857143</v>
          </cell>
          <cell r="H158">
            <v>3046.1857142857143</v>
          </cell>
          <cell r="I158">
            <v>3046.1857142857143</v>
          </cell>
          <cell r="J158">
            <v>3046.1857142857143</v>
          </cell>
          <cell r="K158">
            <v>0</v>
          </cell>
          <cell r="L158">
            <v>0</v>
          </cell>
          <cell r="M158">
            <v>0.1666</v>
          </cell>
          <cell r="N158">
            <v>0.83340000000000003</v>
          </cell>
          <cell r="O158">
            <v>21</v>
          </cell>
          <cell r="P158">
            <v>8.5999999999999993E-2</v>
          </cell>
          <cell r="Q158">
            <v>0.105</v>
          </cell>
          <cell r="R158">
            <v>0.13800000000000001</v>
          </cell>
          <cell r="S158">
            <v>7.0999999999999994E-2</v>
          </cell>
          <cell r="T158">
            <v>0.10099999999999999</v>
          </cell>
          <cell r="U158">
            <v>0.14800000000000002</v>
          </cell>
          <cell r="V158">
            <v>0.20100000000000001</v>
          </cell>
          <cell r="W158">
            <v>0.14999999999999991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N158">
            <v>21.822265219999998</v>
          </cell>
          <cell r="EO158">
            <v>26.643463349999998</v>
          </cell>
          <cell r="EP158">
            <v>35.017123260000005</v>
          </cell>
          <cell r="EQ158">
            <v>18.016056169999999</v>
          </cell>
          <cell r="ER158">
            <v>25.628474269999995</v>
          </cell>
          <cell r="ES158">
            <v>37.554595960000007</v>
          </cell>
          <cell r="ET158">
            <v>51.003201269999998</v>
          </cell>
          <cell r="EU158">
            <v>38.062090499999975</v>
          </cell>
          <cell r="EV158">
            <v>20.8707129575</v>
          </cell>
          <cell r="EW158">
            <v>20.299781600000003</v>
          </cell>
          <cell r="EX158">
            <v>22.266322942499993</v>
          </cell>
          <cell r="EZ158">
            <v>109.16372049428571</v>
          </cell>
          <cell r="FA158">
            <v>133.28128665</v>
          </cell>
          <cell r="FB158">
            <v>175.16969102571431</v>
          </cell>
          <cell r="FC158">
            <v>90.12353668714286</v>
          </cell>
          <cell r="FD158">
            <v>128.20390430142857</v>
          </cell>
          <cell r="FE158">
            <v>187.86314689714291</v>
          </cell>
          <cell r="FF158">
            <v>255.13846301571431</v>
          </cell>
          <cell r="FG158">
            <v>190.40183807142847</v>
          </cell>
          <cell r="FH158">
            <v>104.4036745425</v>
          </cell>
          <cell r="FI158">
            <v>101.54764697142858</v>
          </cell>
          <cell r="FJ158">
            <v>111.38507527178569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J158">
            <v>43.644530439999997</v>
          </cell>
          <cell r="GK158">
            <v>53.286926699999995</v>
          </cell>
          <cell r="GL158">
            <v>70.034246520000011</v>
          </cell>
          <cell r="GM158">
            <v>36.032112339999998</v>
          </cell>
          <cell r="GN158">
            <v>51.256948539999989</v>
          </cell>
          <cell r="GO158">
            <v>75.109191920000015</v>
          </cell>
          <cell r="GP158">
            <v>102.00640254</v>
          </cell>
          <cell r="GQ158">
            <v>76.12418099999995</v>
          </cell>
          <cell r="GR158">
            <v>41.741425915000001</v>
          </cell>
          <cell r="GS158">
            <v>40.599563200000006</v>
          </cell>
          <cell r="GT158">
            <v>44.532645884999987</v>
          </cell>
          <cell r="GV158">
            <v>218.32744098857142</v>
          </cell>
          <cell r="GW158">
            <v>266.5625733</v>
          </cell>
          <cell r="GX158">
            <v>350.33938205142863</v>
          </cell>
          <cell r="GY158">
            <v>180.24707337428572</v>
          </cell>
          <cell r="GZ158">
            <v>256.40780860285713</v>
          </cell>
          <cell r="HA158">
            <v>375.72629379428582</v>
          </cell>
          <cell r="HB158">
            <v>510.27692603142862</v>
          </cell>
          <cell r="HC158">
            <v>380.80367614285694</v>
          </cell>
          <cell r="HD158">
            <v>208.807349085</v>
          </cell>
          <cell r="HE158">
            <v>203.09529394285715</v>
          </cell>
          <cell r="HF158">
            <v>222.77015054357139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F158">
            <v>43.644530439999997</v>
          </cell>
          <cell r="IG158">
            <v>53.286926699999995</v>
          </cell>
          <cell r="IH158">
            <v>70.034246520000011</v>
          </cell>
          <cell r="II158">
            <v>36.032112339999998</v>
          </cell>
          <cell r="IJ158">
            <v>51.256948539999989</v>
          </cell>
          <cell r="IK158">
            <v>75.109191920000015</v>
          </cell>
          <cell r="IL158">
            <v>102.00640254</v>
          </cell>
          <cell r="IM158">
            <v>76.12418099999995</v>
          </cell>
          <cell r="IN158">
            <v>41.741425915000001</v>
          </cell>
          <cell r="IO158">
            <v>40.599563200000006</v>
          </cell>
          <cell r="IP158">
            <v>44.532645884999987</v>
          </cell>
          <cell r="IR158">
            <v>218.32744098857142</v>
          </cell>
          <cell r="IS158">
            <v>266.5625733</v>
          </cell>
          <cell r="IT158">
            <v>350.33938205142863</v>
          </cell>
          <cell r="IU158">
            <v>180.24707337428572</v>
          </cell>
          <cell r="IV158">
            <v>256.40780860285713</v>
          </cell>
          <cell r="IW158">
            <v>375.72629379428582</v>
          </cell>
          <cell r="IX158">
            <v>510.27692603142862</v>
          </cell>
          <cell r="IY158">
            <v>380.80367614285694</v>
          </cell>
          <cell r="IZ158">
            <v>208.807349085</v>
          </cell>
          <cell r="JA158">
            <v>203.09529394285715</v>
          </cell>
          <cell r="JB158">
            <v>222.77015054357139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B158">
            <v>43.644530439999997</v>
          </cell>
          <cell r="KC158">
            <v>53.286926699999995</v>
          </cell>
          <cell r="KD158">
            <v>70.034246520000011</v>
          </cell>
          <cell r="KE158">
            <v>36.032112339999998</v>
          </cell>
          <cell r="KF158">
            <v>51.256948539999989</v>
          </cell>
          <cell r="KG158">
            <v>75.109191920000015</v>
          </cell>
          <cell r="KH158">
            <v>102.00640254</v>
          </cell>
          <cell r="KI158">
            <v>76.12418099999995</v>
          </cell>
          <cell r="KJ158">
            <v>41.741425915000001</v>
          </cell>
          <cell r="KK158">
            <v>40.599563200000006</v>
          </cell>
          <cell r="KL158">
            <v>44.532645884999987</v>
          </cell>
          <cell r="KN158">
            <v>218.32744098857142</v>
          </cell>
          <cell r="KO158">
            <v>266.5625733</v>
          </cell>
          <cell r="KP158">
            <v>350.33938205142863</v>
          </cell>
          <cell r="KQ158">
            <v>180.24707337428572</v>
          </cell>
          <cell r="KR158">
            <v>256.40780860285713</v>
          </cell>
          <cell r="KS158">
            <v>375.72629379428582</v>
          </cell>
          <cell r="KT158">
            <v>510.27692603142862</v>
          </cell>
          <cell r="KU158">
            <v>380.80367614285694</v>
          </cell>
          <cell r="KV158">
            <v>208.807349085</v>
          </cell>
          <cell r="KW158">
            <v>203.09529394285715</v>
          </cell>
          <cell r="KX158">
            <v>222.77015054357139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  <sheetData sheetId="7" refreshError="1">
        <row r="29">
          <cell r="B29" t="str">
            <v>Program</v>
          </cell>
        </row>
        <row r="30">
          <cell r="B30" t="str">
            <v>2005 Residential Mass Market Coupon Initiative</v>
          </cell>
        </row>
        <row r="31">
          <cell r="B31" t="str">
            <v>2005 Residential Mass Market Coupon Initiative</v>
          </cell>
        </row>
        <row r="32">
          <cell r="B32" t="str">
            <v>2005 Residential Mass Market Coupon Initiative</v>
          </cell>
        </row>
        <row r="33">
          <cell r="B33" t="str">
            <v>2005 Residential Mass Market Coupon Initiative</v>
          </cell>
        </row>
        <row r="34">
          <cell r="B34" t="str">
            <v>2005 Residential Mass Market Coupon Initiative</v>
          </cell>
        </row>
        <row r="35">
          <cell r="B35" t="str">
            <v>2005 Residential Mass Market Coupon Initiative</v>
          </cell>
        </row>
        <row r="36">
          <cell r="B36" t="str">
            <v>2005 Residential Mass Market Coupon Initiative</v>
          </cell>
        </row>
        <row r="37">
          <cell r="B37" t="str">
            <v>2005 Residential Mass Market Coupon Initiative</v>
          </cell>
        </row>
        <row r="38">
          <cell r="B38" t="str">
            <v>2005 Residential Mass Market Coupon Initiative</v>
          </cell>
        </row>
        <row r="39">
          <cell r="B39" t="str">
            <v>2005 Residential Holiday LED Lighting</v>
          </cell>
        </row>
        <row r="40">
          <cell r="B40" t="str">
            <v>2005 Residential Holiday LED Lighting</v>
          </cell>
        </row>
        <row r="41">
          <cell r="B41" t="str">
            <v>2005 Residential Real Time Monitoring Pilot</v>
          </cell>
        </row>
        <row r="42">
          <cell r="B42" t="str">
            <v>2006 Spring EKC Program</v>
          </cell>
        </row>
        <row r="43">
          <cell r="B43" t="str">
            <v>2006 Spring EKC Program</v>
          </cell>
        </row>
        <row r="44">
          <cell r="B44" t="str">
            <v>2006 Spring EKC Program</v>
          </cell>
        </row>
        <row r="45">
          <cell r="B45" t="str">
            <v>2006 Spring EKC Program</v>
          </cell>
        </row>
        <row r="46">
          <cell r="B46" t="str">
            <v>2006 Cool Savings Rebate</v>
          </cell>
        </row>
        <row r="47">
          <cell r="B47" t="str">
            <v>2006 Cool Savings Rebate</v>
          </cell>
        </row>
        <row r="48">
          <cell r="B48" t="str">
            <v>2006 Cool Savings Rebate</v>
          </cell>
        </row>
        <row r="49">
          <cell r="B49" t="str">
            <v>2006 Secondary Fridge Retirement Pilot</v>
          </cell>
        </row>
        <row r="50">
          <cell r="B50" t="str">
            <v>2006 Secondary Fridge Retirement Pilot</v>
          </cell>
        </row>
        <row r="51">
          <cell r="B51" t="str">
            <v>2006 Fall EKC Program</v>
          </cell>
        </row>
        <row r="52">
          <cell r="B52" t="str">
            <v>2006 Fall EKC Program</v>
          </cell>
        </row>
        <row r="53">
          <cell r="B53" t="str">
            <v>2006 Fall EKC Program</v>
          </cell>
        </row>
        <row r="54">
          <cell r="B54" t="str">
            <v>2006 Fall EKC Program</v>
          </cell>
        </row>
        <row r="55">
          <cell r="B55" t="str">
            <v>2006 Fall EKC Program</v>
          </cell>
        </row>
        <row r="56">
          <cell r="B56" t="str">
            <v>2006 Fall EKC Program</v>
          </cell>
        </row>
        <row r="57">
          <cell r="B57" t="str">
            <v>2007 Great Refrigerator Roundup</v>
          </cell>
        </row>
        <row r="58">
          <cell r="B58" t="str">
            <v>2007 Great Refrigerator Roundup</v>
          </cell>
        </row>
        <row r="59">
          <cell r="B59" t="str">
            <v>2007 Great Refrigerator Roundup</v>
          </cell>
        </row>
        <row r="60">
          <cell r="B60" t="str">
            <v>2007 Great Refrigerator Roundup</v>
          </cell>
        </row>
        <row r="61">
          <cell r="B61" t="str">
            <v>2007 Great Refrigerator Roundup</v>
          </cell>
        </row>
        <row r="62">
          <cell r="B62" t="str">
            <v>2007 Cool Savings Rebate</v>
          </cell>
        </row>
        <row r="63">
          <cell r="B63" t="str">
            <v>2007 Cool Savings Rebate</v>
          </cell>
        </row>
        <row r="64">
          <cell r="B64" t="str">
            <v>2007 Cool Savings Rebate</v>
          </cell>
        </row>
        <row r="65">
          <cell r="B65" t="str">
            <v>2007 Cool Savings Rebate</v>
          </cell>
        </row>
        <row r="66">
          <cell r="B66" t="str">
            <v>2007 EKC Program</v>
          </cell>
        </row>
        <row r="67">
          <cell r="B67" t="str">
            <v>2007 EKC Program</v>
          </cell>
        </row>
        <row r="68">
          <cell r="B68" t="str">
            <v>2007 EKC Program</v>
          </cell>
        </row>
        <row r="69">
          <cell r="B69" t="str">
            <v>2007 EKC Program</v>
          </cell>
        </row>
        <row r="70">
          <cell r="B70" t="str">
            <v>2007 EKC Program</v>
          </cell>
        </row>
        <row r="71">
          <cell r="B71" t="str">
            <v>2007 EKC Program</v>
          </cell>
        </row>
        <row r="72">
          <cell r="B72" t="str">
            <v>2007 EKC Program</v>
          </cell>
        </row>
        <row r="73">
          <cell r="B73" t="str">
            <v>2007 EKC Program</v>
          </cell>
        </row>
        <row r="74">
          <cell r="B74" t="str">
            <v>2007 EKC Program</v>
          </cell>
        </row>
        <row r="75">
          <cell r="B75" t="str">
            <v>2007 EKC Program</v>
          </cell>
        </row>
        <row r="76">
          <cell r="B76" t="str">
            <v>2007 EKC Program</v>
          </cell>
        </row>
        <row r="77">
          <cell r="B77" t="str">
            <v>2007 EKC Program</v>
          </cell>
        </row>
        <row r="78">
          <cell r="B78" t="str">
            <v>2007 EKC Program</v>
          </cell>
        </row>
        <row r="79">
          <cell r="B79" t="str">
            <v>2007 EKC Program</v>
          </cell>
        </row>
        <row r="80">
          <cell r="B80" t="str">
            <v>2007 Summer Savings</v>
          </cell>
        </row>
        <row r="81">
          <cell r="B81" t="str">
            <v>2007 Social Housing – Pilot</v>
          </cell>
        </row>
        <row r="82">
          <cell r="B82" t="str">
            <v>2008 Great Refrigerator Roundup</v>
          </cell>
        </row>
        <row r="83">
          <cell r="B83" t="str">
            <v>2008 Great Refrigerator Roundup</v>
          </cell>
        </row>
        <row r="84">
          <cell r="B84" t="str">
            <v>2008 Great Refrigerator Roundup</v>
          </cell>
        </row>
        <row r="85">
          <cell r="B85" t="str">
            <v>2008 Cool Savings Rebate</v>
          </cell>
        </row>
        <row r="86">
          <cell r="B86" t="str">
            <v>2008 Cool Savings Rebate</v>
          </cell>
        </row>
        <row r="87">
          <cell r="B87" t="str">
            <v>2008 Cool Savings Rebate</v>
          </cell>
        </row>
        <row r="88">
          <cell r="B88" t="str">
            <v>2008 Cool Savings Rebate</v>
          </cell>
        </row>
        <row r="89">
          <cell r="B89" t="str">
            <v>2008 Cool Savings Rebate</v>
          </cell>
        </row>
        <row r="90">
          <cell r="B90" t="str">
            <v>2008 Cool Savings Rebate</v>
          </cell>
        </row>
        <row r="91">
          <cell r="B91" t="str">
            <v>2008 Summer Sweepstakes</v>
          </cell>
        </row>
        <row r="92">
          <cell r="B92" t="str">
            <v>2008 EKC Program</v>
          </cell>
        </row>
        <row r="93">
          <cell r="B93" t="str">
            <v>2008 EKC Program</v>
          </cell>
        </row>
        <row r="94">
          <cell r="B94" t="str">
            <v>2008 EKC Program</v>
          </cell>
        </row>
        <row r="95">
          <cell r="B95" t="str">
            <v>2008 EKC Program</v>
          </cell>
        </row>
        <row r="96">
          <cell r="B96" t="str">
            <v>2008 EKC Program</v>
          </cell>
        </row>
        <row r="97">
          <cell r="B97" t="str">
            <v>2008 EKC Program</v>
          </cell>
        </row>
        <row r="98">
          <cell r="B98" t="str">
            <v>2008 EKC Program</v>
          </cell>
        </row>
        <row r="99">
          <cell r="B99" t="str">
            <v>2008 EKC Program</v>
          </cell>
        </row>
        <row r="100">
          <cell r="B100" t="str">
            <v>2008 EKC Program</v>
          </cell>
        </row>
        <row r="101">
          <cell r="B101" t="str">
            <v>2008 EKC Program</v>
          </cell>
        </row>
        <row r="102">
          <cell r="B102" t="str">
            <v>2008 EKC Program</v>
          </cell>
        </row>
        <row r="103">
          <cell r="B103" t="str">
            <v>2008 EKC Program</v>
          </cell>
        </row>
        <row r="104">
          <cell r="B104" t="str">
            <v>2008 EKC Program</v>
          </cell>
        </row>
        <row r="105">
          <cell r="B105" t="str">
            <v>2008 EKC Program</v>
          </cell>
        </row>
        <row r="106">
          <cell r="B106" t="str">
            <v>2008 EKC Program</v>
          </cell>
        </row>
        <row r="107">
          <cell r="B107" t="str">
            <v>2008 EKC Program</v>
          </cell>
        </row>
        <row r="108">
          <cell r="B108" t="str">
            <v>2008 EKC Program</v>
          </cell>
        </row>
        <row r="109">
          <cell r="B109" t="str">
            <v>2008 peaksaver®</v>
          </cell>
        </row>
        <row r="110">
          <cell r="B110" t="str">
            <v>2008 peaksaver®</v>
          </cell>
        </row>
        <row r="111">
          <cell r="B111" t="str">
            <v>2008 peaksaver®</v>
          </cell>
        </row>
        <row r="112">
          <cell r="B112" t="str">
            <v>2008 Renewable Energy Standard Offer</v>
          </cell>
        </row>
        <row r="113">
          <cell r="B113" t="str">
            <v>2008 Electricity Retrofit Incentive</v>
          </cell>
        </row>
        <row r="114">
          <cell r="B114" t="str">
            <v>2008 High Performance New Construction</v>
          </cell>
        </row>
        <row r="115">
          <cell r="B115" t="str">
            <v>2006 CFL Distributed by Hydro One Brampton</v>
          </cell>
        </row>
        <row r="116">
          <cell r="B116" t="str">
            <v>2007 CFL Distributed by Hydro One Brampton</v>
          </cell>
        </row>
        <row r="117">
          <cell r="B117" t="str">
            <v>2007 C/I Load Control Program</v>
          </cell>
        </row>
        <row r="118">
          <cell r="B118" t="str">
            <v>2007 C/I Load Control Program</v>
          </cell>
        </row>
        <row r="119">
          <cell r="B119" t="str">
            <v>2007 C/I Load Control Program</v>
          </cell>
        </row>
        <row r="120">
          <cell r="B120" t="str">
            <v>2007 C/I Load Control Program</v>
          </cell>
        </row>
        <row r="121">
          <cell r="B121" t="str">
            <v>2007 C/I Load Control Program</v>
          </cell>
        </row>
        <row r="122">
          <cell r="B122" t="str">
            <v>2007 C/I Load Control Program</v>
          </cell>
        </row>
        <row r="123">
          <cell r="B123" t="str">
            <v>2007 C/I Load Control Program</v>
          </cell>
        </row>
        <row r="124">
          <cell r="B124" t="str">
            <v>2007 C/I Load Control Program</v>
          </cell>
        </row>
        <row r="125">
          <cell r="B125" t="str">
            <v>2007 C/I Load Control Program</v>
          </cell>
        </row>
        <row r="126">
          <cell r="B126" t="str">
            <v>2007 C/I Load Control Program</v>
          </cell>
        </row>
        <row r="127">
          <cell r="B127" t="str">
            <v>2007 C/I Load Control Program</v>
          </cell>
        </row>
        <row r="128">
          <cell r="B128" t="str">
            <v>2007 C/I Load Control Program</v>
          </cell>
        </row>
        <row r="129">
          <cell r="B129" t="str">
            <v>2007 C/I Load Control Program</v>
          </cell>
        </row>
        <row r="130">
          <cell r="B130" t="str">
            <v>2007 C/I Load Control Program</v>
          </cell>
        </row>
        <row r="131">
          <cell r="B131" t="str">
            <v>2007 C/I Load Control Program</v>
          </cell>
        </row>
        <row r="132">
          <cell r="B132" t="str">
            <v>2007 C/I Load Control Program</v>
          </cell>
        </row>
        <row r="133">
          <cell r="B133" t="str">
            <v>2007 C/I Load Control Program</v>
          </cell>
        </row>
        <row r="134">
          <cell r="B134" t="str">
            <v>2007 C/I Load Control Program</v>
          </cell>
        </row>
        <row r="135">
          <cell r="B135" t="str">
            <v>2007 C/I Load Control Program</v>
          </cell>
        </row>
        <row r="136">
          <cell r="B136" t="str">
            <v>2007 C/I Load Control Program</v>
          </cell>
        </row>
        <row r="137">
          <cell r="B137" t="str">
            <v>2007 C/I Load Control Program</v>
          </cell>
        </row>
        <row r="138">
          <cell r="B138" t="str">
            <v>2007 C/I Load Control Program</v>
          </cell>
        </row>
        <row r="139">
          <cell r="B139" t="str">
            <v>2007 C/I Load Control Program</v>
          </cell>
        </row>
        <row r="140">
          <cell r="B140" t="str">
            <v>2007 C/I Load Control Program</v>
          </cell>
        </row>
        <row r="141">
          <cell r="B141" t="str">
            <v>2007 C/I Load Control Program</v>
          </cell>
        </row>
        <row r="142">
          <cell r="B142" t="str">
            <v>2007 C/I Load Control Program</v>
          </cell>
        </row>
        <row r="143">
          <cell r="B143" t="str">
            <v>2007 C/I Load Control Program</v>
          </cell>
        </row>
        <row r="144">
          <cell r="B144" t="str">
            <v>2007 C/I Load Control Program</v>
          </cell>
        </row>
        <row r="145">
          <cell r="B145" t="str">
            <v>2007 C/I Load Control Program</v>
          </cell>
        </row>
        <row r="146">
          <cell r="B146" t="str">
            <v>2007 C/I Load Control Program</v>
          </cell>
        </row>
        <row r="147">
          <cell r="B147" t="str">
            <v>2007 C/I Load Control Program</v>
          </cell>
        </row>
        <row r="148">
          <cell r="B148" t="str">
            <v>2007 C/I Load Control Program</v>
          </cell>
        </row>
        <row r="149">
          <cell r="B149" t="str">
            <v>2007 C/I Load Control Program</v>
          </cell>
        </row>
        <row r="150">
          <cell r="B150" t="str">
            <v>2007 C/I Load Control Program</v>
          </cell>
        </row>
        <row r="151">
          <cell r="B151" t="str">
            <v>2007 C/I Load Control Program</v>
          </cell>
        </row>
        <row r="152">
          <cell r="B152" t="str">
            <v>2007 C/I Load Control Program</v>
          </cell>
        </row>
        <row r="153">
          <cell r="B153" t="str">
            <v>2007 C/I Load Control Program</v>
          </cell>
        </row>
        <row r="154">
          <cell r="B154" t="str">
            <v>2007 C/I Load Control Program</v>
          </cell>
        </row>
        <row r="155">
          <cell r="B155" t="str">
            <v>2007 C/I Load Control Program</v>
          </cell>
        </row>
        <row r="156">
          <cell r="B156" t="str">
            <v>2007 C/I Load Control Program</v>
          </cell>
        </row>
        <row r="157">
          <cell r="B157" t="str">
            <v>2007 C/I Load Control Program</v>
          </cell>
        </row>
        <row r="158">
          <cell r="B158" t="str">
            <v>2007 C/I Load Control Program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K26"/>
  <sheetViews>
    <sheetView showGridLines="0" tabSelected="1" zoomScale="110" zoomScaleNormal="110" workbookViewId="0">
      <selection activeCell="J7" sqref="J7"/>
    </sheetView>
  </sheetViews>
  <sheetFormatPr defaultRowHeight="15"/>
  <cols>
    <col min="1" max="1" width="1.28515625" style="160" customWidth="1"/>
    <col min="2" max="2" width="33.85546875" style="160" customWidth="1"/>
    <col min="3" max="3" width="10.140625" style="160" customWidth="1"/>
    <col min="4" max="4" width="14.7109375" style="160" bestFit="1" customWidth="1"/>
    <col min="5" max="5" width="13" style="160" customWidth="1"/>
    <col min="6" max="6" width="15.28515625" style="160" customWidth="1"/>
    <col min="7" max="7" width="14.7109375" style="160" customWidth="1"/>
    <col min="8" max="11" width="13.28515625" style="160" customWidth="1"/>
    <col min="12" max="12" width="1.28515625" style="160" customWidth="1"/>
    <col min="13" max="16384" width="9.140625" style="160"/>
  </cols>
  <sheetData>
    <row r="1" spans="2:11">
      <c r="B1" s="318" t="s">
        <v>101</v>
      </c>
    </row>
    <row r="2" spans="2:11" ht="6" customHeight="1"/>
    <row r="3" spans="2:11" ht="30">
      <c r="B3" s="319" t="s">
        <v>102</v>
      </c>
      <c r="C3" s="319" t="s">
        <v>103</v>
      </c>
      <c r="D3" s="319" t="s">
        <v>104</v>
      </c>
      <c r="E3" s="319" t="s">
        <v>105</v>
      </c>
      <c r="F3" s="319" t="s">
        <v>106</v>
      </c>
      <c r="G3" s="319" t="s">
        <v>107</v>
      </c>
      <c r="H3" s="319" t="s">
        <v>108</v>
      </c>
      <c r="I3" s="319" t="s">
        <v>109</v>
      </c>
      <c r="J3" s="319" t="s">
        <v>110</v>
      </c>
      <c r="K3" s="319" t="s">
        <v>111</v>
      </c>
    </row>
    <row r="4" spans="2:11">
      <c r="B4" s="320" t="s">
        <v>112</v>
      </c>
      <c r="C4" s="321" t="s">
        <v>0</v>
      </c>
      <c r="D4" s="322">
        <f>'Residential (100 kWh)'!$C$25</f>
        <v>100</v>
      </c>
      <c r="E4" s="322"/>
      <c r="F4" s="323">
        <f>'Residential (100 kWh)'!$K$42</f>
        <v>0.17000000000000171</v>
      </c>
      <c r="G4" s="324">
        <f>'Residential (100 kWh)'!$L$42</f>
        <v>1.3013974681603289E-2</v>
      </c>
      <c r="H4" s="323">
        <f>'Residential (100 kWh)'!$K$45</f>
        <v>0.16999999999999993</v>
      </c>
      <c r="I4" s="324">
        <f>'Residential (100 kWh)'!$L$45</f>
        <v>1.1798795173665352E-2</v>
      </c>
      <c r="J4" s="323">
        <f>'Residential (100 kWh)'!$K$58</f>
        <v>0.17289000000000598</v>
      </c>
      <c r="K4" s="324">
        <f>'Residential (100 kWh)'!$L$58</f>
        <v>6.9873174598252636E-3</v>
      </c>
    </row>
    <row r="5" spans="2:11">
      <c r="B5" s="320" t="s">
        <v>112</v>
      </c>
      <c r="C5" s="321" t="s">
        <v>0</v>
      </c>
      <c r="D5" s="322">
        <f>'Residential (250 kWh)'!$C$25</f>
        <v>250</v>
      </c>
      <c r="E5" s="322"/>
      <c r="F5" s="323">
        <f>'Residential (250 kWh)'!$K$42</f>
        <v>4.9999999999990052E-3</v>
      </c>
      <c r="G5" s="324">
        <f>'Residential (250 kWh)'!$L$42</f>
        <v>3.1893446292259326E-4</v>
      </c>
      <c r="H5" s="323">
        <f>'Residential (250 kWh)'!$K$45</f>
        <v>4.9999999999990052E-3</v>
      </c>
      <c r="I5" s="324">
        <f>'Residential (250 kWh)'!$L$45</f>
        <v>2.6259639454094682E-4</v>
      </c>
      <c r="J5" s="323">
        <f>'Residential (250 kWh)'!$K$58</f>
        <v>5.084999999994011E-3</v>
      </c>
      <c r="K5" s="324">
        <f>'Residential (250 kWh)'!$L$58</f>
        <v>1.1502321156893595E-4</v>
      </c>
    </row>
    <row r="6" spans="2:11">
      <c r="B6" s="320" t="s">
        <v>112</v>
      </c>
      <c r="C6" s="321" t="s">
        <v>0</v>
      </c>
      <c r="D6" s="322">
        <f>'Residential (500 kWh)'!$C$25</f>
        <v>500</v>
      </c>
      <c r="E6" s="322"/>
      <c r="F6" s="323">
        <f>'Residential (500 kWh)'!$K$42</f>
        <v>-0.27000000000000313</v>
      </c>
      <c r="G6" s="324">
        <f>'Residential (500 kWh)'!$L$42</f>
        <v>-1.3476817179088689E-2</v>
      </c>
      <c r="H6" s="323">
        <f>'Residential (500 kWh)'!$K$45</f>
        <v>-0.27000000000000313</v>
      </c>
      <c r="I6" s="324">
        <f>'Residential (500 kWh)'!$L$45</f>
        <v>-1.0089213308165722E-2</v>
      </c>
      <c r="J6" s="323">
        <f>'Residential (500 kWh)'!$K$58</f>
        <v>-0.27459000000000344</v>
      </c>
      <c r="K6" s="324">
        <f>'Residential (500 kWh)'!$L$58</f>
        <v>-3.5823759522055246E-3</v>
      </c>
    </row>
    <row r="7" spans="2:11">
      <c r="B7" s="320" t="s">
        <v>112</v>
      </c>
      <c r="C7" s="321" t="s">
        <v>0</v>
      </c>
      <c r="D7" s="322">
        <f>'Residential (800 kWh)'!$C$25</f>
        <v>800</v>
      </c>
      <c r="E7" s="322"/>
      <c r="F7" s="323">
        <f>'Residential (800 kWh)'!$K$42</f>
        <v>-0.60000000000000142</v>
      </c>
      <c r="G7" s="324">
        <f>'Residential (800 kWh)'!$L$42</f>
        <v>-2.375010481712932E-2</v>
      </c>
      <c r="H7" s="323">
        <f>'Residential (800 kWh)'!$K$45</f>
        <v>-0.60000000000000142</v>
      </c>
      <c r="I7" s="324">
        <f>'Residential (800 kWh)'!$L$45</f>
        <v>-1.6654635358084029E-2</v>
      </c>
      <c r="J7" s="323">
        <f>'Residential (800 kWh)'!$K$58</f>
        <v>-0.61020000000003449</v>
      </c>
      <c r="K7" s="324">
        <f>'Residential (800 kWh)'!$L$58</f>
        <v>-5.2794427341242957E-3</v>
      </c>
    </row>
    <row r="8" spans="2:11">
      <c r="B8" s="320" t="s">
        <v>112</v>
      </c>
      <c r="C8" s="321" t="s">
        <v>0</v>
      </c>
      <c r="D8" s="322">
        <f>'Residential (1000 kWh)'!$C$25</f>
        <v>1000</v>
      </c>
      <c r="E8" s="322"/>
      <c r="F8" s="323">
        <f>'Residential (1000 kWh)'!$K$42</f>
        <v>-0.82000000000000384</v>
      </c>
      <c r="G8" s="324">
        <f>'Residential (1000 kWh)'!$L$42</f>
        <v>-2.8522921715571792E-2</v>
      </c>
      <c r="H8" s="323">
        <f>'Residential (1000 kWh)'!$K$45</f>
        <v>-0.82000000000000028</v>
      </c>
      <c r="I8" s="324">
        <f>'Residential (1000 kWh)'!$L$45</f>
        <v>-1.9430124863669251E-2</v>
      </c>
      <c r="J8" s="323">
        <f>'Residential (1000 kWh)'!$K$58</f>
        <v>-0.83394000000004098</v>
      </c>
      <c r="K8" s="324">
        <f>'Residential (1000 kWh)'!$L$58</f>
        <v>-5.8921613186395496E-3</v>
      </c>
    </row>
    <row r="9" spans="2:11">
      <c r="B9" s="320" t="s">
        <v>112</v>
      </c>
      <c r="C9" s="321" t="s">
        <v>0</v>
      </c>
      <c r="D9" s="322">
        <f>'Residential (1500 kWh)'!$C$25</f>
        <v>1500</v>
      </c>
      <c r="E9" s="322"/>
      <c r="F9" s="323">
        <f>'Residential (1500 kWh)'!$K$42</f>
        <v>-1.3700000000000045</v>
      </c>
      <c r="G9" s="324">
        <f>'Residential (1500 kWh)'!$L$42</f>
        <v>-3.6569208214181019E-2</v>
      </c>
      <c r="H9" s="323">
        <f>'Residential (1500 kWh)'!$K$45</f>
        <v>-1.3700000000000045</v>
      </c>
      <c r="I9" s="324">
        <f>'Residential (1500 kWh)'!$L$45</f>
        <v>-2.3766665333189125E-2</v>
      </c>
      <c r="J9" s="323">
        <f>'Residential (1500 kWh)'!$K$58</f>
        <v>-1.3932900000000075</v>
      </c>
      <c r="K9" s="324">
        <f>'Residential (1500 kWh)'!$L$58</f>
        <v>-6.7498683356887459E-3</v>
      </c>
    </row>
    <row r="10" spans="2:11">
      <c r="B10" s="320" t="s">
        <v>112</v>
      </c>
      <c r="C10" s="321" t="s">
        <v>0</v>
      </c>
      <c r="D10" s="322">
        <f>'Residential (2000 kWh)'!$C$25</f>
        <v>2000</v>
      </c>
      <c r="E10" s="322"/>
      <c r="F10" s="323">
        <f>'Residential (2000 kWh)'!$K$42</f>
        <v>-1.9200000000000088</v>
      </c>
      <c r="G10" s="324">
        <f>'Residential (2000 kWh)'!$L$42</f>
        <v>-4.1578586473585151E-2</v>
      </c>
      <c r="H10" s="323">
        <f>'Residential (2000 kWh)'!$K$45</f>
        <v>-1.9200000000000017</v>
      </c>
      <c r="I10" s="324">
        <f>'Residential (2000 kWh)'!$L$45</f>
        <v>-2.6270774846652592E-2</v>
      </c>
      <c r="J10" s="323">
        <f>'Residential (2000 kWh)'!$K$58</f>
        <v>-1.9526400000000308</v>
      </c>
      <c r="K10" s="324">
        <f>'Residential (2000 kWh)'!$L$58</f>
        <v>-7.1973218045834099E-3</v>
      </c>
    </row>
    <row r="11" spans="2:11">
      <c r="B11" s="320" t="s">
        <v>113</v>
      </c>
      <c r="C11" s="321" t="s">
        <v>0</v>
      </c>
      <c r="D11" s="322">
        <f>'GS&lt;50 kW(1000 kWh)'!$C$25</f>
        <v>1000</v>
      </c>
      <c r="E11" s="322"/>
      <c r="F11" s="323">
        <f>'GS&lt;50 kW(1000 kWh)'!$K$42</f>
        <v>-0.71999999999999886</v>
      </c>
      <c r="G11" s="324">
        <f>'GS&lt;50 kW(1000 kWh)'!$L$42</f>
        <v>-1.4159623958146647E-2</v>
      </c>
      <c r="H11" s="323">
        <f>'GS&lt;50 kW(1000 kWh)'!$K$45</f>
        <v>-0.71999999999999886</v>
      </c>
      <c r="I11" s="324">
        <f>'GS&lt;50 kW(1000 kWh)'!$L$45</f>
        <v>-1.1493029445716074E-2</v>
      </c>
      <c r="J11" s="323">
        <f>'GS&lt;50 kW(1000 kWh)'!$K$58</f>
        <v>-0.73223999999999023</v>
      </c>
      <c r="K11" s="324">
        <f>'GS&lt;50 kW(1000 kWh)'!$L$58</f>
        <v>-4.5109359748571861E-3</v>
      </c>
    </row>
    <row r="12" spans="2:11">
      <c r="B12" s="320" t="s">
        <v>113</v>
      </c>
      <c r="C12" s="321" t="s">
        <v>0</v>
      </c>
      <c r="D12" s="322">
        <f>'GS&lt;50 kW(2000 kWh)'!$C$25</f>
        <v>2000</v>
      </c>
      <c r="E12" s="322"/>
      <c r="F12" s="323">
        <f>'GS&lt;50 kW(2000 kWh)'!$K$42</f>
        <v>-1.8199999999999932</v>
      </c>
      <c r="G12" s="324">
        <f>'GS&lt;50 kW(2000 kWh)'!$L$42</f>
        <v>-2.6157837888553023E-2</v>
      </c>
      <c r="H12" s="323">
        <f>'GS&lt;50 kW(2000 kWh)'!$K$45</f>
        <v>-1.8199999999999932</v>
      </c>
      <c r="I12" s="324">
        <f>'GS&lt;50 kW(2000 kWh)'!$L$45</f>
        <v>-1.9533485416900743E-2</v>
      </c>
      <c r="J12" s="323">
        <f>'GS&lt;50 kW(2000 kWh)'!$K$58</f>
        <v>-1.850695920000021</v>
      </c>
      <c r="K12" s="324">
        <f>'GS&lt;50 kW(2000 kWh)'!$L$58</f>
        <v>-6.343849588043079E-3</v>
      </c>
    </row>
    <row r="13" spans="2:11">
      <c r="B13" s="320" t="s">
        <v>113</v>
      </c>
      <c r="C13" s="321" t="s">
        <v>0</v>
      </c>
      <c r="D13" s="322">
        <f>'GS&lt;50 kW(5000 kWh)'!$C$25</f>
        <v>5000</v>
      </c>
      <c r="E13" s="322"/>
      <c r="F13" s="323">
        <f>'GS&lt;50 kW(5000 kWh)'!$K$42</f>
        <v>-5.1200000000000045</v>
      </c>
      <c r="G13" s="324">
        <f>'GS&lt;50 kW(5000 kWh)'!$L$42</f>
        <v>-4.0711160360306517E-2</v>
      </c>
      <c r="H13" s="323">
        <f>'GS&lt;50 kW(5000 kWh)'!$K$45</f>
        <v>-5.120000000000033</v>
      </c>
      <c r="I13" s="324">
        <f>'GS&lt;50 kW(5000 kWh)'!$L$45</f>
        <v>-2.7712624843480676E-2</v>
      </c>
      <c r="J13" s="323">
        <f>'GS&lt;50 kW(5000 kWh)'!$K$58</f>
        <v>-5.4384639999999536</v>
      </c>
      <c r="K13" s="324">
        <f>'GS&lt;50 kW(5000 kWh)'!$L$58</f>
        <v>-7.6580152931163027E-3</v>
      </c>
    </row>
    <row r="14" spans="2:11">
      <c r="B14" s="320" t="s">
        <v>113</v>
      </c>
      <c r="C14" s="321" t="s">
        <v>0</v>
      </c>
      <c r="D14" s="322">
        <f>'GS&lt;50 kW(10000 kWh)'!$C$25</f>
        <v>10000</v>
      </c>
      <c r="E14" s="322"/>
      <c r="F14" s="323">
        <f>'GS&lt;50 kW(10000 kWh)'!$K$42</f>
        <v>-39.908080000000012</v>
      </c>
      <c r="G14" s="324">
        <f>'GS&lt;50 kW(10000 kWh)'!$L$42</f>
        <v>-0.18188974626640919</v>
      </c>
      <c r="H14" s="323">
        <f>'GS&lt;50 kW(10000 kWh)'!$K$45</f>
        <v>-39.908080000000098</v>
      </c>
      <c r="I14" s="324">
        <f>'GS&lt;50 kW(10000 kWh)'!$L$45</f>
        <v>-0.11828587898016629</v>
      </c>
      <c r="J14" s="323">
        <f>'GS&lt;50 kW(10000 kWh)'!$K$58</f>
        <v>-43.743246488000068</v>
      </c>
      <c r="K14" s="324">
        <f>'GS&lt;50 kW(10000 kWh)'!$L$58</f>
        <v>-3.0585800755167682E-2</v>
      </c>
    </row>
    <row r="15" spans="2:11">
      <c r="B15" s="320" t="s">
        <v>113</v>
      </c>
      <c r="C15" s="321" t="s">
        <v>0</v>
      </c>
      <c r="D15" s="322">
        <f>'GS&lt;50 kW(15000 kWh)'!$C$25</f>
        <v>15000</v>
      </c>
      <c r="E15" s="322"/>
      <c r="F15" s="323">
        <f>'GS&lt;50 kW(15000 kWh)'!$K$42</f>
        <v>-16.120000000000061</v>
      </c>
      <c r="G15" s="324">
        <f>'GS&lt;50 kW(15000 kWh)'!$L$42</f>
        <v>-5.1493022950938834E-2</v>
      </c>
      <c r="H15" s="323">
        <f>'GS&lt;50 kW(15000 kWh)'!$K$45</f>
        <v>-16.120000000000061</v>
      </c>
      <c r="I15" s="324">
        <f>'GS&lt;50 kW(15000 kWh)'!$L$45</f>
        <v>-3.2896615121970035E-2</v>
      </c>
      <c r="J15" s="323">
        <f>'GS&lt;50 kW(15000 kWh)'!$K$58</f>
        <v>-17.85128799999984</v>
      </c>
      <c r="K15" s="324">
        <f>'GS&lt;50 kW(15000 kWh)'!$L$58</f>
        <v>-8.3049904924859651E-3</v>
      </c>
    </row>
    <row r="16" spans="2:11">
      <c r="B16" s="320" t="s">
        <v>114</v>
      </c>
      <c r="C16" s="321" t="s">
        <v>32</v>
      </c>
      <c r="D16" s="322">
        <f>'GS&gt;50-699 kW (100 kW)'!$C$25</f>
        <v>36500</v>
      </c>
      <c r="E16" s="322">
        <f>'GS&gt;50-699 kW (100 kW)'!$E$25</f>
        <v>100</v>
      </c>
      <c r="F16" s="323">
        <f>'GS&gt;50-699 kW (100 kW)'!$K$38</f>
        <v>-27.999999999999943</v>
      </c>
      <c r="G16" s="324">
        <f>'GS&gt;50-699 kW (100 kW)'!$L$38</f>
        <v>-7.4497804975388979E-2</v>
      </c>
      <c r="H16" s="323">
        <f>'GS&gt;50-699 kW (100 kW)'!$K$41</f>
        <v>-26.490000000000009</v>
      </c>
      <c r="I16" s="324">
        <f>'GS&gt;50-699 kW (100 kW)'!$L$41</f>
        <v>-3.2363685232923253E-2</v>
      </c>
      <c r="J16" s="323">
        <f>'GS&gt;50-699 kW (100 kW)'!$K$50</f>
        <v>-29.93369999999959</v>
      </c>
      <c r="K16" s="324">
        <f>'GS&gt;50-699 kW (100 kW)'!$L$50</f>
        <v>-6.2084289998782507E-3</v>
      </c>
    </row>
    <row r="17" spans="2:11">
      <c r="B17" s="320" t="s">
        <v>114</v>
      </c>
      <c r="C17" s="321" t="s">
        <v>32</v>
      </c>
      <c r="D17" s="322">
        <f>'GS&gt;50-699 kW (500 kW)'!$C$25</f>
        <v>182500</v>
      </c>
      <c r="E17" s="322">
        <f>'GS&gt;50-699 kW (500 kW)'!$E$25</f>
        <v>500</v>
      </c>
      <c r="F17" s="323">
        <f>'GS&gt;50-699 kW (500 kW)'!$K$38</f>
        <v>-146.20000000000027</v>
      </c>
      <c r="G17" s="324">
        <f>'GS&gt;50-699 kW (500 kW)'!$L$38</f>
        <v>-0.10721855130283026</v>
      </c>
      <c r="H17" s="323">
        <f>'GS&gt;50-699 kW (500 kW)'!$K$41</f>
        <v>-138.65000000000009</v>
      </c>
      <c r="I17" s="324">
        <f>'GS&gt;50-699 kW (500 kW)'!$L$41</f>
        <v>-3.8762940783422406E-2</v>
      </c>
      <c r="J17" s="323">
        <f>'GS&gt;50-699 kW (500 kW)'!$K$50</f>
        <v>-156.67450000000099</v>
      </c>
      <c r="K17" s="324">
        <f>'GS&gt;50-699 kW (500 kW)'!$L$50</f>
        <v>-6.6603515594755545E-3</v>
      </c>
    </row>
    <row r="18" spans="2:11">
      <c r="B18" s="320" t="s">
        <v>115</v>
      </c>
      <c r="C18" s="321" t="s">
        <v>32</v>
      </c>
      <c r="D18" s="322">
        <f>'GS&gt;700-4,999kW (1000 kW)'!$C$25</f>
        <v>438000</v>
      </c>
      <c r="E18" s="322">
        <f>'GS&gt;700-4,999kW (1000 kW)'!$E$25</f>
        <v>1000</v>
      </c>
      <c r="F18" s="323">
        <f>'GS&gt;700-4,999kW (1000 kW)'!$K$38</f>
        <v>-345.45000000000164</v>
      </c>
      <c r="G18" s="324">
        <f>'GS&gt;700-4,999kW (1000 kW)'!$L$38</f>
        <v>-7.5534282878021608E-2</v>
      </c>
      <c r="H18" s="323">
        <f>'GS&gt;700-4,999kW (1000 kW)'!$K$41</f>
        <v>-327.15000000000146</v>
      </c>
      <c r="I18" s="324">
        <f>'GS&gt;700-4,999kW (1000 kW)'!$L$41</f>
        <v>-3.4609086062001353E-2</v>
      </c>
      <c r="J18" s="323">
        <f>'GS&gt;700-4,999kW (1000 kW)'!$K$50</f>
        <v>-369.67949999999837</v>
      </c>
      <c r="K18" s="324">
        <f>'GS&gt;700-4,999kW (1000 kW)'!$L$50</f>
        <v>-6.4362599489589615E-3</v>
      </c>
    </row>
    <row r="19" spans="2:11">
      <c r="B19" s="320" t="s">
        <v>115</v>
      </c>
      <c r="C19" s="321" t="s">
        <v>32</v>
      </c>
      <c r="D19" s="322">
        <f>'GS&gt;700-4,999kW (2100 kW)'!$C$25</f>
        <v>919800</v>
      </c>
      <c r="E19" s="322">
        <f>'GS&gt;700-4,999kW (2100 kW)'!$E$25</f>
        <v>2100</v>
      </c>
      <c r="F19" s="323">
        <f>'GS&gt;700-4,999kW (2100 kW)'!$K$38</f>
        <v>-742.22000000000025</v>
      </c>
      <c r="G19" s="324">
        <f>'GS&gt;700-4,999kW (2100 kW)'!$L$38</f>
        <v>-8.9355411141797042E-2</v>
      </c>
      <c r="H19" s="323">
        <f>'GS&gt;700-4,999kW (2100 kW)'!$K$41</f>
        <v>-703.78999999999724</v>
      </c>
      <c r="I19" s="324">
        <f>'GS&gt;700-4,999kW (2100 kW)'!$L$41</f>
        <v>-3.793421085964397E-2</v>
      </c>
      <c r="J19" s="323">
        <f>'GS&gt;700-4,999kW (2100 kW)'!$K$50</f>
        <v>-795.28269999999611</v>
      </c>
      <c r="K19" s="324">
        <f>'GS&gt;700-4,999kW (2100 kW)'!$L$50</f>
        <v>-6.6745849089242188E-3</v>
      </c>
    </row>
    <row r="20" spans="2:11">
      <c r="B20" s="320" t="s">
        <v>116</v>
      </c>
      <c r="C20" s="321" t="s">
        <v>32</v>
      </c>
      <c r="D20" s="322">
        <f>'Large User (9500 kW)'!$C$25</f>
        <v>4854500</v>
      </c>
      <c r="E20" s="322">
        <f>'Large User (9500 kW)'!$E$25</f>
        <v>9500</v>
      </c>
      <c r="F20" s="323">
        <f>'Large User (9500 kW)'!$K$38</f>
        <v>-4388.4200000000019</v>
      </c>
      <c r="G20" s="324">
        <f>'Large User (9500 kW)'!$L$38</f>
        <v>-0.17459975801866548</v>
      </c>
      <c r="H20" s="323">
        <f>'Large User (9500 kW)'!$K$41</f>
        <v>-4197.4699999999866</v>
      </c>
      <c r="I20" s="324">
        <f>'Large User (9500 kW)'!$L$41</f>
        <v>-5.3783089168962836E-2</v>
      </c>
      <c r="J20" s="323">
        <f>'Large User (9500 kW)'!$K$50</f>
        <v>-4743.141100000008</v>
      </c>
      <c r="K20" s="324">
        <f>'Large User (9500 kW)'!$L$50</f>
        <v>-7.9458188373648202E-3</v>
      </c>
    </row>
    <row r="21" spans="2:11">
      <c r="B21" s="320" t="s">
        <v>116</v>
      </c>
      <c r="C21" s="321" t="s">
        <v>32</v>
      </c>
      <c r="D21" s="322">
        <f>'Large User (20000 kW)'!$C$25</f>
        <v>10220000</v>
      </c>
      <c r="E21" s="322">
        <f>'Large User (20000 kW)'!$E$25</f>
        <v>20000</v>
      </c>
      <c r="F21" s="323">
        <f>'Large User (20000 kW)'!$K$38</f>
        <v>-9302.4199999999983</v>
      </c>
      <c r="G21" s="324">
        <f>'Large User (20000 kW)'!$L$38</f>
        <v>-0.19398280091260803</v>
      </c>
      <c r="H21" s="323">
        <f>'Large User (20000 kW)'!$K$41</f>
        <v>-8900.4199999999837</v>
      </c>
      <c r="I21" s="324">
        <f>'Large User (20000 kW)'!$L$41</f>
        <v>-5.5856332243391232E-2</v>
      </c>
      <c r="J21" s="323">
        <f>'Large User (20000 kW)'!$K$50</f>
        <v>-10057.474600000074</v>
      </c>
      <c r="K21" s="324">
        <f>'Large User (20000 kW)'!$L$50</f>
        <v>-8.0388921082723309E-3</v>
      </c>
    </row>
    <row r="22" spans="2:11">
      <c r="B22" s="320" t="s">
        <v>117</v>
      </c>
      <c r="C22" s="321" t="s">
        <v>0</v>
      </c>
      <c r="D22" s="322">
        <f>'USL (150kWh)'!$C$25</f>
        <v>150</v>
      </c>
      <c r="E22" s="322"/>
      <c r="F22" s="323">
        <f>'USL (150kWh)'!$K$42</f>
        <v>-0.11500000000000021</v>
      </c>
      <c r="G22" s="324">
        <f>'USL (150kWh)'!$L$42</f>
        <v>-1.5625000000000031E-2</v>
      </c>
      <c r="H22" s="323">
        <f>'USL (150kWh)'!$K$45</f>
        <v>-0.11500000000000021</v>
      </c>
      <c r="I22" s="324">
        <f>'USL (150kWh)'!$L$45</f>
        <v>-1.2596280767374211E-2</v>
      </c>
      <c r="J22" s="323">
        <f>'USL (150kWh)'!$K$57</f>
        <v>-0.11695500000000436</v>
      </c>
      <c r="K22" s="324">
        <f>'USL (150kWh)'!$L$57</f>
        <v>-4.9129919800747967E-3</v>
      </c>
    </row>
    <row r="23" spans="2:11">
      <c r="B23" s="320" t="s">
        <v>117</v>
      </c>
      <c r="C23" s="321" t="s">
        <v>0</v>
      </c>
      <c r="D23" s="322">
        <f>'USL (1500 kWh)'!$C$25</f>
        <v>1500</v>
      </c>
      <c r="E23" s="322"/>
      <c r="F23" s="323">
        <f>'USL (1500 kWh)'!$K$42</f>
        <v>1.3499999999999659</v>
      </c>
      <c r="G23" s="324">
        <f>'USL (1500 kWh)'!$L$42</f>
        <v>4.3394406943104008E-3</v>
      </c>
      <c r="H23" s="323">
        <f>'USL (1500 kWh)'!$K$45</f>
        <v>1.3499999999999091</v>
      </c>
      <c r="I23" s="324">
        <f>'USL (1500 kWh)'!$L$45</f>
        <v>4.1058795008306163E-3</v>
      </c>
      <c r="J23" s="323">
        <f>'USL (1500 kWh)'!$K$57</f>
        <v>1.3729499999998893</v>
      </c>
      <c r="K23" s="324">
        <f>'USL (1500 kWh)'!$L$57</f>
        <v>2.8139433184268497E-3</v>
      </c>
    </row>
    <row r="24" spans="2:11">
      <c r="B24" s="320" t="s">
        <v>118</v>
      </c>
      <c r="C24" s="321" t="s">
        <v>32</v>
      </c>
      <c r="D24" s="322">
        <f>'Street Lighting (1kW)'!$C$26</f>
        <v>365</v>
      </c>
      <c r="E24" s="322">
        <f>'Street Lighting (1kW)'!$E$26</f>
        <v>1</v>
      </c>
      <c r="F24" s="323">
        <f>'Street Lighting (1kW)'!$K$43</f>
        <v>-0.26419999999999888</v>
      </c>
      <c r="G24" s="324">
        <f>'Street Lighting (1kW)'!$L$43</f>
        <v>-1.9412482181957038E-2</v>
      </c>
      <c r="H24" s="323">
        <f>'Street Lighting (1kW)'!$K$46</f>
        <v>-0.25159999999999982</v>
      </c>
      <c r="I24" s="324">
        <f>'Street Lighting (1kW)'!$L$46</f>
        <v>-1.4547220648264846E-2</v>
      </c>
      <c r="J24" s="323">
        <f>'Street Lighting (1kW)'!$K$56</f>
        <v>-0.28430800000000289</v>
      </c>
      <c r="K24" s="324">
        <f>'Street Lighting (1kW)'!$L$56</f>
        <v>-4.868483359421371E-3</v>
      </c>
    </row>
    <row r="25" spans="2:11">
      <c r="B25" s="320" t="s">
        <v>118</v>
      </c>
      <c r="C25" s="321" t="s">
        <v>32</v>
      </c>
      <c r="D25" s="322">
        <f>'Street Lighting (3800 kW)'!$C$26</f>
        <v>1387000</v>
      </c>
      <c r="E25" s="322">
        <f>'Street Lighting (3800 kW)'!$E$26</f>
        <v>3800</v>
      </c>
      <c r="F25" s="323">
        <f>'Street Lighting (3800 kW)'!$K$43</f>
        <v>-1021.9599999999991</v>
      </c>
      <c r="G25" s="324">
        <f>'Street Lighting (3800 kW)'!$L$43</f>
        <v>-2.0348348692756563E-2</v>
      </c>
      <c r="H25" s="323">
        <f>'Street Lighting (3800 kW)'!$K$46</f>
        <v>-974.07999999999447</v>
      </c>
      <c r="I25" s="324">
        <f>'Street Lighting (3800 kW)'!$L$46</f>
        <v>-1.516584844240525E-2</v>
      </c>
      <c r="J25" s="323">
        <f>'Street Lighting (3800 kW)'!$K$56</f>
        <v>-1100.7104000000108</v>
      </c>
      <c r="K25" s="324">
        <f>'Street Lighting (3800 kW)'!$L$56</f>
        <v>-5.0226429197080683E-3</v>
      </c>
    </row>
    <row r="26" spans="2:11" ht="6.75" customHeight="1"/>
  </sheetData>
  <pageMargins left="0.7" right="0.7" top="0.75" bottom="0.75" header="0.3" footer="0.3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3"/>
  <sheetViews>
    <sheetView showGridLines="0" topLeftCell="A19" zoomScale="85" zoomScaleNormal="85" workbookViewId="0">
      <selection activeCell="A29" sqref="A29:M60"/>
    </sheetView>
  </sheetViews>
  <sheetFormatPr defaultRowHeight="15"/>
  <cols>
    <col min="1" max="1" width="2.5703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1.85546875" style="64" customWidth="1"/>
    <col min="14" max="16384" width="9.140625" style="64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7.17</v>
      </c>
      <c r="L8" s="58">
        <v>7.17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6.16</v>
      </c>
      <c r="L9" s="142">
        <v>6.16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17.98</v>
      </c>
      <c r="D10" s="59">
        <v>18.21</v>
      </c>
      <c r="E10" s="71"/>
      <c r="F10" s="71"/>
      <c r="K10" s="143">
        <f>SUM(K7:K9)</f>
        <v>13.35</v>
      </c>
      <c r="L10" s="143">
        <f>SUM(L7:L9)</f>
        <v>13.5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13.35</v>
      </c>
      <c r="D11" s="51">
        <f>+L10</f>
        <v>13.5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1.5800000000000002E-2</v>
      </c>
      <c r="D13" s="60">
        <v>1.6E-2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160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2000</v>
      </c>
      <c r="D25" s="160" t="s">
        <v>0</v>
      </c>
      <c r="E25" s="160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16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160"/>
      <c r="C27" s="160"/>
      <c r="D27" s="160"/>
      <c r="E27" s="16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160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17.98</v>
      </c>
      <c r="D33" s="89">
        <v>1</v>
      </c>
      <c r="E33" s="119">
        <f>+C33*D33</f>
        <v>17.98</v>
      </c>
      <c r="F33" s="90"/>
      <c r="G33" s="141">
        <f>+D10</f>
        <v>18.21</v>
      </c>
      <c r="H33" s="91">
        <v>1</v>
      </c>
      <c r="I33" s="188">
        <f>+G33*H33</f>
        <v>18.21</v>
      </c>
      <c r="J33" s="199"/>
      <c r="K33" s="189">
        <f>+I33-E33</f>
        <v>0.23000000000000043</v>
      </c>
      <c r="L33" s="132">
        <f>IF((E33)=0,"",(K33/E33))</f>
        <v>1.2791991101223605E-2</v>
      </c>
    </row>
    <row r="34" spans="2:15">
      <c r="B34" s="264" t="s">
        <v>12</v>
      </c>
      <c r="C34" s="109">
        <f>+C13</f>
        <v>1.5800000000000002E-2</v>
      </c>
      <c r="D34" s="92">
        <f>+$C$25</f>
        <v>2000</v>
      </c>
      <c r="E34" s="119">
        <f>+C34*D34</f>
        <v>31.6</v>
      </c>
      <c r="F34" s="90"/>
      <c r="G34" s="109">
        <f>+D13</f>
        <v>1.6E-2</v>
      </c>
      <c r="H34" s="93">
        <f>+$C$25</f>
        <v>2000</v>
      </c>
      <c r="I34" s="188">
        <f t="shared" ref="I34:I36" si="2">+G34*H34</f>
        <v>32</v>
      </c>
      <c r="J34" s="199"/>
      <c r="K34" s="189">
        <f t="shared" ref="K34:K37" si="3">+I34-E34</f>
        <v>0.39999999999999858</v>
      </c>
      <c r="L34" s="132">
        <f t="shared" ref="L34:L41" si="4">IF((E34)=0,"",(K34/E34))</f>
        <v>1.2658227848101221E-2</v>
      </c>
    </row>
    <row r="35" spans="2:15">
      <c r="B35" s="265" t="s">
        <v>53</v>
      </c>
      <c r="C35" s="159">
        <f>+K10</f>
        <v>13.35</v>
      </c>
      <c r="D35" s="89">
        <v>1</v>
      </c>
      <c r="E35" s="119">
        <f>+C35*D35</f>
        <v>13.35</v>
      </c>
      <c r="F35" s="90"/>
      <c r="G35" s="159">
        <f>+L10</f>
        <v>13.5</v>
      </c>
      <c r="H35" s="91">
        <v>1</v>
      </c>
      <c r="I35" s="188">
        <f t="shared" si="2"/>
        <v>13.5</v>
      </c>
      <c r="J35" s="199"/>
      <c r="K35" s="189">
        <f t="shared" si="3"/>
        <v>0.15000000000000036</v>
      </c>
      <c r="L35" s="132">
        <f t="shared" si="4"/>
        <v>1.1235955056179803E-2</v>
      </c>
    </row>
    <row r="36" spans="2:15">
      <c r="B36" s="266" t="s">
        <v>54</v>
      </c>
      <c r="C36" s="110">
        <v>0</v>
      </c>
      <c r="D36" s="92">
        <f>+$C$25</f>
        <v>2000</v>
      </c>
      <c r="E36" s="120">
        <v>0</v>
      </c>
      <c r="F36" s="90"/>
      <c r="G36" s="110">
        <v>0</v>
      </c>
      <c r="H36" s="93">
        <f>+$C$25</f>
        <v>2000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62.93</v>
      </c>
      <c r="F37" s="149"/>
      <c r="G37" s="146"/>
      <c r="H37" s="99"/>
      <c r="I37" s="200">
        <f>SUM(I33:I36)</f>
        <v>63.71</v>
      </c>
      <c r="J37" s="201"/>
      <c r="K37" s="196">
        <f t="shared" si="3"/>
        <v>0.78000000000000114</v>
      </c>
      <c r="L37" s="152">
        <f t="shared" si="4"/>
        <v>1.2394724296837774E-2</v>
      </c>
    </row>
    <row r="38" spans="2:15">
      <c r="B38" s="267" t="s">
        <v>56</v>
      </c>
      <c r="C38" s="155">
        <f>+C7*H25+C8*H26+C9*H27</f>
        <v>8.3919999999999995E-2</v>
      </c>
      <c r="D38" s="94">
        <f>+ROUND(C25*(C26-1),2)</f>
        <v>69.8</v>
      </c>
      <c r="E38" s="158">
        <f>+C38*D38</f>
        <v>5.8576159999999993</v>
      </c>
      <c r="F38" s="90"/>
      <c r="G38" s="155">
        <f>+C7*H25+C8*H26+C9*H27</f>
        <v>8.3919999999999995E-2</v>
      </c>
      <c r="H38" s="94">
        <f>+ROUND(C25*(C26-1),2)</f>
        <v>69.8</v>
      </c>
      <c r="I38" s="188">
        <f>+G38*H38</f>
        <v>5.8576159999999993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2000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2000</v>
      </c>
      <c r="I39" s="188">
        <f t="shared" ref="I39:I41" si="6">+G39*H39</f>
        <v>-2.6</v>
      </c>
      <c r="J39" s="199"/>
      <c r="K39" s="189">
        <f t="shared" ref="K39:K41" si="7">+I39-E39</f>
        <v>-2.6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2000</v>
      </c>
      <c r="E40" s="119">
        <v>0</v>
      </c>
      <c r="F40" s="90"/>
      <c r="G40" s="109"/>
      <c r="H40" s="93">
        <f t="shared" si="5"/>
        <v>2000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69.577616000000006</v>
      </c>
      <c r="F42" s="90"/>
      <c r="G42" s="95"/>
      <c r="H42" s="96"/>
      <c r="I42" s="202">
        <f>SUM(I37:I41)</f>
        <v>67.757616000000013</v>
      </c>
      <c r="J42" s="199"/>
      <c r="K42" s="197">
        <f>+I42-E42</f>
        <v>-1.8199999999999932</v>
      </c>
      <c r="L42" s="144">
        <f>IF((E42)=0,"",(K42/E42))</f>
        <v>-2.6157837888553023E-2</v>
      </c>
      <c r="O42" s="143"/>
    </row>
    <row r="43" spans="2:15">
      <c r="B43" s="269" t="s">
        <v>60</v>
      </c>
      <c r="C43" s="109">
        <f>+C16</f>
        <v>6.7000000000000002E-3</v>
      </c>
      <c r="D43" s="97">
        <f>+ROUND($C$25*$C$26,2)</f>
        <v>2069.8000000000002</v>
      </c>
      <c r="E43" s="119">
        <f>+C43*D43</f>
        <v>13.867660000000003</v>
      </c>
      <c r="F43" s="90"/>
      <c r="G43" s="109">
        <f>+D16</f>
        <v>6.7999999999999996E-3</v>
      </c>
      <c r="H43" s="97">
        <f t="shared" ref="H43:H44" si="8">+ROUND($C$25*$C$26,2)</f>
        <v>2069.8000000000002</v>
      </c>
      <c r="I43" s="188">
        <f>+G43*H43</f>
        <v>14.07464</v>
      </c>
      <c r="J43" s="199"/>
      <c r="K43" s="189">
        <f t="shared" ref="K43:K44" si="9">+I43-E43</f>
        <v>0.20697999999999794</v>
      </c>
      <c r="L43" s="132">
        <f t="shared" ref="L43:L44" si="10">IF((E43)=0,"",(K43/E43))</f>
        <v>1.4925373134328207E-2</v>
      </c>
    </row>
    <row r="44" spans="2:15" ht="30" customHeight="1">
      <c r="B44" s="270" t="s">
        <v>61</v>
      </c>
      <c r="C44" s="109">
        <f>+C17</f>
        <v>4.7000000000000002E-3</v>
      </c>
      <c r="D44" s="97">
        <f>+ROUND($C$25*$C$26,2)</f>
        <v>2069.8000000000002</v>
      </c>
      <c r="E44" s="119">
        <f>+C44*D44</f>
        <v>9.728060000000001</v>
      </c>
      <c r="F44" s="90"/>
      <c r="G44" s="109">
        <f>+D17</f>
        <v>4.5999999999999999E-3</v>
      </c>
      <c r="H44" s="97">
        <f t="shared" si="8"/>
        <v>2069.8000000000002</v>
      </c>
      <c r="I44" s="188">
        <f>+G44*H44</f>
        <v>9.5210800000000013</v>
      </c>
      <c r="J44" s="199"/>
      <c r="K44" s="189">
        <f t="shared" si="9"/>
        <v>-0.20697999999999972</v>
      </c>
      <c r="L44" s="132">
        <f t="shared" si="10"/>
        <v>-2.1276595744680819E-2</v>
      </c>
    </row>
    <row r="45" spans="2:15">
      <c r="B45" s="118" t="s">
        <v>62</v>
      </c>
      <c r="C45" s="95"/>
      <c r="D45" s="95"/>
      <c r="E45" s="121">
        <f>SUM(E42:E44)</f>
        <v>93.173336000000006</v>
      </c>
      <c r="F45" s="90"/>
      <c r="G45" s="99"/>
      <c r="H45" s="100"/>
      <c r="I45" s="202">
        <f>SUM(I42:I44)</f>
        <v>91.353336000000013</v>
      </c>
      <c r="J45" s="199"/>
      <c r="K45" s="197">
        <f>+I45-E45</f>
        <v>-1.8199999999999932</v>
      </c>
      <c r="L45" s="144">
        <f>IF((E45)=0,"",(K45/E45))</f>
        <v>-1.9533485416900743E-2</v>
      </c>
    </row>
    <row r="46" spans="2:15">
      <c r="B46" s="271" t="s">
        <v>63</v>
      </c>
      <c r="C46" s="111">
        <f>+C18</f>
        <v>4.4000000000000003E-3</v>
      </c>
      <c r="D46" s="97">
        <f t="shared" ref="D46:D47" si="11">+ROUND($C$25*$C$26,2)</f>
        <v>2069.8000000000002</v>
      </c>
      <c r="E46" s="122">
        <f>+C46*D46</f>
        <v>9.1071200000000019</v>
      </c>
      <c r="F46" s="90"/>
      <c r="G46" s="111">
        <f>+D18</f>
        <v>4.4000000000000003E-3</v>
      </c>
      <c r="H46" s="97">
        <f>+ROUND($C$25*$C$26,2)</f>
        <v>2069.8000000000002</v>
      </c>
      <c r="I46" s="203">
        <f>+G46*H46</f>
        <v>9.1071200000000019</v>
      </c>
      <c r="J46" s="199"/>
      <c r="K46" s="189">
        <f t="shared" ref="K46:K52" si="12">+I46-E46</f>
        <v>0</v>
      </c>
      <c r="L46" s="132">
        <f t="shared" ref="L46:L52" si="13">IF((E46)=0,"",(K46/E46))</f>
        <v>0</v>
      </c>
    </row>
    <row r="47" spans="2:15">
      <c r="B47" s="271" t="s">
        <v>64</v>
      </c>
      <c r="C47" s="111">
        <f t="shared" ref="C47:C49" si="14">+C19</f>
        <v>1.1999999999999999E-3</v>
      </c>
      <c r="D47" s="97">
        <f t="shared" si="11"/>
        <v>2069.8000000000002</v>
      </c>
      <c r="E47" s="122">
        <f t="shared" ref="E47:E52" si="15">+C47*D47</f>
        <v>2.4837600000000002</v>
      </c>
      <c r="F47" s="90"/>
      <c r="G47" s="111">
        <f t="shared" ref="G47:G49" si="16">+D19</f>
        <v>1.1999999999999999E-3</v>
      </c>
      <c r="H47" s="97">
        <f>+ROUND($C$25*$C$26,0)</f>
        <v>2070</v>
      </c>
      <c r="I47" s="203">
        <f t="shared" ref="I47:I52" si="17">+G47*H47</f>
        <v>2.484</v>
      </c>
      <c r="J47" s="199"/>
      <c r="K47" s="189">
        <f t="shared" si="12"/>
        <v>2.3999999999979593E-4</v>
      </c>
      <c r="L47" s="132">
        <f t="shared" si="13"/>
        <v>9.6627693496874057E-5</v>
      </c>
    </row>
    <row r="48" spans="2:15">
      <c r="B48" s="264" t="s">
        <v>65</v>
      </c>
      <c r="C48" s="111">
        <f t="shared" si="14"/>
        <v>0.25</v>
      </c>
      <c r="D48" s="97">
        <v>1</v>
      </c>
      <c r="E48" s="122">
        <f t="shared" si="15"/>
        <v>0.25</v>
      </c>
      <c r="F48" s="90"/>
      <c r="G48" s="111">
        <f t="shared" si="16"/>
        <v>0.25</v>
      </c>
      <c r="H48" s="98">
        <v>1</v>
      </c>
      <c r="I48" s="203">
        <f t="shared" si="17"/>
        <v>0.25</v>
      </c>
      <c r="J48" s="199"/>
      <c r="K48" s="189">
        <f t="shared" si="12"/>
        <v>0</v>
      </c>
      <c r="L48" s="132">
        <f t="shared" si="13"/>
        <v>0</v>
      </c>
    </row>
    <row r="49" spans="2:12">
      <c r="B49" s="264" t="s">
        <v>18</v>
      </c>
      <c r="C49" s="111">
        <f t="shared" si="14"/>
        <v>7.0000000000000001E-3</v>
      </c>
      <c r="D49" s="92">
        <f>+$C$25</f>
        <v>2000</v>
      </c>
      <c r="E49" s="122">
        <f t="shared" si="15"/>
        <v>14</v>
      </c>
      <c r="F49" s="90"/>
      <c r="G49" s="111">
        <f t="shared" si="16"/>
        <v>7.0000000000000001E-3</v>
      </c>
      <c r="H49" s="98">
        <f>+$C$25</f>
        <v>2000</v>
      </c>
      <c r="I49" s="203">
        <f t="shared" si="17"/>
        <v>14</v>
      </c>
      <c r="J49" s="199"/>
      <c r="K49" s="189">
        <f t="shared" si="12"/>
        <v>0</v>
      </c>
      <c r="L49" s="132">
        <f t="shared" si="13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1280</v>
      </c>
      <c r="E50" s="122">
        <f t="shared" si="15"/>
        <v>85.76</v>
      </c>
      <c r="F50" s="90"/>
      <c r="G50" s="101">
        <f>+D7</f>
        <v>6.7000000000000004E-2</v>
      </c>
      <c r="H50" s="97">
        <f>+$C$25*H25</f>
        <v>1280</v>
      </c>
      <c r="I50" s="203">
        <f t="shared" si="17"/>
        <v>85.76</v>
      </c>
      <c r="J50" s="199"/>
      <c r="K50" s="189">
        <f t="shared" si="12"/>
        <v>0</v>
      </c>
      <c r="L50" s="132">
        <f t="shared" si="13"/>
        <v>0</v>
      </c>
    </row>
    <row r="51" spans="2:12">
      <c r="B51" s="268" t="s">
        <v>9</v>
      </c>
      <c r="C51" s="101">
        <f>+$C$8</f>
        <v>0.104</v>
      </c>
      <c r="D51" s="97">
        <f t="shared" ref="D51:D52" si="18">+$C$25*H26</f>
        <v>360</v>
      </c>
      <c r="E51" s="122">
        <f t="shared" si="15"/>
        <v>37.44</v>
      </c>
      <c r="F51" s="90"/>
      <c r="G51" s="101">
        <f t="shared" ref="G51:G52" si="19">+D8</f>
        <v>0.104</v>
      </c>
      <c r="H51" s="97">
        <f>+$C$25*H26</f>
        <v>360</v>
      </c>
      <c r="I51" s="203">
        <f t="shared" si="17"/>
        <v>37.44</v>
      </c>
      <c r="J51" s="199"/>
      <c r="K51" s="189">
        <f t="shared" si="12"/>
        <v>0</v>
      </c>
      <c r="L51" s="132">
        <f t="shared" si="13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8"/>
        <v>360</v>
      </c>
      <c r="E52" s="122">
        <f t="shared" si="15"/>
        <v>44.64</v>
      </c>
      <c r="F52" s="90"/>
      <c r="G52" s="101">
        <f t="shared" si="19"/>
        <v>0.124</v>
      </c>
      <c r="H52" s="97">
        <f>+$C$25*H27</f>
        <v>360</v>
      </c>
      <c r="I52" s="203">
        <f t="shared" si="17"/>
        <v>44.64</v>
      </c>
      <c r="J52" s="199"/>
      <c r="K52" s="189">
        <f t="shared" si="12"/>
        <v>0</v>
      </c>
      <c r="L52" s="132">
        <f t="shared" si="13"/>
        <v>0</v>
      </c>
    </row>
    <row r="53" spans="2:12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286.85421600000001</v>
      </c>
      <c r="F54" s="135"/>
      <c r="G54" s="136"/>
      <c r="H54" s="136"/>
      <c r="I54" s="224">
        <f>SUM(I45:I52)</f>
        <v>285.03445600000003</v>
      </c>
      <c r="J54" s="207"/>
      <c r="K54" s="224">
        <f>+I54-E54</f>
        <v>-1.8197599999999738</v>
      </c>
      <c r="L54" s="225">
        <f t="shared" ref="L54:L56" si="20">IF((E54)=0,"",(K54/E54))</f>
        <v>-6.3438495880429168E-3</v>
      </c>
    </row>
    <row r="55" spans="2:12">
      <c r="B55" s="275" t="s">
        <v>19</v>
      </c>
      <c r="C55" s="133">
        <v>0.13</v>
      </c>
      <c r="D55" s="137"/>
      <c r="E55" s="125">
        <f>+E54*C55</f>
        <v>37.291048080000003</v>
      </c>
      <c r="F55" s="89"/>
      <c r="G55" s="133">
        <v>0.13</v>
      </c>
      <c r="H55" s="89"/>
      <c r="I55" s="208">
        <f>+I54*G55</f>
        <v>37.054479280000002</v>
      </c>
      <c r="J55" s="209"/>
      <c r="K55" s="194">
        <f t="shared" ref="K55:K58" si="21">+I55-E55</f>
        <v>-0.23656880000000058</v>
      </c>
      <c r="L55" s="145">
        <f t="shared" si="20"/>
        <v>-6.3438495880430226E-3</v>
      </c>
    </row>
    <row r="56" spans="2:12">
      <c r="B56" s="276" t="s">
        <v>67</v>
      </c>
      <c r="C56" s="89"/>
      <c r="D56" s="137"/>
      <c r="E56" s="125">
        <f>SUM(E54:E55)</f>
        <v>324.14526408</v>
      </c>
      <c r="F56" s="89"/>
      <c r="G56" s="89"/>
      <c r="H56" s="89"/>
      <c r="I56" s="208">
        <f>SUM(I54:I55)</f>
        <v>322.08893528000004</v>
      </c>
      <c r="J56" s="209"/>
      <c r="K56" s="194">
        <f t="shared" si="21"/>
        <v>-2.0563287999999602</v>
      </c>
      <c r="L56" s="145">
        <f t="shared" si="20"/>
        <v>-6.3438495880428847E-3</v>
      </c>
    </row>
    <row r="57" spans="2:12">
      <c r="B57" s="277" t="s">
        <v>68</v>
      </c>
      <c r="C57" s="89"/>
      <c r="D57" s="137"/>
      <c r="E57" s="213">
        <f>-E56*0.1</f>
        <v>-32.414526408</v>
      </c>
      <c r="F57" s="89"/>
      <c r="G57" s="89"/>
      <c r="H57" s="89"/>
      <c r="I57" s="210">
        <f>-I56*0.1</f>
        <v>-32.208893528000004</v>
      </c>
      <c r="J57" s="209"/>
      <c r="K57" s="198">
        <f t="shared" si="21"/>
        <v>0.20563287999999602</v>
      </c>
      <c r="L57" s="145">
        <f>IF((E57)=0,"",(K57/E57))</f>
        <v>-6.3438495880428847E-3</v>
      </c>
    </row>
    <row r="58" spans="2:12" ht="15.75" thickBot="1">
      <c r="B58" s="278" t="s">
        <v>20</v>
      </c>
      <c r="C58" s="138"/>
      <c r="D58" s="139"/>
      <c r="E58" s="127">
        <f>SUM(E56:E57)</f>
        <v>291.73073767200003</v>
      </c>
      <c r="F58" s="140"/>
      <c r="G58" s="140"/>
      <c r="H58" s="140"/>
      <c r="I58" s="211">
        <f>SUM(I56:I57)</f>
        <v>289.88004175200001</v>
      </c>
      <c r="J58" s="212"/>
      <c r="K58" s="195">
        <f t="shared" si="21"/>
        <v>-1.850695920000021</v>
      </c>
      <c r="L58" s="154">
        <f>IF((E58)=0,"",(K58/E58))</f>
        <v>-6.343849588043079E-3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0" spans="2:12"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</row>
    <row r="61" spans="2:12">
      <c r="B61" s="160"/>
      <c r="C61" s="160"/>
      <c r="D61" s="160"/>
      <c r="E61" s="143"/>
      <c r="F61" s="160"/>
      <c r="G61" s="160"/>
      <c r="H61" s="160"/>
      <c r="I61" s="143"/>
      <c r="J61" s="160"/>
      <c r="K61" s="160"/>
      <c r="L61" s="160"/>
    </row>
    <row r="62" spans="2:12">
      <c r="B62" s="160"/>
      <c r="C62" s="160"/>
      <c r="D62" s="160"/>
      <c r="E62" s="143"/>
      <c r="F62" s="160"/>
      <c r="G62" s="160"/>
      <c r="H62" s="160"/>
      <c r="I62" s="143"/>
      <c r="J62" s="160"/>
      <c r="K62" s="160"/>
      <c r="L62" s="160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0"/>
      <c r="K63" s="160"/>
      <c r="L63" s="160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K36 C38:K41 C37:H37 J37:K37 C43:K44 C42:H42 J42:K42 C46:K56 C45:D45 J45:K45 C58:K58 C57:D57 J57:K57 F57:H57 F45:H45" unlockedFormula="1"/>
    <ignoredError sqref="I37 I42 I45 I57 E57 E45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3"/>
  <sheetViews>
    <sheetView showGridLines="0" topLeftCell="A25" zoomScale="85" zoomScaleNormal="85" workbookViewId="0">
      <selection activeCell="A29" sqref="A29:M60"/>
    </sheetView>
  </sheetViews>
  <sheetFormatPr defaultRowHeight="15"/>
  <cols>
    <col min="1" max="1" width="2.42578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2.28515625" style="64" customWidth="1"/>
    <col min="14" max="16384" width="9.140625" style="64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7.17</v>
      </c>
      <c r="L8" s="58">
        <v>7.17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6.16</v>
      </c>
      <c r="L9" s="142">
        <v>6.16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17.98</v>
      </c>
      <c r="D10" s="59">
        <v>18.21</v>
      </c>
      <c r="E10" s="71"/>
      <c r="F10" s="71"/>
      <c r="K10" s="143">
        <f>SUM(K7:K9)</f>
        <v>13.35</v>
      </c>
      <c r="L10" s="143">
        <f>SUM(L7:L9)</f>
        <v>13.5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13.35</v>
      </c>
      <c r="D11" s="51">
        <f>+L10</f>
        <v>13.5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1.5800000000000002E-2</v>
      </c>
      <c r="D13" s="60">
        <v>1.6E-2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160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5000</v>
      </c>
      <c r="D25" s="160" t="s">
        <v>0</v>
      </c>
      <c r="E25" s="160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16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160"/>
      <c r="C27" s="160"/>
      <c r="D27" s="160"/>
      <c r="E27" s="16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160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17.98</v>
      </c>
      <c r="D33" s="89">
        <v>1</v>
      </c>
      <c r="E33" s="119">
        <f>+C33*D33</f>
        <v>17.98</v>
      </c>
      <c r="F33" s="90"/>
      <c r="G33" s="141">
        <f>+D10</f>
        <v>18.21</v>
      </c>
      <c r="H33" s="91">
        <v>1</v>
      </c>
      <c r="I33" s="188">
        <f>+G33*H33</f>
        <v>18.21</v>
      </c>
      <c r="J33" s="199"/>
      <c r="K33" s="189">
        <f>+I33-E33</f>
        <v>0.23000000000000043</v>
      </c>
      <c r="L33" s="132">
        <f>IF((E33)=0,"",(K33/E33))</f>
        <v>1.2791991101223605E-2</v>
      </c>
    </row>
    <row r="34" spans="2:15">
      <c r="B34" s="264" t="s">
        <v>12</v>
      </c>
      <c r="C34" s="109">
        <f>+C13</f>
        <v>1.5800000000000002E-2</v>
      </c>
      <c r="D34" s="92">
        <f>+$C$25</f>
        <v>5000</v>
      </c>
      <c r="E34" s="119">
        <f>+C34*D34</f>
        <v>79.000000000000014</v>
      </c>
      <c r="F34" s="90"/>
      <c r="G34" s="109">
        <f>+D13</f>
        <v>1.6E-2</v>
      </c>
      <c r="H34" s="93">
        <f>+$C$25</f>
        <v>5000</v>
      </c>
      <c r="I34" s="188">
        <f t="shared" ref="I34:I36" si="2">+G34*H34</f>
        <v>80</v>
      </c>
      <c r="J34" s="199"/>
      <c r="K34" s="189">
        <f t="shared" ref="K34:K37" si="3">+I34-E34</f>
        <v>0.99999999999998579</v>
      </c>
      <c r="L34" s="132">
        <f t="shared" ref="L34:L41" si="4">IF((E34)=0,"",(K34/E34))</f>
        <v>1.2658227848101083E-2</v>
      </c>
    </row>
    <row r="35" spans="2:15">
      <c r="B35" s="265" t="s">
        <v>53</v>
      </c>
      <c r="C35" s="159">
        <f>+K10</f>
        <v>13.35</v>
      </c>
      <c r="D35" s="89">
        <v>1</v>
      </c>
      <c r="E35" s="119">
        <f>+C35*D35</f>
        <v>13.35</v>
      </c>
      <c r="F35" s="90"/>
      <c r="G35" s="159">
        <f>+L10</f>
        <v>13.5</v>
      </c>
      <c r="H35" s="91">
        <v>1</v>
      </c>
      <c r="I35" s="188">
        <f t="shared" si="2"/>
        <v>13.5</v>
      </c>
      <c r="J35" s="199"/>
      <c r="K35" s="189">
        <f t="shared" si="3"/>
        <v>0.15000000000000036</v>
      </c>
      <c r="L35" s="132">
        <f t="shared" si="4"/>
        <v>1.1235955056179803E-2</v>
      </c>
    </row>
    <row r="36" spans="2:15">
      <c r="B36" s="266" t="s">
        <v>54</v>
      </c>
      <c r="C36" s="110">
        <v>0</v>
      </c>
      <c r="D36" s="92">
        <f>+$C$25</f>
        <v>5000</v>
      </c>
      <c r="E36" s="120">
        <v>0</v>
      </c>
      <c r="F36" s="90"/>
      <c r="G36" s="110">
        <v>0</v>
      </c>
      <c r="H36" s="93">
        <f>+$C$25</f>
        <v>5000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110.33000000000001</v>
      </c>
      <c r="F37" s="149"/>
      <c r="G37" s="146"/>
      <c r="H37" s="99"/>
      <c r="I37" s="200">
        <f>SUM(I33:I36)</f>
        <v>111.71000000000001</v>
      </c>
      <c r="J37" s="201"/>
      <c r="K37" s="196">
        <f t="shared" si="3"/>
        <v>1.3799999999999955</v>
      </c>
      <c r="L37" s="152">
        <f t="shared" si="4"/>
        <v>1.2507930753194918E-2</v>
      </c>
    </row>
    <row r="38" spans="2:15">
      <c r="B38" s="267" t="s">
        <v>56</v>
      </c>
      <c r="C38" s="155">
        <f>+C7*H25+C8*H26+C9*H27</f>
        <v>8.3919999999999995E-2</v>
      </c>
      <c r="D38" s="94">
        <f>+ROUND(C25*(C26-1),2)</f>
        <v>174.5</v>
      </c>
      <c r="E38" s="158">
        <f>+C38*D38</f>
        <v>14.644039999999999</v>
      </c>
      <c r="F38" s="90"/>
      <c r="G38" s="155">
        <f>+C7*H25+C8*H26+C9*H27</f>
        <v>8.3919999999999995E-2</v>
      </c>
      <c r="H38" s="94">
        <f>+ROUND(C25*(C26-1),2)</f>
        <v>174.5</v>
      </c>
      <c r="I38" s="188">
        <f>+G38*H38</f>
        <v>14.644039999999999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5000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5000</v>
      </c>
      <c r="I39" s="188">
        <f t="shared" ref="I39:I41" si="6">+G39*H39</f>
        <v>-6.5</v>
      </c>
      <c r="J39" s="199"/>
      <c r="K39" s="189">
        <f t="shared" ref="K39:K41" si="7">+I39-E39</f>
        <v>-6.5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5000</v>
      </c>
      <c r="E40" s="119">
        <v>0</v>
      </c>
      <c r="F40" s="90"/>
      <c r="G40" s="109"/>
      <c r="H40" s="93">
        <f t="shared" si="5"/>
        <v>5000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125.76404000000002</v>
      </c>
      <c r="F42" s="90"/>
      <c r="G42" s="95"/>
      <c r="H42" s="96"/>
      <c r="I42" s="202">
        <f>SUM(I37:I41)</f>
        <v>120.64404000000002</v>
      </c>
      <c r="J42" s="199"/>
      <c r="K42" s="197">
        <f>+I42-E42</f>
        <v>-5.1200000000000045</v>
      </c>
      <c r="L42" s="144">
        <f>IF((E42)=0,"",(K42/E42))</f>
        <v>-4.0711160360306517E-2</v>
      </c>
      <c r="O42" s="143"/>
    </row>
    <row r="43" spans="2:15">
      <c r="B43" s="269" t="s">
        <v>60</v>
      </c>
      <c r="C43" s="109">
        <f>+C16</f>
        <v>6.7000000000000002E-3</v>
      </c>
      <c r="D43" s="97">
        <f>+ROUND($C$25*$C$26,2)</f>
        <v>5174.5</v>
      </c>
      <c r="E43" s="119">
        <f>+C43*D43</f>
        <v>34.669150000000002</v>
      </c>
      <c r="F43" s="90"/>
      <c r="G43" s="109">
        <f>+D16</f>
        <v>6.7999999999999996E-3</v>
      </c>
      <c r="H43" s="97">
        <f>+ROUND($C$25*$C$26,2)</f>
        <v>5174.5</v>
      </c>
      <c r="I43" s="188">
        <f>+G43*H43</f>
        <v>35.186599999999999</v>
      </c>
      <c r="J43" s="199"/>
      <c r="K43" s="189">
        <f t="shared" ref="K43:K44" si="8">+I43-E43</f>
        <v>0.51744999999999663</v>
      </c>
      <c r="L43" s="132">
        <f t="shared" ref="L43:L44" si="9">IF((E43)=0,"",(K43/E43))</f>
        <v>1.4925373134328261E-2</v>
      </c>
    </row>
    <row r="44" spans="2:15" ht="30" customHeight="1">
      <c r="B44" s="270" t="s">
        <v>61</v>
      </c>
      <c r="C44" s="109">
        <f>+C17</f>
        <v>4.7000000000000002E-3</v>
      </c>
      <c r="D44" s="97">
        <f>+ROUND($C$25*$C$26,2)</f>
        <v>5174.5</v>
      </c>
      <c r="E44" s="119">
        <f>+C44*D44</f>
        <v>24.320150000000002</v>
      </c>
      <c r="F44" s="90"/>
      <c r="G44" s="109">
        <f>+D17</f>
        <v>4.5999999999999999E-3</v>
      </c>
      <c r="H44" s="97">
        <f>+ROUND($C$25*$C$26,2)</f>
        <v>5174.5</v>
      </c>
      <c r="I44" s="188">
        <f>+G44*H44</f>
        <v>23.802699999999998</v>
      </c>
      <c r="J44" s="199"/>
      <c r="K44" s="189">
        <f t="shared" si="8"/>
        <v>-0.51745000000000374</v>
      </c>
      <c r="L44" s="132">
        <f t="shared" si="9"/>
        <v>-2.1276595744681003E-2</v>
      </c>
    </row>
    <row r="45" spans="2:15">
      <c r="B45" s="118" t="s">
        <v>62</v>
      </c>
      <c r="C45" s="95"/>
      <c r="D45" s="95"/>
      <c r="E45" s="121">
        <f>SUM(E42:E44)</f>
        <v>184.75334000000004</v>
      </c>
      <c r="F45" s="90"/>
      <c r="G45" s="99"/>
      <c r="H45" s="100"/>
      <c r="I45" s="202">
        <f>SUM(I42:I44)</f>
        <v>179.63334</v>
      </c>
      <c r="J45" s="199"/>
      <c r="K45" s="197">
        <f>+I45-E45</f>
        <v>-5.120000000000033</v>
      </c>
      <c r="L45" s="144">
        <f>IF((E45)=0,"",(K45/E45))</f>
        <v>-2.7712624843480676E-2</v>
      </c>
    </row>
    <row r="46" spans="2:15">
      <c r="B46" s="271" t="s">
        <v>63</v>
      </c>
      <c r="C46" s="111">
        <f>+C18</f>
        <v>4.4000000000000003E-3</v>
      </c>
      <c r="D46" s="97">
        <f t="shared" ref="D46:D47" si="10">+ROUND($C$25*$C$26,2)</f>
        <v>5174.5</v>
      </c>
      <c r="E46" s="122">
        <f>+C46*D46</f>
        <v>22.767800000000001</v>
      </c>
      <c r="F46" s="90"/>
      <c r="G46" s="111">
        <f>+D18</f>
        <v>4.4000000000000003E-3</v>
      </c>
      <c r="H46" s="97">
        <f t="shared" ref="H46:H47" si="11">+ROUND($C$25*$C$26,2)</f>
        <v>5174.5</v>
      </c>
      <c r="I46" s="203">
        <f>+G46*H46</f>
        <v>22.767800000000001</v>
      </c>
      <c r="J46" s="199"/>
      <c r="K46" s="189">
        <f t="shared" ref="K46:K52" si="12">+I46-E46</f>
        <v>0</v>
      </c>
      <c r="L46" s="132">
        <f t="shared" ref="L46:L52" si="13">IF((E46)=0,"",(K46/E46))</f>
        <v>0</v>
      </c>
    </row>
    <row r="47" spans="2:15">
      <c r="B47" s="271" t="s">
        <v>64</v>
      </c>
      <c r="C47" s="111">
        <f t="shared" ref="C47:C49" si="14">+C19</f>
        <v>1.1999999999999999E-3</v>
      </c>
      <c r="D47" s="97">
        <f t="shared" si="10"/>
        <v>5174.5</v>
      </c>
      <c r="E47" s="122">
        <f t="shared" ref="E47:E52" si="15">+C47*D47</f>
        <v>6.2093999999999996</v>
      </c>
      <c r="F47" s="90"/>
      <c r="G47" s="111">
        <f t="shared" ref="G47:G49" si="16">+D19</f>
        <v>1.1999999999999999E-3</v>
      </c>
      <c r="H47" s="97">
        <f t="shared" si="11"/>
        <v>5174.5</v>
      </c>
      <c r="I47" s="203">
        <f t="shared" ref="I47:I52" si="17">+G47*H47</f>
        <v>6.2093999999999996</v>
      </c>
      <c r="J47" s="199"/>
      <c r="K47" s="189">
        <f t="shared" si="12"/>
        <v>0</v>
      </c>
      <c r="L47" s="132">
        <f t="shared" si="13"/>
        <v>0</v>
      </c>
    </row>
    <row r="48" spans="2:15">
      <c r="B48" s="264" t="s">
        <v>65</v>
      </c>
      <c r="C48" s="111">
        <f t="shared" si="14"/>
        <v>0.25</v>
      </c>
      <c r="D48" s="97">
        <v>1</v>
      </c>
      <c r="E48" s="122">
        <f t="shared" si="15"/>
        <v>0.25</v>
      </c>
      <c r="F48" s="90"/>
      <c r="G48" s="111">
        <f t="shared" si="16"/>
        <v>0.25</v>
      </c>
      <c r="H48" s="98">
        <v>1</v>
      </c>
      <c r="I48" s="203">
        <f t="shared" si="17"/>
        <v>0.25</v>
      </c>
      <c r="J48" s="199"/>
      <c r="K48" s="189">
        <f t="shared" si="12"/>
        <v>0</v>
      </c>
      <c r="L48" s="132">
        <f t="shared" si="13"/>
        <v>0</v>
      </c>
    </row>
    <row r="49" spans="2:12">
      <c r="B49" s="264" t="s">
        <v>18</v>
      </c>
      <c r="C49" s="111">
        <f t="shared" si="14"/>
        <v>7.0000000000000001E-3</v>
      </c>
      <c r="D49" s="92">
        <f>+$C$25</f>
        <v>5000</v>
      </c>
      <c r="E49" s="122">
        <f t="shared" si="15"/>
        <v>35</v>
      </c>
      <c r="F49" s="90"/>
      <c r="G49" s="111">
        <f t="shared" si="16"/>
        <v>7.0000000000000001E-3</v>
      </c>
      <c r="H49" s="98">
        <f>+$C$25</f>
        <v>5000</v>
      </c>
      <c r="I49" s="203">
        <f t="shared" si="17"/>
        <v>35</v>
      </c>
      <c r="J49" s="199"/>
      <c r="K49" s="189">
        <f t="shared" si="12"/>
        <v>0</v>
      </c>
      <c r="L49" s="132">
        <f t="shared" si="13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3200</v>
      </c>
      <c r="E50" s="122">
        <f t="shared" si="15"/>
        <v>214.4</v>
      </c>
      <c r="F50" s="90"/>
      <c r="G50" s="101">
        <f>+D7</f>
        <v>6.7000000000000004E-2</v>
      </c>
      <c r="H50" s="97">
        <f>+$C$25*H25</f>
        <v>3200</v>
      </c>
      <c r="I50" s="203">
        <f t="shared" si="17"/>
        <v>214.4</v>
      </c>
      <c r="J50" s="199"/>
      <c r="K50" s="189">
        <f t="shared" si="12"/>
        <v>0</v>
      </c>
      <c r="L50" s="132">
        <f t="shared" si="13"/>
        <v>0</v>
      </c>
    </row>
    <row r="51" spans="2:12">
      <c r="B51" s="268" t="s">
        <v>9</v>
      </c>
      <c r="C51" s="101">
        <f>+$C$8</f>
        <v>0.104</v>
      </c>
      <c r="D51" s="97">
        <f t="shared" ref="D51:D52" si="18">+$C$25*H26</f>
        <v>900</v>
      </c>
      <c r="E51" s="122">
        <f t="shared" si="15"/>
        <v>93.6</v>
      </c>
      <c r="F51" s="90"/>
      <c r="G51" s="101">
        <f t="shared" ref="G51:G52" si="19">+D8</f>
        <v>0.104</v>
      </c>
      <c r="H51" s="97">
        <f>+$C$25*H26</f>
        <v>900</v>
      </c>
      <c r="I51" s="203">
        <f t="shared" si="17"/>
        <v>93.6</v>
      </c>
      <c r="J51" s="199"/>
      <c r="K51" s="189">
        <f t="shared" si="12"/>
        <v>0</v>
      </c>
      <c r="L51" s="132">
        <f t="shared" si="13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8"/>
        <v>900</v>
      </c>
      <c r="E52" s="122">
        <f t="shared" si="15"/>
        <v>111.6</v>
      </c>
      <c r="F52" s="90"/>
      <c r="G52" s="101">
        <f t="shared" si="19"/>
        <v>0.124</v>
      </c>
      <c r="H52" s="97">
        <f>+$C$25*H27</f>
        <v>900</v>
      </c>
      <c r="I52" s="203">
        <f t="shared" si="17"/>
        <v>111.6</v>
      </c>
      <c r="J52" s="199"/>
      <c r="K52" s="189">
        <f t="shared" si="12"/>
        <v>0</v>
      </c>
      <c r="L52" s="132">
        <f t="shared" si="13"/>
        <v>0</v>
      </c>
    </row>
    <row r="53" spans="2:12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668.58054000000004</v>
      </c>
      <c r="F54" s="135"/>
      <c r="G54" s="136"/>
      <c r="H54" s="136"/>
      <c r="I54" s="224">
        <f>SUM(I45:I52)</f>
        <v>663.46054000000004</v>
      </c>
      <c r="J54" s="207"/>
      <c r="K54" s="224">
        <f>+I54-E54</f>
        <v>-5.1200000000000045</v>
      </c>
      <c r="L54" s="225">
        <f t="shared" ref="L54:L56" si="20">IF((E54)=0,"",(K54/E54))</f>
        <v>-7.6580152931163747E-3</v>
      </c>
    </row>
    <row r="55" spans="2:12">
      <c r="B55" s="275" t="s">
        <v>19</v>
      </c>
      <c r="C55" s="133">
        <v>0.13</v>
      </c>
      <c r="D55" s="137"/>
      <c r="E55" s="125">
        <f>+E54*C55</f>
        <v>86.915470200000001</v>
      </c>
      <c r="F55" s="89"/>
      <c r="G55" s="133">
        <v>0.13</v>
      </c>
      <c r="H55" s="89"/>
      <c r="I55" s="208">
        <f>+I54*G55</f>
        <v>86.249870200000004</v>
      </c>
      <c r="J55" s="209"/>
      <c r="K55" s="194">
        <f t="shared" ref="K55:K58" si="21">+I55-E55</f>
        <v>-0.66559999999999775</v>
      </c>
      <c r="L55" s="145">
        <f t="shared" si="20"/>
        <v>-7.6580152931163426E-3</v>
      </c>
    </row>
    <row r="56" spans="2:12">
      <c r="B56" s="276" t="s">
        <v>67</v>
      </c>
      <c r="C56" s="89"/>
      <c r="D56" s="137"/>
      <c r="E56" s="125">
        <f>SUM(E54:E55)</f>
        <v>755.4960102</v>
      </c>
      <c r="F56" s="89"/>
      <c r="G56" s="89"/>
      <c r="H56" s="89"/>
      <c r="I56" s="208">
        <f>SUM(I54:I55)</f>
        <v>749.71041020000007</v>
      </c>
      <c r="J56" s="209"/>
      <c r="K56" s="194">
        <f t="shared" si="21"/>
        <v>-5.7855999999999312</v>
      </c>
      <c r="L56" s="145">
        <f t="shared" si="20"/>
        <v>-7.6580152931162776E-3</v>
      </c>
    </row>
    <row r="57" spans="2:12">
      <c r="B57" s="277" t="s">
        <v>68</v>
      </c>
      <c r="C57" s="89"/>
      <c r="D57" s="137"/>
      <c r="E57" s="213">
        <f>-E56*0.1*3000/C25</f>
        <v>-45.329760612000001</v>
      </c>
      <c r="F57" s="89"/>
      <c r="G57" s="89"/>
      <c r="H57" s="89"/>
      <c r="I57" s="210">
        <f>-I56*0.1*3000/C25</f>
        <v>-44.982624612000009</v>
      </c>
      <c r="J57" s="209"/>
      <c r="K57" s="198">
        <f t="shared" si="21"/>
        <v>0.3471359999999919</v>
      </c>
      <c r="L57" s="145">
        <f>IF((E57)=0,"",(K57/E57))</f>
        <v>-7.65801529311619E-3</v>
      </c>
    </row>
    <row r="58" spans="2:12" ht="15.75" thickBot="1">
      <c r="B58" s="278" t="s">
        <v>20</v>
      </c>
      <c r="C58" s="138"/>
      <c r="D58" s="139"/>
      <c r="E58" s="127">
        <f>SUM(E56:E57)</f>
        <v>710.16624958800003</v>
      </c>
      <c r="F58" s="140"/>
      <c r="G58" s="140"/>
      <c r="H58" s="140"/>
      <c r="I58" s="211">
        <f>SUM(I56:I57)</f>
        <v>704.72778558800007</v>
      </c>
      <c r="J58" s="212"/>
      <c r="K58" s="195">
        <f t="shared" si="21"/>
        <v>-5.4384639999999536</v>
      </c>
      <c r="L58" s="154">
        <f>IF((E58)=0,"",(K58/E58))</f>
        <v>-7.6580152931163027E-3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0" spans="2:12"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</row>
    <row r="61" spans="2:12">
      <c r="B61" s="160"/>
      <c r="C61" s="160"/>
      <c r="D61" s="160"/>
      <c r="E61" s="143"/>
      <c r="F61" s="160"/>
      <c r="G61" s="160"/>
      <c r="H61" s="160"/>
      <c r="I61" s="143"/>
      <c r="J61" s="160"/>
      <c r="K61" s="160"/>
      <c r="L61" s="160"/>
    </row>
    <row r="62" spans="2:12">
      <c r="B62" s="160"/>
      <c r="C62" s="160"/>
      <c r="D62" s="160"/>
      <c r="E62" s="143"/>
      <c r="F62" s="160"/>
      <c r="G62" s="160"/>
      <c r="H62" s="160"/>
      <c r="I62" s="143"/>
      <c r="J62" s="160"/>
      <c r="K62" s="160"/>
      <c r="L62" s="160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0"/>
      <c r="K63" s="160"/>
      <c r="L63" s="160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I36 C43:I44 C42:H42 C46:I56 C45:D45 C58:I58 C57:D57 F57:H57 F45:H45 C38:I41 C37:H37" unlockedFormula="1"/>
    <ignoredError sqref="I42 I45 I57 E57 E45 I37" formula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C63"/>
  <sheetViews>
    <sheetView showGridLines="0" topLeftCell="A19" zoomScale="85" zoomScaleNormal="85" workbookViewId="0">
      <selection activeCell="A29" sqref="A29:M60"/>
    </sheetView>
  </sheetViews>
  <sheetFormatPr defaultRowHeight="15"/>
  <cols>
    <col min="1" max="1" width="2.5703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42578125" style="64" customWidth="1"/>
    <col min="10" max="10" width="2" style="64" customWidth="1"/>
    <col min="11" max="12" width="11.140625" style="64" customWidth="1"/>
    <col min="13" max="13" width="2.7109375" style="64" customWidth="1"/>
    <col min="14" max="16384" width="9.140625" style="64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7.17</v>
      </c>
      <c r="L8" s="58">
        <v>7.17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6.16</v>
      </c>
      <c r="L9" s="142">
        <v>6.16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17.98</v>
      </c>
      <c r="D10" s="59">
        <v>18.21</v>
      </c>
      <c r="E10" s="71"/>
      <c r="F10" s="71"/>
      <c r="K10" s="143">
        <f>SUM(K7:K9)</f>
        <v>13.35</v>
      </c>
      <c r="L10" s="143">
        <f>SUM(L7:L9)</f>
        <v>13.5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13.35</v>
      </c>
      <c r="D11" s="51">
        <f>+L10</f>
        <v>13.5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1.5800000000000002E-2</v>
      </c>
      <c r="D13" s="60">
        <v>1.6E-2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160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10000</v>
      </c>
      <c r="D25" s="160" t="s">
        <v>0</v>
      </c>
      <c r="E25" s="160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16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160"/>
      <c r="C27" s="160"/>
      <c r="D27" s="160"/>
      <c r="E27" s="16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160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17.98</v>
      </c>
      <c r="D33" s="89">
        <v>1</v>
      </c>
      <c r="E33" s="119">
        <f>+C33*D33</f>
        <v>17.98</v>
      </c>
      <c r="F33" s="90"/>
      <c r="G33" s="141">
        <f>+D10</f>
        <v>18.21</v>
      </c>
      <c r="H33" s="91">
        <v>1</v>
      </c>
      <c r="I33" s="188">
        <f>+G33*H33</f>
        <v>18.21</v>
      </c>
      <c r="J33" s="199"/>
      <c r="K33" s="189">
        <f>+I33-E33</f>
        <v>0.23000000000000043</v>
      </c>
      <c r="L33" s="132">
        <f>IF((E33)=0,"",(K33/E33))</f>
        <v>1.2791991101223605E-2</v>
      </c>
    </row>
    <row r="34" spans="2:15">
      <c r="B34" s="264" t="s">
        <v>12</v>
      </c>
      <c r="C34" s="109">
        <f>+C13</f>
        <v>1.5800000000000002E-2</v>
      </c>
      <c r="D34" s="92">
        <f>+$C$25</f>
        <v>10000</v>
      </c>
      <c r="E34" s="119">
        <f>+C34*D34</f>
        <v>158.00000000000003</v>
      </c>
      <c r="F34" s="90"/>
      <c r="G34" s="109">
        <f>+D13</f>
        <v>1.6E-2</v>
      </c>
      <c r="H34" s="93">
        <f>+$C$25</f>
        <v>10000</v>
      </c>
      <c r="I34" s="188">
        <f t="shared" ref="I34:I36" si="2">+G34*H34</f>
        <v>160</v>
      </c>
      <c r="J34" s="199"/>
      <c r="K34" s="189">
        <f t="shared" ref="K34:K37" si="3">+I34-E34</f>
        <v>1.9999999999999716</v>
      </c>
      <c r="L34" s="132">
        <f t="shared" ref="L34:L41" si="4">IF((E34)=0,"",(K34/E34))</f>
        <v>1.2658227848101083E-2</v>
      </c>
    </row>
    <row r="35" spans="2:15">
      <c r="B35" s="265" t="s">
        <v>53</v>
      </c>
      <c r="C35" s="159">
        <f>+K10</f>
        <v>13.35</v>
      </c>
      <c r="D35" s="89">
        <v>1</v>
      </c>
      <c r="E35" s="119">
        <f>+C35*D35</f>
        <v>13.35</v>
      </c>
      <c r="F35" s="90"/>
      <c r="G35" s="159">
        <f>+L10</f>
        <v>13.5</v>
      </c>
      <c r="H35" s="91">
        <v>1</v>
      </c>
      <c r="I35" s="188">
        <f t="shared" si="2"/>
        <v>13.5</v>
      </c>
      <c r="J35" s="199"/>
      <c r="K35" s="189">
        <f t="shared" si="3"/>
        <v>0.15000000000000036</v>
      </c>
      <c r="L35" s="132">
        <f t="shared" si="4"/>
        <v>1.1235955056179803E-2</v>
      </c>
    </row>
    <row r="36" spans="2:15">
      <c r="B36" s="266" t="s">
        <v>54</v>
      </c>
      <c r="C36" s="110">
        <v>0</v>
      </c>
      <c r="D36" s="92">
        <f>+$C$25</f>
        <v>10000</v>
      </c>
      <c r="E36" s="120">
        <v>0</v>
      </c>
      <c r="F36" s="90"/>
      <c r="G36" s="110">
        <v>0</v>
      </c>
      <c r="H36" s="93">
        <f>+$C$25</f>
        <v>10000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189.33</v>
      </c>
      <c r="F37" s="149"/>
      <c r="G37" s="146"/>
      <c r="H37" s="99"/>
      <c r="I37" s="200">
        <f>SUM(I33:I36)</f>
        <v>191.71</v>
      </c>
      <c r="J37" s="201"/>
      <c r="K37" s="196">
        <f t="shared" si="3"/>
        <v>2.3799999999999955</v>
      </c>
      <c r="L37" s="152">
        <f t="shared" si="4"/>
        <v>1.257064384936352E-2</v>
      </c>
    </row>
    <row r="38" spans="2:15">
      <c r="B38" s="267" t="s">
        <v>56</v>
      </c>
      <c r="C38" s="155">
        <f>+C7*H25+C8*H26+C9*H27</f>
        <v>8.3919999999999995E-2</v>
      </c>
      <c r="D38" s="94">
        <f>+ROUND(C25*(C26-1),2)</f>
        <v>349</v>
      </c>
      <c r="E38" s="158">
        <f>+C38*D38</f>
        <v>29.288079999999997</v>
      </c>
      <c r="F38" s="90"/>
      <c r="G38" s="155">
        <f>+C7*H25+C8*H26+C9*H27</f>
        <v>8.3919999999999995E-2</v>
      </c>
      <c r="H38" s="94">
        <f>+ROUND(G25*(G26-1),2)</f>
        <v>0</v>
      </c>
      <c r="I38" s="188">
        <f>+G38*H38</f>
        <v>0</v>
      </c>
      <c r="J38" s="199"/>
      <c r="K38" s="189">
        <f>+I38-E38</f>
        <v>-29.288079999999997</v>
      </c>
      <c r="L38" s="132">
        <f t="shared" si="4"/>
        <v>-1</v>
      </c>
    </row>
    <row r="39" spans="2:15">
      <c r="B39" s="267" t="s">
        <v>57</v>
      </c>
      <c r="C39" s="156">
        <v>0</v>
      </c>
      <c r="D39" s="92">
        <f>+$C$25</f>
        <v>10000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10000</v>
      </c>
      <c r="I39" s="188">
        <f t="shared" ref="I39:I41" si="6">+G39*H39</f>
        <v>-13</v>
      </c>
      <c r="J39" s="199"/>
      <c r="K39" s="189">
        <f t="shared" ref="K39:K41" si="7">+I39-E39</f>
        <v>-13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10000</v>
      </c>
      <c r="E40" s="119">
        <v>0</v>
      </c>
      <c r="F40" s="90"/>
      <c r="G40" s="109"/>
      <c r="H40" s="93">
        <f t="shared" si="5"/>
        <v>10000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219.40808000000001</v>
      </c>
      <c r="F42" s="90"/>
      <c r="G42" s="95"/>
      <c r="H42" s="96"/>
      <c r="I42" s="202">
        <f>SUM(I37:I41)</f>
        <v>179.5</v>
      </c>
      <c r="J42" s="199"/>
      <c r="K42" s="197">
        <f>+I42-E42</f>
        <v>-39.908080000000012</v>
      </c>
      <c r="L42" s="144">
        <f>IF((E42)=0,"",(K42/E42))</f>
        <v>-0.18188974626640919</v>
      </c>
      <c r="O42" s="143"/>
    </row>
    <row r="43" spans="2:15">
      <c r="B43" s="269" t="s">
        <v>60</v>
      </c>
      <c r="C43" s="109">
        <f>+C16</f>
        <v>6.7000000000000002E-3</v>
      </c>
      <c r="D43" s="97">
        <f>+ROUND($C$25*$C$26,2)</f>
        <v>10349</v>
      </c>
      <c r="E43" s="119">
        <f>+C43*D43</f>
        <v>69.338300000000004</v>
      </c>
      <c r="F43" s="90"/>
      <c r="G43" s="109">
        <f>+D16</f>
        <v>6.7999999999999996E-3</v>
      </c>
      <c r="H43" s="97">
        <f t="shared" ref="H43:H44" si="8">+ROUND($C$25*$C$26,2)</f>
        <v>10349</v>
      </c>
      <c r="I43" s="188">
        <f>+G43*H43</f>
        <v>70.373199999999997</v>
      </c>
      <c r="J43" s="199"/>
      <c r="K43" s="189">
        <f t="shared" ref="K43:K44" si="9">+I43-E43</f>
        <v>1.0348999999999933</v>
      </c>
      <c r="L43" s="132">
        <f t="shared" ref="L43:L44" si="10">IF((E43)=0,"",(K43/E43))</f>
        <v>1.4925373134328261E-2</v>
      </c>
    </row>
    <row r="44" spans="2:15" ht="30" customHeight="1">
      <c r="B44" s="270" t="s">
        <v>61</v>
      </c>
      <c r="C44" s="109">
        <f>+C17</f>
        <v>4.7000000000000002E-3</v>
      </c>
      <c r="D44" s="97">
        <f>+ROUND($C$25*$C$26,2)</f>
        <v>10349</v>
      </c>
      <c r="E44" s="119">
        <f>+C44*D44</f>
        <v>48.640300000000003</v>
      </c>
      <c r="F44" s="90"/>
      <c r="G44" s="109">
        <f>+D17</f>
        <v>4.5999999999999999E-3</v>
      </c>
      <c r="H44" s="97">
        <f t="shared" si="8"/>
        <v>10349</v>
      </c>
      <c r="I44" s="188">
        <f>+G44*H44</f>
        <v>47.605399999999996</v>
      </c>
      <c r="J44" s="199"/>
      <c r="K44" s="189">
        <f t="shared" si="9"/>
        <v>-1.0349000000000075</v>
      </c>
      <c r="L44" s="132">
        <f t="shared" si="10"/>
        <v>-2.1276595744681003E-2</v>
      </c>
    </row>
    <row r="45" spans="2:15">
      <c r="B45" s="118" t="s">
        <v>62</v>
      </c>
      <c r="C45" s="95"/>
      <c r="D45" s="95"/>
      <c r="E45" s="121">
        <f>SUM(E42:E44)</f>
        <v>337.38668000000007</v>
      </c>
      <c r="F45" s="90"/>
      <c r="G45" s="99"/>
      <c r="H45" s="100"/>
      <c r="I45" s="202">
        <f>SUM(I42:I44)</f>
        <v>297.47859999999997</v>
      </c>
      <c r="J45" s="199"/>
      <c r="K45" s="197">
        <f>+I45-E45</f>
        <v>-39.908080000000098</v>
      </c>
      <c r="L45" s="144">
        <f>IF((E45)=0,"",(K45/E45))</f>
        <v>-0.11828587898016629</v>
      </c>
    </row>
    <row r="46" spans="2:15">
      <c r="B46" s="271" t="s">
        <v>63</v>
      </c>
      <c r="C46" s="111">
        <f>+C18</f>
        <v>4.4000000000000003E-3</v>
      </c>
      <c r="D46" s="97">
        <f t="shared" ref="D46:D47" si="11">+ROUND($C$25*$C$26,2)</f>
        <v>10349</v>
      </c>
      <c r="E46" s="122">
        <f>+C46*D46</f>
        <v>45.535600000000002</v>
      </c>
      <c r="F46" s="90"/>
      <c r="G46" s="111">
        <f>+D18</f>
        <v>4.4000000000000003E-3</v>
      </c>
      <c r="H46" s="97">
        <f t="shared" ref="H46:H47" si="12">+ROUND($C$25*$C$26,2)</f>
        <v>10349</v>
      </c>
      <c r="I46" s="203">
        <f>+G46*H46</f>
        <v>45.535600000000002</v>
      </c>
      <c r="J46" s="199"/>
      <c r="K46" s="189">
        <f t="shared" ref="K46:K52" si="13">+I46-E46</f>
        <v>0</v>
      </c>
      <c r="L46" s="132">
        <f t="shared" ref="L46:L52" si="14">IF((E46)=0,"",(K46/E46))</f>
        <v>0</v>
      </c>
    </row>
    <row r="47" spans="2:15">
      <c r="B47" s="271" t="s">
        <v>64</v>
      </c>
      <c r="C47" s="111">
        <f t="shared" ref="C47:C49" si="15">+C19</f>
        <v>1.1999999999999999E-3</v>
      </c>
      <c r="D47" s="97">
        <f t="shared" si="11"/>
        <v>10349</v>
      </c>
      <c r="E47" s="122">
        <f t="shared" ref="E47:E52" si="16">+C47*D47</f>
        <v>12.418799999999999</v>
      </c>
      <c r="F47" s="90"/>
      <c r="G47" s="111">
        <f t="shared" ref="G47:G49" si="17">+D19</f>
        <v>1.1999999999999999E-3</v>
      </c>
      <c r="H47" s="97">
        <f t="shared" si="12"/>
        <v>10349</v>
      </c>
      <c r="I47" s="203">
        <f t="shared" ref="I47:I52" si="18">+G47*H47</f>
        <v>12.418799999999999</v>
      </c>
      <c r="J47" s="199"/>
      <c r="K47" s="189">
        <f t="shared" si="13"/>
        <v>0</v>
      </c>
      <c r="L47" s="132">
        <f t="shared" si="14"/>
        <v>0</v>
      </c>
    </row>
    <row r="48" spans="2:15">
      <c r="B48" s="264" t="s">
        <v>65</v>
      </c>
      <c r="C48" s="111">
        <f t="shared" si="15"/>
        <v>0.25</v>
      </c>
      <c r="D48" s="97">
        <v>1</v>
      </c>
      <c r="E48" s="122">
        <f t="shared" si="16"/>
        <v>0.25</v>
      </c>
      <c r="F48" s="90"/>
      <c r="G48" s="111">
        <f t="shared" si="17"/>
        <v>0.25</v>
      </c>
      <c r="H48" s="98">
        <v>1</v>
      </c>
      <c r="I48" s="203">
        <f t="shared" si="18"/>
        <v>0.25</v>
      </c>
      <c r="J48" s="199"/>
      <c r="K48" s="189">
        <f t="shared" si="13"/>
        <v>0</v>
      </c>
      <c r="L48" s="132">
        <f t="shared" si="14"/>
        <v>0</v>
      </c>
    </row>
    <row r="49" spans="2:12">
      <c r="B49" s="264" t="s">
        <v>18</v>
      </c>
      <c r="C49" s="111">
        <f t="shared" si="15"/>
        <v>7.0000000000000001E-3</v>
      </c>
      <c r="D49" s="92">
        <f>+$C$25</f>
        <v>10000</v>
      </c>
      <c r="E49" s="122">
        <f t="shared" si="16"/>
        <v>70</v>
      </c>
      <c r="F49" s="90"/>
      <c r="G49" s="111">
        <f t="shared" si="17"/>
        <v>7.0000000000000001E-3</v>
      </c>
      <c r="H49" s="98">
        <f>+$C$25</f>
        <v>10000</v>
      </c>
      <c r="I49" s="203">
        <f t="shared" si="18"/>
        <v>70</v>
      </c>
      <c r="J49" s="199"/>
      <c r="K49" s="189">
        <f t="shared" si="13"/>
        <v>0</v>
      </c>
      <c r="L49" s="132">
        <f t="shared" si="14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6400</v>
      </c>
      <c r="E50" s="122">
        <f t="shared" si="16"/>
        <v>428.8</v>
      </c>
      <c r="F50" s="90"/>
      <c r="G50" s="101">
        <f>+D7</f>
        <v>6.7000000000000004E-2</v>
      </c>
      <c r="H50" s="97">
        <f>+$C$25*H25</f>
        <v>6400</v>
      </c>
      <c r="I50" s="203">
        <f t="shared" si="18"/>
        <v>428.8</v>
      </c>
      <c r="J50" s="199"/>
      <c r="K50" s="189">
        <f t="shared" si="13"/>
        <v>0</v>
      </c>
      <c r="L50" s="132">
        <f t="shared" si="14"/>
        <v>0</v>
      </c>
    </row>
    <row r="51" spans="2:12">
      <c r="B51" s="268" t="s">
        <v>9</v>
      </c>
      <c r="C51" s="101">
        <f>+$C$8</f>
        <v>0.104</v>
      </c>
      <c r="D51" s="97">
        <f t="shared" ref="D51:D52" si="19">+$C$25*H26</f>
        <v>1800</v>
      </c>
      <c r="E51" s="122">
        <f t="shared" si="16"/>
        <v>187.2</v>
      </c>
      <c r="F51" s="90"/>
      <c r="G51" s="101">
        <f t="shared" ref="G51:G52" si="20">+D8</f>
        <v>0.104</v>
      </c>
      <c r="H51" s="97">
        <f>+$C$25*H26</f>
        <v>1800</v>
      </c>
      <c r="I51" s="203">
        <f t="shared" si="18"/>
        <v>187.2</v>
      </c>
      <c r="J51" s="199"/>
      <c r="K51" s="189">
        <f t="shared" si="13"/>
        <v>0</v>
      </c>
      <c r="L51" s="132">
        <f t="shared" si="14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9"/>
        <v>1800</v>
      </c>
      <c r="E52" s="122">
        <f t="shared" si="16"/>
        <v>223.2</v>
      </c>
      <c r="F52" s="90"/>
      <c r="G52" s="101">
        <f t="shared" si="20"/>
        <v>0.124</v>
      </c>
      <c r="H52" s="97">
        <f>+$C$25*H27</f>
        <v>1800</v>
      </c>
      <c r="I52" s="203">
        <f t="shared" si="18"/>
        <v>223.2</v>
      </c>
      <c r="J52" s="199"/>
      <c r="K52" s="189">
        <f t="shared" si="13"/>
        <v>0</v>
      </c>
      <c r="L52" s="132">
        <f t="shared" si="14"/>
        <v>0</v>
      </c>
    </row>
    <row r="53" spans="2:12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1304.7910800000002</v>
      </c>
      <c r="F54" s="135"/>
      <c r="G54" s="136"/>
      <c r="H54" s="136"/>
      <c r="I54" s="224">
        <f>SUM(I45:I52)</f>
        <v>1264.883</v>
      </c>
      <c r="J54" s="207"/>
      <c r="K54" s="224">
        <f>+I54-E54</f>
        <v>-39.908080000000155</v>
      </c>
      <c r="L54" s="225">
        <f t="shared" ref="L54:L56" si="21">IF((E54)=0,"",(K54/E54))</f>
        <v>-3.0585800755167755E-2</v>
      </c>
    </row>
    <row r="55" spans="2:12">
      <c r="B55" s="275" t="s">
        <v>19</v>
      </c>
      <c r="C55" s="133">
        <v>0.13</v>
      </c>
      <c r="D55" s="137"/>
      <c r="E55" s="125">
        <f>+E54*C55</f>
        <v>169.62284040000003</v>
      </c>
      <c r="F55" s="89"/>
      <c r="G55" s="133">
        <v>0.13</v>
      </c>
      <c r="H55" s="89"/>
      <c r="I55" s="208">
        <f>+I54*G55</f>
        <v>164.43479000000002</v>
      </c>
      <c r="J55" s="209"/>
      <c r="K55" s="194">
        <f t="shared" ref="K55:K58" si="22">+I55-E55</f>
        <v>-5.1880504000000087</v>
      </c>
      <c r="L55" s="145">
        <f t="shared" si="21"/>
        <v>-3.0585800755167685E-2</v>
      </c>
    </row>
    <row r="56" spans="2:12">
      <c r="B56" s="276" t="s">
        <v>67</v>
      </c>
      <c r="C56" s="89"/>
      <c r="D56" s="137"/>
      <c r="E56" s="125">
        <f>SUM(E54:E55)</f>
        <v>1474.4139204000003</v>
      </c>
      <c r="F56" s="89"/>
      <c r="G56" s="89"/>
      <c r="H56" s="89"/>
      <c r="I56" s="208">
        <f>SUM(I54:I55)</f>
        <v>1429.3177900000001</v>
      </c>
      <c r="J56" s="209"/>
      <c r="K56" s="194">
        <f t="shared" si="22"/>
        <v>-45.09613040000022</v>
      </c>
      <c r="L56" s="145">
        <f t="shared" si="21"/>
        <v>-3.0585800755167782E-2</v>
      </c>
    </row>
    <row r="57" spans="2:12">
      <c r="B57" s="277" t="s">
        <v>68</v>
      </c>
      <c r="C57" s="89"/>
      <c r="D57" s="137"/>
      <c r="E57" s="213">
        <f>-E56*0.1*3000/C25</f>
        <v>-44.232417612000013</v>
      </c>
      <c r="F57" s="89"/>
      <c r="G57" s="89"/>
      <c r="H57" s="89"/>
      <c r="I57" s="210">
        <f>-I56*0.1*3000/C25</f>
        <v>-42.879533700000003</v>
      </c>
      <c r="J57" s="209"/>
      <c r="K57" s="198">
        <f t="shared" si="22"/>
        <v>1.35288391200001</v>
      </c>
      <c r="L57" s="145">
        <f>IF((E57)=0,"",(K57/E57))</f>
        <v>-3.0585800755167855E-2</v>
      </c>
    </row>
    <row r="58" spans="2:12" ht="15.75" thickBot="1">
      <c r="B58" s="278" t="s">
        <v>20</v>
      </c>
      <c r="C58" s="138"/>
      <c r="D58" s="139"/>
      <c r="E58" s="127">
        <f>SUM(E56:E57)</f>
        <v>1430.1815027880002</v>
      </c>
      <c r="F58" s="140"/>
      <c r="G58" s="140"/>
      <c r="H58" s="140"/>
      <c r="I58" s="211">
        <f>SUM(I56:I57)</f>
        <v>1386.4382563000001</v>
      </c>
      <c r="J58" s="212"/>
      <c r="K58" s="195">
        <f t="shared" si="22"/>
        <v>-43.743246488000068</v>
      </c>
      <c r="L58" s="154">
        <f>IF((E58)=0,"",(K58/E58))</f>
        <v>-3.0585800755167682E-2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0" spans="2:12"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</row>
    <row r="61" spans="2:12">
      <c r="B61" s="160"/>
      <c r="C61" s="160"/>
      <c r="D61" s="160"/>
      <c r="E61" s="143"/>
      <c r="F61" s="160"/>
      <c r="G61" s="160"/>
      <c r="H61" s="160"/>
      <c r="I61" s="143"/>
      <c r="J61" s="160"/>
      <c r="K61" s="160"/>
      <c r="L61" s="160"/>
    </row>
    <row r="62" spans="2:12">
      <c r="B62" s="160"/>
      <c r="C62" s="160"/>
      <c r="D62" s="160"/>
      <c r="E62" s="143"/>
      <c r="F62" s="160"/>
      <c r="G62" s="160"/>
      <c r="H62" s="160"/>
      <c r="I62" s="143"/>
      <c r="J62" s="160"/>
      <c r="K62" s="160"/>
      <c r="L62" s="160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0"/>
      <c r="K63" s="160"/>
      <c r="L63" s="160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1" orientation="portrait" r:id="rId1"/>
  <ignoredErrors>
    <ignoredError sqref="C33:I36 C43:I44 C42:H42 C38:I41 C37:H37 C46:I56 C45:D45 C58:I58 C57:D57 F57:H57 F45:H45" unlockedFormula="1"/>
    <ignoredError sqref="I42 I37 I45 I57 E57 E45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C68"/>
  <sheetViews>
    <sheetView showGridLines="0" topLeftCell="A19" zoomScale="85" zoomScaleNormal="85" workbookViewId="0">
      <selection activeCell="A29" sqref="A29:M60"/>
    </sheetView>
  </sheetViews>
  <sheetFormatPr defaultRowHeight="15"/>
  <cols>
    <col min="1" max="1" width="3.42578125" style="160" customWidth="1"/>
    <col min="2" max="2" width="53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7109375" style="64" bestFit="1" customWidth="1"/>
    <col min="10" max="10" width="2" style="64" customWidth="1"/>
    <col min="11" max="12" width="11.140625" style="64" customWidth="1"/>
    <col min="13" max="13" width="2.42578125" style="64" customWidth="1"/>
    <col min="14" max="14" width="9.140625" style="64"/>
    <col min="15" max="15" width="18" style="64" bestFit="1" customWidth="1"/>
    <col min="16" max="16384" width="9.140625" style="64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7.17</v>
      </c>
      <c r="L8" s="58">
        <v>7.17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6.16</v>
      </c>
      <c r="L9" s="142">
        <v>6.16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17.98</v>
      </c>
      <c r="D10" s="59">
        <v>18.21</v>
      </c>
      <c r="E10" s="71"/>
      <c r="F10" s="71"/>
      <c r="K10" s="143">
        <f>SUM(K7:K9)</f>
        <v>13.35</v>
      </c>
      <c r="L10" s="143">
        <f>SUM(L7:L9)</f>
        <v>13.5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13.35</v>
      </c>
      <c r="D11" s="51">
        <f>+L10</f>
        <v>13.5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1.5800000000000002E-2</v>
      </c>
      <c r="D13" s="60">
        <v>1.6E-2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245">
        <v>3914559227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245">
        <v>3815870095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246">
        <f>+O21/O20</f>
        <v>0.97478920964605453</v>
      </c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160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15000</v>
      </c>
      <c r="D25" s="160" t="s">
        <v>0</v>
      </c>
      <c r="E25" s="160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16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160"/>
      <c r="C27" s="160">
        <f>+C25*C26</f>
        <v>15523.499999999998</v>
      </c>
      <c r="D27" s="160"/>
      <c r="E27" s="16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160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17.98</v>
      </c>
      <c r="D33" s="89">
        <v>1</v>
      </c>
      <c r="E33" s="119">
        <f>+C33*D33</f>
        <v>17.98</v>
      </c>
      <c r="F33" s="90"/>
      <c r="G33" s="141">
        <f>+D10</f>
        <v>18.21</v>
      </c>
      <c r="H33" s="91">
        <v>1</v>
      </c>
      <c r="I33" s="188">
        <f>+G33*H33</f>
        <v>18.21</v>
      </c>
      <c r="J33" s="199"/>
      <c r="K33" s="189">
        <f>+I33-E33</f>
        <v>0.23000000000000043</v>
      </c>
      <c r="L33" s="132">
        <f>IF((E33)=0,"",(K33/E33))</f>
        <v>1.2791991101223605E-2</v>
      </c>
    </row>
    <row r="34" spans="2:15">
      <c r="B34" s="264" t="s">
        <v>12</v>
      </c>
      <c r="C34" s="109">
        <f>+C13</f>
        <v>1.5800000000000002E-2</v>
      </c>
      <c r="D34" s="92">
        <f>+$C$25</f>
        <v>15000</v>
      </c>
      <c r="E34" s="119">
        <f>+C34*D34</f>
        <v>237.00000000000003</v>
      </c>
      <c r="F34" s="90"/>
      <c r="G34" s="109">
        <f>+D13</f>
        <v>1.6E-2</v>
      </c>
      <c r="H34" s="93">
        <f>+$C$25</f>
        <v>15000</v>
      </c>
      <c r="I34" s="188">
        <f t="shared" ref="I34:I36" si="2">+G34*H34</f>
        <v>240</v>
      </c>
      <c r="J34" s="199"/>
      <c r="K34" s="189">
        <f t="shared" ref="K34:K37" si="3">+I34-E34</f>
        <v>2.9999999999999716</v>
      </c>
      <c r="L34" s="132">
        <f t="shared" ref="L34:L41" si="4">IF((E34)=0,"",(K34/E34))</f>
        <v>1.2658227848101144E-2</v>
      </c>
    </row>
    <row r="35" spans="2:15">
      <c r="B35" s="265" t="s">
        <v>53</v>
      </c>
      <c r="C35" s="159">
        <f>+K10</f>
        <v>13.35</v>
      </c>
      <c r="D35" s="89">
        <v>1</v>
      </c>
      <c r="E35" s="119">
        <f>+C35*D35</f>
        <v>13.35</v>
      </c>
      <c r="F35" s="90"/>
      <c r="G35" s="159">
        <f>+L10</f>
        <v>13.5</v>
      </c>
      <c r="H35" s="91">
        <v>1</v>
      </c>
      <c r="I35" s="188">
        <f t="shared" si="2"/>
        <v>13.5</v>
      </c>
      <c r="J35" s="199"/>
      <c r="K35" s="189">
        <f t="shared" si="3"/>
        <v>0.15000000000000036</v>
      </c>
      <c r="L35" s="132">
        <f t="shared" si="4"/>
        <v>1.1235955056179803E-2</v>
      </c>
    </row>
    <row r="36" spans="2:15">
      <c r="B36" s="266" t="s">
        <v>54</v>
      </c>
      <c r="C36" s="110">
        <v>0</v>
      </c>
      <c r="D36" s="92">
        <f>+$C$25</f>
        <v>15000</v>
      </c>
      <c r="E36" s="120">
        <v>0</v>
      </c>
      <c r="F36" s="90"/>
      <c r="G36" s="110">
        <v>0</v>
      </c>
      <c r="H36" s="93">
        <f>+$C$25</f>
        <v>15000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268.33000000000004</v>
      </c>
      <c r="F37" s="149"/>
      <c r="G37" s="146"/>
      <c r="H37" s="99"/>
      <c r="I37" s="200">
        <f>SUM(I33:I36)</f>
        <v>271.70999999999998</v>
      </c>
      <c r="J37" s="201"/>
      <c r="K37" s="196">
        <f t="shared" si="3"/>
        <v>3.3799999999999386</v>
      </c>
      <c r="L37" s="152">
        <f t="shared" si="4"/>
        <v>1.2596429769313675E-2</v>
      </c>
    </row>
    <row r="38" spans="2:15">
      <c r="B38" s="267" t="s">
        <v>56</v>
      </c>
      <c r="C38" s="155">
        <f>+C7*H25+C8*H26+C9*H27</f>
        <v>8.3919999999999995E-2</v>
      </c>
      <c r="D38" s="97">
        <f>+ROUND($C$25*($C$26-1),2)</f>
        <v>523.5</v>
      </c>
      <c r="E38" s="158">
        <f>+C38*D38</f>
        <v>43.932119999999998</v>
      </c>
      <c r="F38" s="90"/>
      <c r="G38" s="155">
        <f>+C7*H25+C8*H26+C9*H27</f>
        <v>8.3919999999999995E-2</v>
      </c>
      <c r="H38" s="94">
        <f>+ROUND(C25*(C26-1),2)</f>
        <v>523.5</v>
      </c>
      <c r="I38" s="188">
        <f>+G38*H38</f>
        <v>43.932119999999998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15000</v>
      </c>
      <c r="E39" s="119">
        <v>0</v>
      </c>
      <c r="F39" s="90"/>
      <c r="G39" s="156">
        <f>+D14</f>
        <v>-1.2999999999999999E-3</v>
      </c>
      <c r="H39" s="93">
        <f t="shared" ref="H39:H40" si="5">+$C$25</f>
        <v>15000</v>
      </c>
      <c r="I39" s="188">
        <f t="shared" ref="I39:I41" si="6">+G39*H39</f>
        <v>-19.5</v>
      </c>
      <c r="J39" s="199"/>
      <c r="K39" s="189">
        <f t="shared" ref="K39:K41" si="7">+I39-E39</f>
        <v>-19.5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15000</v>
      </c>
      <c r="E40" s="119">
        <v>0</v>
      </c>
      <c r="F40" s="90"/>
      <c r="G40" s="156"/>
      <c r="H40" s="93">
        <f t="shared" si="5"/>
        <v>15000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57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313.05212000000006</v>
      </c>
      <c r="F42" s="90"/>
      <c r="G42" s="95"/>
      <c r="H42" s="96"/>
      <c r="I42" s="202">
        <f>SUM(I37:I41)</f>
        <v>296.93212</v>
      </c>
      <c r="J42" s="199"/>
      <c r="K42" s="197">
        <f>+I42-E42</f>
        <v>-16.120000000000061</v>
      </c>
      <c r="L42" s="144">
        <f>IF((E42)=0,"",(K42/E42))</f>
        <v>-5.1493022950938834E-2</v>
      </c>
      <c r="O42" s="143"/>
    </row>
    <row r="43" spans="2:15">
      <c r="B43" s="269" t="s">
        <v>60</v>
      </c>
      <c r="C43" s="109">
        <f>+C16</f>
        <v>6.7000000000000002E-3</v>
      </c>
      <c r="D43" s="97">
        <f>+ROUND($C$25*$C$26,2)</f>
        <v>15523.5</v>
      </c>
      <c r="E43" s="119">
        <f>+C43*D43</f>
        <v>104.00745000000001</v>
      </c>
      <c r="F43" s="90"/>
      <c r="G43" s="109">
        <f>+D16</f>
        <v>6.7999999999999996E-3</v>
      </c>
      <c r="H43" s="97">
        <f>+ROUND($C$25*$C$26,2)</f>
        <v>15523.5</v>
      </c>
      <c r="I43" s="188">
        <f>+G43*H43</f>
        <v>105.5598</v>
      </c>
      <c r="J43" s="199"/>
      <c r="K43" s="189">
        <f t="shared" ref="K43:K44" si="8">+I43-E43</f>
        <v>1.5523499999999899</v>
      </c>
      <c r="L43" s="132">
        <f t="shared" ref="L43:L44" si="9">IF((E43)=0,"",(K43/E43))</f>
        <v>1.4925373134328261E-2</v>
      </c>
    </row>
    <row r="44" spans="2:15" ht="17.25" customHeight="1">
      <c r="B44" s="270" t="s">
        <v>61</v>
      </c>
      <c r="C44" s="109">
        <f>+C17</f>
        <v>4.7000000000000002E-3</v>
      </c>
      <c r="D44" s="97">
        <f>+ROUND($C$25*$C$26,2)</f>
        <v>15523.5</v>
      </c>
      <c r="E44" s="119">
        <f>+C44*D44</f>
        <v>72.960450000000009</v>
      </c>
      <c r="F44" s="90"/>
      <c r="G44" s="109">
        <f>+D17</f>
        <v>4.5999999999999999E-3</v>
      </c>
      <c r="H44" s="97">
        <f>+ROUND($C$25*$C$26,2)</f>
        <v>15523.5</v>
      </c>
      <c r="I44" s="188">
        <f>+G44*H44</f>
        <v>71.408100000000005</v>
      </c>
      <c r="J44" s="199"/>
      <c r="K44" s="189">
        <f t="shared" si="8"/>
        <v>-1.5523500000000041</v>
      </c>
      <c r="L44" s="132">
        <f t="shared" si="9"/>
        <v>-2.1276595744680906E-2</v>
      </c>
    </row>
    <row r="45" spans="2:15">
      <c r="B45" s="118" t="s">
        <v>62</v>
      </c>
      <c r="C45" s="95"/>
      <c r="D45" s="95"/>
      <c r="E45" s="121">
        <f>SUM(E42:E44)</f>
        <v>490.02002000000005</v>
      </c>
      <c r="F45" s="90"/>
      <c r="G45" s="99"/>
      <c r="H45" s="100"/>
      <c r="I45" s="202">
        <f>SUM(I42:I44)</f>
        <v>473.90001999999998</v>
      </c>
      <c r="J45" s="199"/>
      <c r="K45" s="197">
        <f>+I45-E45</f>
        <v>-16.120000000000061</v>
      </c>
      <c r="L45" s="144">
        <f>IF((E45)=0,"",(K45/E45))</f>
        <v>-3.2896615121970035E-2</v>
      </c>
    </row>
    <row r="46" spans="2:15">
      <c r="B46" s="271" t="s">
        <v>63</v>
      </c>
      <c r="C46" s="111">
        <f>+C18</f>
        <v>4.4000000000000003E-3</v>
      </c>
      <c r="D46" s="97">
        <f t="shared" ref="D46:D47" si="10">+ROUND($C$25*$C$26,2)</f>
        <v>15523.5</v>
      </c>
      <c r="E46" s="122">
        <f>+C46*D46</f>
        <v>68.303400000000011</v>
      </c>
      <c r="F46" s="90"/>
      <c r="G46" s="111">
        <f>+D18</f>
        <v>4.4000000000000003E-3</v>
      </c>
      <c r="H46" s="97">
        <f t="shared" ref="H46:H47" si="11">+ROUND($C$25*$C$26,2)</f>
        <v>15523.5</v>
      </c>
      <c r="I46" s="203">
        <f>+G46*H46</f>
        <v>68.303400000000011</v>
      </c>
      <c r="J46" s="199"/>
      <c r="K46" s="189">
        <f t="shared" ref="K46:K52" si="12">+I46-E46</f>
        <v>0</v>
      </c>
      <c r="L46" s="132">
        <f t="shared" ref="L46:L52" si="13">IF((E46)=0,"",(K46/E46))</f>
        <v>0</v>
      </c>
    </row>
    <row r="47" spans="2:15">
      <c r="B47" s="271" t="s">
        <v>64</v>
      </c>
      <c r="C47" s="111">
        <f t="shared" ref="C47:C49" si="14">+C19</f>
        <v>1.1999999999999999E-3</v>
      </c>
      <c r="D47" s="97">
        <f t="shared" si="10"/>
        <v>15523.5</v>
      </c>
      <c r="E47" s="122">
        <f t="shared" ref="E47:E52" si="15">+C47*D47</f>
        <v>18.6282</v>
      </c>
      <c r="F47" s="90"/>
      <c r="G47" s="111">
        <f t="shared" ref="G47:G49" si="16">+D19</f>
        <v>1.1999999999999999E-3</v>
      </c>
      <c r="H47" s="97">
        <f t="shared" si="11"/>
        <v>15523.5</v>
      </c>
      <c r="I47" s="203">
        <f t="shared" ref="I47:I52" si="17">+G47*H47</f>
        <v>18.6282</v>
      </c>
      <c r="J47" s="199"/>
      <c r="K47" s="189">
        <f t="shared" si="12"/>
        <v>0</v>
      </c>
      <c r="L47" s="132">
        <f t="shared" si="13"/>
        <v>0</v>
      </c>
    </row>
    <row r="48" spans="2:15">
      <c r="B48" s="264" t="s">
        <v>65</v>
      </c>
      <c r="C48" s="111">
        <f t="shared" si="14"/>
        <v>0.25</v>
      </c>
      <c r="D48" s="97">
        <v>1</v>
      </c>
      <c r="E48" s="122">
        <f t="shared" si="15"/>
        <v>0.25</v>
      </c>
      <c r="F48" s="90"/>
      <c r="G48" s="111">
        <f t="shared" si="16"/>
        <v>0.25</v>
      </c>
      <c r="H48" s="98">
        <v>1</v>
      </c>
      <c r="I48" s="203">
        <f t="shared" si="17"/>
        <v>0.25</v>
      </c>
      <c r="J48" s="199"/>
      <c r="K48" s="189">
        <f t="shared" si="12"/>
        <v>0</v>
      </c>
      <c r="L48" s="132">
        <f t="shared" si="13"/>
        <v>0</v>
      </c>
    </row>
    <row r="49" spans="2:12">
      <c r="B49" s="264" t="s">
        <v>18</v>
      </c>
      <c r="C49" s="111">
        <f t="shared" si="14"/>
        <v>7.0000000000000001E-3</v>
      </c>
      <c r="D49" s="92">
        <f>+$C$25</f>
        <v>15000</v>
      </c>
      <c r="E49" s="122">
        <f t="shared" si="15"/>
        <v>105</v>
      </c>
      <c r="F49" s="90"/>
      <c r="G49" s="111">
        <f t="shared" si="16"/>
        <v>7.0000000000000001E-3</v>
      </c>
      <c r="H49" s="98">
        <f>+$C$25</f>
        <v>15000</v>
      </c>
      <c r="I49" s="203">
        <f t="shared" si="17"/>
        <v>105</v>
      </c>
      <c r="J49" s="199"/>
      <c r="K49" s="189">
        <f t="shared" si="12"/>
        <v>0</v>
      </c>
      <c r="L49" s="132">
        <f t="shared" si="13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9600</v>
      </c>
      <c r="E50" s="122">
        <f t="shared" si="15"/>
        <v>643.20000000000005</v>
      </c>
      <c r="F50" s="90"/>
      <c r="G50" s="101">
        <f>+D7</f>
        <v>6.7000000000000004E-2</v>
      </c>
      <c r="H50" s="97">
        <f>+$C$25*H25</f>
        <v>9600</v>
      </c>
      <c r="I50" s="203">
        <f t="shared" si="17"/>
        <v>643.20000000000005</v>
      </c>
      <c r="J50" s="199"/>
      <c r="K50" s="189">
        <f t="shared" si="12"/>
        <v>0</v>
      </c>
      <c r="L50" s="132">
        <f t="shared" si="13"/>
        <v>0</v>
      </c>
    </row>
    <row r="51" spans="2:12">
      <c r="B51" s="268" t="s">
        <v>9</v>
      </c>
      <c r="C51" s="101">
        <f>+$C$8</f>
        <v>0.104</v>
      </c>
      <c r="D51" s="97">
        <f t="shared" ref="D51:D52" si="18">+$C$25*H26</f>
        <v>2700</v>
      </c>
      <c r="E51" s="122">
        <f t="shared" si="15"/>
        <v>280.8</v>
      </c>
      <c r="F51" s="90"/>
      <c r="G51" s="101">
        <f t="shared" ref="G51:G52" si="19">+D8</f>
        <v>0.104</v>
      </c>
      <c r="H51" s="97">
        <f>+$C$25*H26</f>
        <v>2700</v>
      </c>
      <c r="I51" s="203">
        <f t="shared" si="17"/>
        <v>280.8</v>
      </c>
      <c r="J51" s="199"/>
      <c r="K51" s="189">
        <f t="shared" si="12"/>
        <v>0</v>
      </c>
      <c r="L51" s="132">
        <f t="shared" si="13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8"/>
        <v>2700</v>
      </c>
      <c r="E52" s="122">
        <f t="shared" si="15"/>
        <v>334.8</v>
      </c>
      <c r="F52" s="90"/>
      <c r="G52" s="101">
        <f t="shared" si="19"/>
        <v>0.124</v>
      </c>
      <c r="H52" s="97">
        <f>+$C$25*H27</f>
        <v>2700</v>
      </c>
      <c r="I52" s="203">
        <f t="shared" si="17"/>
        <v>334.8</v>
      </c>
      <c r="J52" s="199"/>
      <c r="K52" s="189">
        <f t="shared" si="12"/>
        <v>0</v>
      </c>
      <c r="L52" s="132">
        <f t="shared" si="13"/>
        <v>0</v>
      </c>
    </row>
    <row r="53" spans="2:12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1941.00162</v>
      </c>
      <c r="F54" s="135"/>
      <c r="G54" s="136"/>
      <c r="H54" s="136"/>
      <c r="I54" s="224">
        <f>SUM(I45:I52)</f>
        <v>1924.8816200000001</v>
      </c>
      <c r="J54" s="207"/>
      <c r="K54" s="224">
        <f>+I54-E54</f>
        <v>-16.119999999999891</v>
      </c>
      <c r="L54" s="225">
        <f t="shared" ref="L54:L56" si="20">IF((E54)=0,"",(K54/E54))</f>
        <v>-8.3049904924859825E-3</v>
      </c>
    </row>
    <row r="55" spans="2:12">
      <c r="B55" s="275" t="s">
        <v>19</v>
      </c>
      <c r="C55" s="133">
        <v>0.13</v>
      </c>
      <c r="D55" s="137"/>
      <c r="E55" s="125">
        <f>+E54*C55</f>
        <v>252.33021060000002</v>
      </c>
      <c r="F55" s="89"/>
      <c r="G55" s="133">
        <v>0.13</v>
      </c>
      <c r="H55" s="89"/>
      <c r="I55" s="208">
        <f>+I54*G55</f>
        <v>250.23461060000002</v>
      </c>
      <c r="J55" s="209"/>
      <c r="K55" s="194">
        <f t="shared" ref="K55:K58" si="21">+I55-E55</f>
        <v>-2.0955999999999904</v>
      </c>
      <c r="L55" s="145">
        <f t="shared" si="20"/>
        <v>-8.3049904924859998E-3</v>
      </c>
    </row>
    <row r="56" spans="2:12">
      <c r="B56" s="276" t="s">
        <v>67</v>
      </c>
      <c r="C56" s="89"/>
      <c r="D56" s="137"/>
      <c r="E56" s="125">
        <f>SUM(E54:E55)</f>
        <v>2193.3318306000001</v>
      </c>
      <c r="F56" s="89"/>
      <c r="G56" s="89"/>
      <c r="H56" s="89"/>
      <c r="I56" s="208">
        <f>SUM(I54:I55)</f>
        <v>2175.1162306000001</v>
      </c>
      <c r="J56" s="209"/>
      <c r="K56" s="194">
        <f t="shared" si="21"/>
        <v>-18.215599999999995</v>
      </c>
      <c r="L56" s="145">
        <f t="shared" si="20"/>
        <v>-8.3049904924860363E-3</v>
      </c>
    </row>
    <row r="57" spans="2:12">
      <c r="B57" s="277" t="s">
        <v>68</v>
      </c>
      <c r="C57" s="89"/>
      <c r="D57" s="137"/>
      <c r="E57" s="213">
        <f>-E56*0.1*3000/C25</f>
        <v>-43.866636612000008</v>
      </c>
      <c r="F57" s="89"/>
      <c r="G57" s="89"/>
      <c r="H57" s="89"/>
      <c r="I57" s="210">
        <f>-I56*0.1*3000/C25</f>
        <v>-43.50232461200001</v>
      </c>
      <c r="J57" s="209"/>
      <c r="K57" s="198">
        <f t="shared" si="21"/>
        <v>0.36431199999999819</v>
      </c>
      <c r="L57" s="145">
        <f>IF((E57)=0,"",(K57/E57))</f>
        <v>-8.3049904924859964E-3</v>
      </c>
    </row>
    <row r="58" spans="2:12" ht="15.75" thickBot="1">
      <c r="B58" s="278" t="s">
        <v>20</v>
      </c>
      <c r="C58" s="138"/>
      <c r="D58" s="139"/>
      <c r="E58" s="127">
        <f>SUM(E56:E57)</f>
        <v>2149.465193988</v>
      </c>
      <c r="F58" s="140"/>
      <c r="G58" s="140"/>
      <c r="H58" s="140"/>
      <c r="I58" s="211">
        <f>SUM(I56:I57)</f>
        <v>2131.6139059880002</v>
      </c>
      <c r="J58" s="212"/>
      <c r="K58" s="195">
        <f t="shared" si="21"/>
        <v>-17.85128799999984</v>
      </c>
      <c r="L58" s="154">
        <f>IF((E58)=0,"",(K58/E58))</f>
        <v>-8.3049904924859651E-3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0" spans="2:12"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</row>
    <row r="61" spans="2:12">
      <c r="B61" s="160"/>
      <c r="C61" s="160"/>
      <c r="D61" s="160"/>
      <c r="E61" s="143"/>
      <c r="F61" s="160"/>
      <c r="G61" s="160"/>
      <c r="H61" s="160"/>
      <c r="I61" s="143"/>
      <c r="J61" s="160"/>
      <c r="K61" s="160"/>
      <c r="L61" s="160"/>
    </row>
    <row r="62" spans="2:12">
      <c r="B62" s="160"/>
      <c r="C62" s="160"/>
      <c r="D62" s="160"/>
      <c r="E62" s="143"/>
      <c r="F62" s="160"/>
      <c r="G62" s="160"/>
      <c r="H62" s="160"/>
      <c r="I62" s="143"/>
      <c r="J62" s="160"/>
      <c r="K62" s="160"/>
      <c r="L62" s="160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0"/>
      <c r="K63" s="160"/>
      <c r="L63" s="160"/>
    </row>
    <row r="68" spans="2:2">
      <c r="B68" s="160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2" orientation="portrait" r:id="rId1"/>
  <ignoredErrors>
    <ignoredError sqref="C33:I36 C58:I58 C57:D57 F57:H57 C46:I56 C45:D45 F45:H45 C43:I44 C42:H42 C38:I41 C37:H37" unlockedFormula="1"/>
    <ignoredError sqref="I57 E57 E45 I45 I42 I37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C55"/>
  <sheetViews>
    <sheetView showGridLines="0" topLeftCell="A19" zoomScale="85" zoomScaleNormal="85" workbookViewId="0">
      <selection activeCell="A28" sqref="A28:M52"/>
    </sheetView>
  </sheetViews>
  <sheetFormatPr defaultRowHeight="15"/>
  <cols>
    <col min="1" max="1" width="2.5703125" style="160" customWidth="1"/>
    <col min="2" max="2" width="45" style="64" customWidth="1"/>
    <col min="3" max="3" width="10.85546875" style="64" bestFit="1" customWidth="1"/>
    <col min="4" max="4" width="12.7109375" style="64" bestFit="1" customWidth="1"/>
    <col min="5" max="5" width="11.7109375" style="64" bestFit="1" customWidth="1"/>
    <col min="6" max="6" width="2.140625" style="64" customWidth="1"/>
    <col min="7" max="7" width="13" style="64" customWidth="1"/>
    <col min="8" max="8" width="13.42578125" style="64" customWidth="1"/>
    <col min="9" max="9" width="11.7109375" style="64" bestFit="1" customWidth="1"/>
    <col min="10" max="10" width="2" style="64" customWidth="1"/>
    <col min="11" max="11" width="9.7109375" style="64" bestFit="1" customWidth="1"/>
    <col min="12" max="12" width="12.7109375" style="64" customWidth="1"/>
    <col min="13" max="13" width="2.42578125" style="64" customWidth="1"/>
    <col min="14" max="16384" width="9.140625" style="64"/>
  </cols>
  <sheetData>
    <row r="1" spans="2:29" ht="23.25">
      <c r="B1" s="308" t="s">
        <v>33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/>
      <c r="C8" s="50"/>
      <c r="D8" s="50"/>
      <c r="E8" s="71"/>
      <c r="F8" s="71"/>
      <c r="G8" s="64" t="s">
        <v>40</v>
      </c>
      <c r="K8" s="58">
        <v>9.26</v>
      </c>
      <c r="L8" s="58">
        <v>9.26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/>
      <c r="C9" s="50"/>
      <c r="D9" s="50"/>
      <c r="E9" s="71"/>
      <c r="F9" s="71"/>
      <c r="G9" s="64" t="s">
        <v>29</v>
      </c>
      <c r="K9" s="142">
        <v>9.93</v>
      </c>
      <c r="L9" s="142">
        <v>9.93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109.71</v>
      </c>
      <c r="D10" s="59">
        <v>111.11</v>
      </c>
      <c r="E10" s="71"/>
      <c r="F10" s="71"/>
      <c r="K10" s="143">
        <f>SUM(K7:K9)</f>
        <v>19.21</v>
      </c>
      <c r="L10" s="143">
        <f>SUM(L7:L9)</f>
        <v>19.36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19.21</v>
      </c>
      <c r="D11" s="51">
        <f>+L10</f>
        <v>19.36</v>
      </c>
      <c r="E11" s="71"/>
      <c r="F11" s="71"/>
      <c r="G11" s="64" t="s">
        <v>41</v>
      </c>
      <c r="K11" s="58">
        <v>0</v>
      </c>
      <c r="L11" s="58">
        <v>0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2.4693000000000001</v>
      </c>
      <c r="D13" s="60">
        <v>2.5009000000000001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-0.32709999999999995</v>
      </c>
      <c r="E14" s="71"/>
      <c r="F14" s="71"/>
      <c r="G14" s="64" t="s">
        <v>42</v>
      </c>
      <c r="K14" s="39">
        <v>0</v>
      </c>
      <c r="L14" s="62">
        <v>-0.47499999999999998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>
        <v>0.1479</v>
      </c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2.5994999999999999</v>
      </c>
      <c r="D16" s="61">
        <v>2.6436999999999999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1.8270999999999999</v>
      </c>
      <c r="D17" s="61">
        <v>1.798</v>
      </c>
      <c r="E17" s="71"/>
      <c r="F17" s="71"/>
      <c r="G17" s="64" t="s">
        <v>14</v>
      </c>
      <c r="K17" s="40">
        <f>SUM(K14:K16)</f>
        <v>0</v>
      </c>
      <c r="L17" s="40">
        <f>SUM(L14:L16)</f>
        <v>-0.32709999999999995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0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0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0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0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 ht="6.75" customHeight="1">
      <c r="B23" s="167"/>
      <c r="C23" s="167"/>
      <c r="D23" s="167"/>
      <c r="E23" s="167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167"/>
      <c r="C24" s="167"/>
      <c r="D24" s="167"/>
      <c r="E24" s="167"/>
      <c r="F24" s="166"/>
      <c r="G24" s="166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66" t="s">
        <v>94</v>
      </c>
      <c r="C25" s="219">
        <f>+E25*C26*365*24/12</f>
        <v>36500</v>
      </c>
      <c r="D25" s="166" t="s">
        <v>95</v>
      </c>
      <c r="E25" s="45">
        <v>100</v>
      </c>
      <c r="F25" s="75"/>
      <c r="G25" s="166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166" t="s">
        <v>3</v>
      </c>
      <c r="C26" s="220">
        <v>0.5</v>
      </c>
      <c r="D26" s="166"/>
      <c r="E26" s="86"/>
      <c r="F26" s="75"/>
      <c r="G26" s="166"/>
      <c r="H26" s="169"/>
      <c r="I26" s="170"/>
      <c r="J26" s="71"/>
      <c r="K26" s="81"/>
      <c r="L26" s="81"/>
      <c r="M26" s="69"/>
      <c r="N26" s="75"/>
      <c r="O26" s="76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7" t="s">
        <v>4</v>
      </c>
      <c r="C27" s="48">
        <v>1.0348999999999999</v>
      </c>
      <c r="D27" s="77"/>
      <c r="E27" s="86"/>
      <c r="F27" s="80"/>
      <c r="G27" s="166"/>
      <c r="H27" s="168"/>
      <c r="I27" s="168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8.25" customHeight="1"/>
    <row r="29" spans="2:29">
      <c r="B29" s="261"/>
      <c r="C29" s="313" t="s">
        <v>44</v>
      </c>
      <c r="D29" s="314"/>
      <c r="E29" s="315"/>
      <c r="F29" s="262"/>
      <c r="G29" s="313" t="s">
        <v>45</v>
      </c>
      <c r="H29" s="314"/>
      <c r="I29" s="315"/>
      <c r="J29" s="262"/>
      <c r="K29" s="313" t="s">
        <v>46</v>
      </c>
      <c r="L29" s="315"/>
    </row>
    <row r="30" spans="2:29">
      <c r="B30" s="263"/>
      <c r="C30" s="112" t="s">
        <v>47</v>
      </c>
      <c r="D30" s="112" t="s">
        <v>5</v>
      </c>
      <c r="E30" s="113" t="s">
        <v>48</v>
      </c>
      <c r="F30" s="90"/>
      <c r="G30" s="112" t="s">
        <v>47</v>
      </c>
      <c r="H30" s="114" t="s">
        <v>5</v>
      </c>
      <c r="I30" s="113" t="s">
        <v>48</v>
      </c>
      <c r="J30" s="90"/>
      <c r="K30" s="311" t="s">
        <v>49</v>
      </c>
      <c r="L30" s="309" t="s">
        <v>50</v>
      </c>
    </row>
    <row r="31" spans="2:29">
      <c r="B31" s="263"/>
      <c r="C31" s="115" t="s">
        <v>51</v>
      </c>
      <c r="D31" s="115"/>
      <c r="E31" s="116" t="s">
        <v>51</v>
      </c>
      <c r="F31" s="90"/>
      <c r="G31" s="115" t="s">
        <v>51</v>
      </c>
      <c r="H31" s="116"/>
      <c r="I31" s="116" t="s">
        <v>51</v>
      </c>
      <c r="J31" s="90"/>
      <c r="K31" s="312"/>
      <c r="L31" s="310"/>
    </row>
    <row r="32" spans="2:29">
      <c r="B32" s="264" t="s">
        <v>52</v>
      </c>
      <c r="C32" s="141">
        <f>+C10</f>
        <v>109.71</v>
      </c>
      <c r="D32" s="89">
        <v>1</v>
      </c>
      <c r="E32" s="171">
        <f>+C32*D32</f>
        <v>109.71</v>
      </c>
      <c r="F32" s="90"/>
      <c r="G32" s="141">
        <f>+D10</f>
        <v>111.11</v>
      </c>
      <c r="H32" s="91">
        <v>1</v>
      </c>
      <c r="I32" s="188">
        <f>+G32*H32</f>
        <v>111.11</v>
      </c>
      <c r="J32" s="199"/>
      <c r="K32" s="189">
        <f>+I32-E32</f>
        <v>1.4000000000000057</v>
      </c>
      <c r="L32" s="132">
        <f>IF((E32)=0,"",(K32/E32))</f>
        <v>1.2760915139914373E-2</v>
      </c>
    </row>
    <row r="33" spans="2:15">
      <c r="B33" s="264" t="s">
        <v>12</v>
      </c>
      <c r="C33" s="109">
        <f>+C13</f>
        <v>2.4693000000000001</v>
      </c>
      <c r="D33" s="92">
        <f>+E25</f>
        <v>100</v>
      </c>
      <c r="E33" s="171">
        <f>+C33*D33</f>
        <v>246.93</v>
      </c>
      <c r="F33" s="90"/>
      <c r="G33" s="109">
        <f>+D13</f>
        <v>2.5009000000000001</v>
      </c>
      <c r="H33" s="93">
        <f>+E25</f>
        <v>100</v>
      </c>
      <c r="I33" s="188">
        <f>+G33*H33</f>
        <v>250.09</v>
      </c>
      <c r="J33" s="199"/>
      <c r="K33" s="189">
        <f t="shared" ref="K33:K34" si="1">+I33-E33</f>
        <v>3.1599999999999966</v>
      </c>
      <c r="L33" s="132">
        <f t="shared" ref="L33:L37" si="2">IF((E33)=0,"",(K33/E33))</f>
        <v>1.2797148989592179E-2</v>
      </c>
    </row>
    <row r="34" spans="2:15">
      <c r="B34" s="265" t="s">
        <v>53</v>
      </c>
      <c r="C34" s="159">
        <f>+K10</f>
        <v>19.21</v>
      </c>
      <c r="D34" s="89">
        <v>1</v>
      </c>
      <c r="E34" s="171">
        <f>+C34*D34</f>
        <v>19.21</v>
      </c>
      <c r="F34" s="90"/>
      <c r="G34" s="159">
        <f>+L10</f>
        <v>19.36</v>
      </c>
      <c r="H34" s="91">
        <v>1</v>
      </c>
      <c r="I34" s="188">
        <f t="shared" ref="I34" si="3">+G34*H34</f>
        <v>19.36</v>
      </c>
      <c r="J34" s="199"/>
      <c r="K34" s="189">
        <f t="shared" si="1"/>
        <v>0.14999999999999858</v>
      </c>
      <c r="L34" s="132">
        <f t="shared" si="2"/>
        <v>7.8084331077563022E-3</v>
      </c>
    </row>
    <row r="35" spans="2:15">
      <c r="B35" s="216" t="s">
        <v>55</v>
      </c>
      <c r="C35" s="147"/>
      <c r="D35" s="147"/>
      <c r="E35" s="151">
        <f>SUM(E32:E34)</f>
        <v>375.84999999999997</v>
      </c>
      <c r="F35" s="217"/>
      <c r="G35" s="147"/>
      <c r="H35" s="99"/>
      <c r="I35" s="196">
        <f>SUM(I32:I34)</f>
        <v>380.56</v>
      </c>
      <c r="J35" s="218"/>
      <c r="K35" s="196">
        <f>+I35-E35</f>
        <v>4.7100000000000364</v>
      </c>
      <c r="L35" s="152">
        <f>IF((E35)=0,"",(K35/E35))</f>
        <v>1.2531595051217339E-2</v>
      </c>
    </row>
    <row r="36" spans="2:15" s="160" customFormat="1">
      <c r="B36" s="268" t="s">
        <v>58</v>
      </c>
      <c r="C36" s="111">
        <v>0</v>
      </c>
      <c r="D36" s="97">
        <f>+E25</f>
        <v>100</v>
      </c>
      <c r="E36" s="172">
        <f>+C36*D36</f>
        <v>0</v>
      </c>
      <c r="F36" s="90"/>
      <c r="G36" s="111">
        <v>0</v>
      </c>
      <c r="H36" s="98">
        <f>+E25</f>
        <v>100</v>
      </c>
      <c r="I36" s="203">
        <f>+G36*H36</f>
        <v>0</v>
      </c>
      <c r="J36" s="199"/>
      <c r="K36" s="189">
        <f>+I36-E36</f>
        <v>0</v>
      </c>
      <c r="L36" s="132" t="str">
        <f>IF((E36)=0,"",(K36/E36))</f>
        <v/>
      </c>
    </row>
    <row r="37" spans="2:15" s="65" customFormat="1">
      <c r="B37" s="267" t="s">
        <v>57</v>
      </c>
      <c r="C37" s="156">
        <v>0</v>
      </c>
      <c r="D37" s="92">
        <f>+E25</f>
        <v>100</v>
      </c>
      <c r="E37" s="119">
        <f>+C37*D37</f>
        <v>0</v>
      </c>
      <c r="F37" s="90"/>
      <c r="G37" s="191">
        <f>+D14</f>
        <v>-0.32709999999999995</v>
      </c>
      <c r="H37" s="93">
        <f>+E25</f>
        <v>100</v>
      </c>
      <c r="I37" s="188">
        <f t="shared" ref="I37" si="4">+G37*H37</f>
        <v>-32.709999999999994</v>
      </c>
      <c r="J37" s="199"/>
      <c r="K37" s="189">
        <f t="shared" ref="K37" si="5">+I37-E37</f>
        <v>-32.709999999999994</v>
      </c>
      <c r="L37" s="132" t="str">
        <f t="shared" si="2"/>
        <v/>
      </c>
    </row>
    <row r="38" spans="2:15" ht="25.5">
      <c r="B38" s="118" t="s">
        <v>59</v>
      </c>
      <c r="C38" s="95"/>
      <c r="D38" s="95"/>
      <c r="E38" s="121">
        <f>SUM(E35:E37)</f>
        <v>375.84999999999997</v>
      </c>
      <c r="F38" s="90"/>
      <c r="G38" s="95"/>
      <c r="H38" s="96"/>
      <c r="I38" s="202">
        <f>SUM(I35:I37)</f>
        <v>347.85</v>
      </c>
      <c r="J38" s="199"/>
      <c r="K38" s="197">
        <f>+I38-E38</f>
        <v>-27.999999999999943</v>
      </c>
      <c r="L38" s="144">
        <f>IF((E38)=0,"",(K38/E38))</f>
        <v>-7.4497804975388979E-2</v>
      </c>
    </row>
    <row r="39" spans="2:15" ht="20.25" customHeight="1">
      <c r="B39" s="269" t="s">
        <v>60</v>
      </c>
      <c r="C39" s="109">
        <f>+C16</f>
        <v>2.5994999999999999</v>
      </c>
      <c r="D39" s="97">
        <f>+E25</f>
        <v>100</v>
      </c>
      <c r="E39" s="171">
        <f>+C39*D39</f>
        <v>259.95</v>
      </c>
      <c r="F39" s="90"/>
      <c r="G39" s="109">
        <f>+D16</f>
        <v>2.6436999999999999</v>
      </c>
      <c r="H39" s="98">
        <f>+E25</f>
        <v>100</v>
      </c>
      <c r="I39" s="188">
        <f>+G39*H39</f>
        <v>264.37</v>
      </c>
      <c r="J39" s="199"/>
      <c r="K39" s="189">
        <f t="shared" ref="K39:K40" si="6">+I39-E39</f>
        <v>4.4200000000000159</v>
      </c>
      <c r="L39" s="132">
        <f t="shared" ref="L39:L40" si="7">IF((E39)=0,"",(K39/E39))</f>
        <v>1.7003269859588444E-2</v>
      </c>
      <c r="O39" s="143"/>
    </row>
    <row r="40" spans="2:15" ht="25.5">
      <c r="B40" s="270" t="s">
        <v>61</v>
      </c>
      <c r="C40" s="109">
        <f>+C17</f>
        <v>1.8270999999999999</v>
      </c>
      <c r="D40" s="97">
        <f>+E25</f>
        <v>100</v>
      </c>
      <c r="E40" s="171">
        <f>+C40*D40</f>
        <v>182.71</v>
      </c>
      <c r="F40" s="90"/>
      <c r="G40" s="109">
        <f>+D17</f>
        <v>1.798</v>
      </c>
      <c r="H40" s="98">
        <f>+E25</f>
        <v>100</v>
      </c>
      <c r="I40" s="188">
        <f>+G40*H40</f>
        <v>179.8</v>
      </c>
      <c r="J40" s="199"/>
      <c r="K40" s="189">
        <f t="shared" si="6"/>
        <v>-2.9099999999999966</v>
      </c>
      <c r="L40" s="132">
        <f t="shared" si="7"/>
        <v>-1.5926878660171839E-2</v>
      </c>
    </row>
    <row r="41" spans="2:15">
      <c r="B41" s="118" t="s">
        <v>62</v>
      </c>
      <c r="C41" s="95"/>
      <c r="D41" s="95"/>
      <c r="E41" s="121">
        <f>SUM(E38:E40)</f>
        <v>818.51</v>
      </c>
      <c r="F41" s="90"/>
      <c r="G41" s="99"/>
      <c r="H41" s="100"/>
      <c r="I41" s="202">
        <f>SUM(I38:I40)</f>
        <v>792.02</v>
      </c>
      <c r="J41" s="199"/>
      <c r="K41" s="197">
        <f>+I41-E41</f>
        <v>-26.490000000000009</v>
      </c>
      <c r="L41" s="144">
        <f>IF((E41)=0,"",(K41/E41))</f>
        <v>-3.2363685232923253E-2</v>
      </c>
    </row>
    <row r="42" spans="2:15">
      <c r="B42" s="271" t="s">
        <v>63</v>
      </c>
      <c r="C42" s="111">
        <f>+C18</f>
        <v>4.4000000000000003E-3</v>
      </c>
      <c r="D42" s="97">
        <f>+$C$25*$C$27</f>
        <v>37773.85</v>
      </c>
      <c r="E42" s="172">
        <f>+C42*D42</f>
        <v>166.20493999999999</v>
      </c>
      <c r="F42" s="90"/>
      <c r="G42" s="111">
        <f>+D18</f>
        <v>4.4000000000000003E-3</v>
      </c>
      <c r="H42" s="98">
        <f>+$C$25*$C$27</f>
        <v>37773.85</v>
      </c>
      <c r="I42" s="203">
        <f>+G42*H42</f>
        <v>166.20493999999999</v>
      </c>
      <c r="J42" s="199"/>
      <c r="K42" s="189">
        <f t="shared" ref="K42:K46" si="8">+I42-E42</f>
        <v>0</v>
      </c>
      <c r="L42" s="132">
        <f t="shared" ref="L42:L46" si="9">IF((E42)=0,"",(K42/E42))</f>
        <v>0</v>
      </c>
    </row>
    <row r="43" spans="2:15">
      <c r="B43" s="271" t="s">
        <v>64</v>
      </c>
      <c r="C43" s="111">
        <f t="shared" ref="C43:C45" si="10">+C19</f>
        <v>1.1999999999999999E-3</v>
      </c>
      <c r="D43" s="97">
        <f>+$C$25*$C$27</f>
        <v>37773.85</v>
      </c>
      <c r="E43" s="172">
        <f t="shared" ref="E43:E46" si="11">+C43*D43</f>
        <v>45.328619999999994</v>
      </c>
      <c r="F43" s="90"/>
      <c r="G43" s="111">
        <f t="shared" ref="G43:G45" si="12">+D19</f>
        <v>1.1999999999999999E-3</v>
      </c>
      <c r="H43" s="98">
        <f>+$C$25*$C$27</f>
        <v>37773.85</v>
      </c>
      <c r="I43" s="203">
        <f t="shared" ref="I43:I46" si="13">+G43*H43</f>
        <v>45.328619999999994</v>
      </c>
      <c r="J43" s="199"/>
      <c r="K43" s="189">
        <f t="shared" si="8"/>
        <v>0</v>
      </c>
      <c r="L43" s="132">
        <f t="shared" si="9"/>
        <v>0</v>
      </c>
    </row>
    <row r="44" spans="2:15">
      <c r="B44" s="264" t="s">
        <v>65</v>
      </c>
      <c r="C44" s="111">
        <f t="shared" si="10"/>
        <v>0.25</v>
      </c>
      <c r="D44" s="97">
        <v>1</v>
      </c>
      <c r="E44" s="172">
        <f t="shared" si="11"/>
        <v>0.25</v>
      </c>
      <c r="F44" s="90"/>
      <c r="G44" s="111">
        <f t="shared" si="12"/>
        <v>0.25</v>
      </c>
      <c r="H44" s="98">
        <v>1</v>
      </c>
      <c r="I44" s="203">
        <f t="shared" si="13"/>
        <v>0.25</v>
      </c>
      <c r="J44" s="199"/>
      <c r="K44" s="189">
        <f t="shared" si="8"/>
        <v>0</v>
      </c>
      <c r="L44" s="132">
        <f t="shared" si="9"/>
        <v>0</v>
      </c>
    </row>
    <row r="45" spans="2:15">
      <c r="B45" s="264" t="s">
        <v>18</v>
      </c>
      <c r="C45" s="111">
        <f t="shared" si="10"/>
        <v>7.0000000000000001E-3</v>
      </c>
      <c r="D45" s="92">
        <f>+$C$25</f>
        <v>36500</v>
      </c>
      <c r="E45" s="172">
        <f t="shared" si="11"/>
        <v>255.5</v>
      </c>
      <c r="F45" s="90"/>
      <c r="G45" s="111">
        <f t="shared" si="12"/>
        <v>7.0000000000000001E-3</v>
      </c>
      <c r="H45" s="98">
        <f>+$C$25</f>
        <v>36500</v>
      </c>
      <c r="I45" s="203">
        <f t="shared" si="13"/>
        <v>255.5</v>
      </c>
      <c r="J45" s="199"/>
      <c r="K45" s="189">
        <f t="shared" si="8"/>
        <v>0</v>
      </c>
      <c r="L45" s="132">
        <f t="shared" si="9"/>
        <v>0</v>
      </c>
    </row>
    <row r="46" spans="2:15" ht="15.75" thickBot="1">
      <c r="B46" s="268" t="s">
        <v>96</v>
      </c>
      <c r="C46" s="101">
        <f>+C7</f>
        <v>7.8916666666666663E-2</v>
      </c>
      <c r="D46" s="97">
        <f>+C25*C27</f>
        <v>37773.85</v>
      </c>
      <c r="E46" s="122">
        <f t="shared" si="11"/>
        <v>2980.9863291666666</v>
      </c>
      <c r="F46" s="90"/>
      <c r="G46" s="101">
        <f>+D7</f>
        <v>7.8916666666666663E-2</v>
      </c>
      <c r="H46" s="97">
        <f>+D46</f>
        <v>37773.85</v>
      </c>
      <c r="I46" s="203">
        <f t="shared" si="13"/>
        <v>2980.9863291666666</v>
      </c>
      <c r="J46" s="199"/>
      <c r="K46" s="189">
        <f t="shared" si="8"/>
        <v>0</v>
      </c>
      <c r="L46" s="132">
        <f t="shared" si="9"/>
        <v>0</v>
      </c>
    </row>
    <row r="47" spans="2:15" ht="15.75" thickBot="1">
      <c r="B47" s="272"/>
      <c r="C47" s="102"/>
      <c r="D47" s="103"/>
      <c r="E47" s="123"/>
      <c r="F47" s="104"/>
      <c r="G47" s="102"/>
      <c r="H47" s="105"/>
      <c r="I47" s="204"/>
      <c r="J47" s="205"/>
      <c r="K47" s="226"/>
      <c r="L47" s="273"/>
    </row>
    <row r="48" spans="2:15">
      <c r="B48" s="274" t="s">
        <v>90</v>
      </c>
      <c r="C48" s="133"/>
      <c r="D48" s="134"/>
      <c r="E48" s="124">
        <f>SUM(E41:E46)</f>
        <v>4266.7798891666662</v>
      </c>
      <c r="F48" s="135"/>
      <c r="G48" s="136"/>
      <c r="H48" s="136"/>
      <c r="I48" s="224">
        <f>SUM(I41:I46)</f>
        <v>4240.2898891666664</v>
      </c>
      <c r="J48" s="207"/>
      <c r="K48" s="224">
        <f>+I48-E48</f>
        <v>-26.489999999999782</v>
      </c>
      <c r="L48" s="225">
        <f t="shared" ref="L48:L49" si="14">IF((E48)=0,"",(K48/E48))</f>
        <v>-6.2084289998782845E-3</v>
      </c>
    </row>
    <row r="49" spans="2:12">
      <c r="B49" s="275" t="s">
        <v>19</v>
      </c>
      <c r="C49" s="133">
        <v>0.13</v>
      </c>
      <c r="D49" s="137"/>
      <c r="E49" s="125">
        <f>+E48*C49</f>
        <v>554.68138559166664</v>
      </c>
      <c r="F49" s="89"/>
      <c r="G49" s="133">
        <v>0.13</v>
      </c>
      <c r="H49" s="89"/>
      <c r="I49" s="208">
        <f>+I48*G49</f>
        <v>551.2376855916666</v>
      </c>
      <c r="J49" s="209"/>
      <c r="K49" s="194">
        <f t="shared" ref="K49:K50" si="15">+I49-E49</f>
        <v>-3.4437000000000353</v>
      </c>
      <c r="L49" s="145">
        <f t="shared" si="14"/>
        <v>-6.2084289998783982E-3</v>
      </c>
    </row>
    <row r="50" spans="2:12" ht="15.75" thickBot="1">
      <c r="B50" s="278" t="s">
        <v>97</v>
      </c>
      <c r="C50" s="138"/>
      <c r="D50" s="139"/>
      <c r="E50" s="127">
        <f>+E48+E49</f>
        <v>4821.4612747583324</v>
      </c>
      <c r="F50" s="140"/>
      <c r="G50" s="140"/>
      <c r="H50" s="140"/>
      <c r="I50" s="211">
        <f>+I48+I49</f>
        <v>4791.5275747583328</v>
      </c>
      <c r="J50" s="212"/>
      <c r="K50" s="195">
        <f t="shared" si="15"/>
        <v>-29.93369999999959</v>
      </c>
      <c r="L50" s="154">
        <f>IF((E50)=0,"",(K50/E50))</f>
        <v>-6.2084289998782507E-3</v>
      </c>
    </row>
    <row r="51" spans="2:12" s="160" customFormat="1">
      <c r="B51" s="279"/>
      <c r="C51" s="280"/>
      <c r="D51" s="281"/>
      <c r="E51" s="282"/>
      <c r="F51" s="283"/>
      <c r="G51" s="280"/>
      <c r="H51" s="284"/>
      <c r="I51" s="285"/>
      <c r="J51" s="286"/>
      <c r="K51" s="287"/>
      <c r="L51" s="288"/>
    </row>
    <row r="53" spans="2:12">
      <c r="E53" s="143"/>
      <c r="I53" s="143"/>
    </row>
    <row r="54" spans="2:12">
      <c r="E54" s="143"/>
      <c r="I54" s="143"/>
    </row>
    <row r="55" spans="2:12" ht="113.2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L34 C42:L45 C35:D38 F35:H38 C39:H40 J39:L41 J35:L38 C41:D41 F41:H41 C47:L51 D46:L46" unlockedFormula="1"/>
    <ignoredError sqref="E35:E38 I35:I38 I39:I41 E41" formula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AC55"/>
  <sheetViews>
    <sheetView showGridLines="0" topLeftCell="A19" zoomScale="85" zoomScaleNormal="85" workbookViewId="0">
      <selection activeCell="A28" sqref="A28:M52"/>
    </sheetView>
  </sheetViews>
  <sheetFormatPr defaultRowHeight="15"/>
  <cols>
    <col min="1" max="1" width="2.28515625" style="160" customWidth="1"/>
    <col min="2" max="2" width="47.5703125" style="160" customWidth="1"/>
    <col min="3" max="3" width="13.5703125" style="160" customWidth="1"/>
    <col min="4" max="4" width="13.140625" style="160" customWidth="1"/>
    <col min="5" max="5" width="17.5703125" style="160" customWidth="1"/>
    <col min="6" max="6" width="2.140625" style="160" customWidth="1"/>
    <col min="7" max="7" width="13" style="160" customWidth="1"/>
    <col min="8" max="8" width="13.42578125" style="160" customWidth="1"/>
    <col min="9" max="9" width="12.85546875" style="160" bestFit="1" customWidth="1"/>
    <col min="10" max="10" width="2" style="160" customWidth="1"/>
    <col min="11" max="11" width="10.7109375" style="160" bestFit="1" customWidth="1"/>
    <col min="12" max="12" width="10.28515625" style="160" bestFit="1" customWidth="1"/>
    <col min="13" max="13" width="1.85546875" style="160" customWidth="1"/>
    <col min="14" max="16384" width="9.140625" style="160"/>
  </cols>
  <sheetData>
    <row r="1" spans="2:29" ht="23.25">
      <c r="B1" s="308" t="s">
        <v>33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1"/>
      <c r="F7" s="71"/>
      <c r="G7" s="160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/>
      <c r="C8" s="50"/>
      <c r="D8" s="50"/>
      <c r="E8" s="71"/>
      <c r="F8" s="71"/>
      <c r="G8" s="160" t="s">
        <v>40</v>
      </c>
      <c r="K8" s="58">
        <v>9.26</v>
      </c>
      <c r="L8" s="58">
        <v>9.26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/>
      <c r="C9" s="50"/>
      <c r="D9" s="50"/>
      <c r="E9" s="71"/>
      <c r="F9" s="71"/>
      <c r="G9" s="160" t="s">
        <v>29</v>
      </c>
      <c r="K9" s="142">
        <v>9.93</v>
      </c>
      <c r="L9" s="142">
        <v>9.93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109.71</v>
      </c>
      <c r="D10" s="59">
        <v>111.11</v>
      </c>
      <c r="E10" s="71"/>
      <c r="F10" s="71"/>
      <c r="K10" s="143">
        <f>SUM(K7:K9)</f>
        <v>19.21</v>
      </c>
      <c r="L10" s="143">
        <f>SUM(L7:L9)</f>
        <v>19.36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19.21</v>
      </c>
      <c r="D11" s="51">
        <f>+L10</f>
        <v>19.36</v>
      </c>
      <c r="E11" s="71"/>
      <c r="F11" s="71"/>
      <c r="G11" s="160" t="s">
        <v>41</v>
      </c>
      <c r="K11" s="58">
        <v>0</v>
      </c>
      <c r="L11" s="58">
        <v>0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2.4693000000000001</v>
      </c>
      <c r="D13" s="60">
        <v>2.5009000000000001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-0.32709999999999995</v>
      </c>
      <c r="E14" s="71"/>
      <c r="F14" s="71"/>
      <c r="G14" s="160" t="s">
        <v>42</v>
      </c>
      <c r="K14" s="39">
        <v>0</v>
      </c>
      <c r="L14" s="62">
        <v>-0.47499999999999998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>
        <v>0.1479</v>
      </c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2.5994999999999999</v>
      </c>
      <c r="D16" s="61">
        <v>2.6436999999999999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1.8270999999999999</v>
      </c>
      <c r="D17" s="61">
        <v>1.798</v>
      </c>
      <c r="E17" s="71"/>
      <c r="F17" s="71"/>
      <c r="G17" s="160" t="s">
        <v>14</v>
      </c>
      <c r="K17" s="40">
        <f>SUM(K14:K16)</f>
        <v>0</v>
      </c>
      <c r="L17" s="40">
        <f>SUM(L14:L16)</f>
        <v>-0.32709999999999995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0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0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0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0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 ht="6.75" customHeight="1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167"/>
      <c r="C24" s="167"/>
      <c r="D24" s="167"/>
      <c r="E24" s="167"/>
      <c r="F24" s="166"/>
      <c r="G24" s="166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66" t="s">
        <v>94</v>
      </c>
      <c r="C25" s="219">
        <f>+E25*C26*365*24/12</f>
        <v>182500</v>
      </c>
      <c r="D25" s="166" t="s">
        <v>95</v>
      </c>
      <c r="E25" s="45">
        <v>500</v>
      </c>
      <c r="F25" s="75"/>
      <c r="G25" s="166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166" t="s">
        <v>3</v>
      </c>
      <c r="C26" s="220">
        <v>0.5</v>
      </c>
      <c r="D26" s="166"/>
      <c r="E26" s="86"/>
      <c r="F26" s="75"/>
      <c r="G26" s="166"/>
      <c r="H26" s="169"/>
      <c r="I26" s="170"/>
      <c r="J26" s="71"/>
      <c r="K26" s="81"/>
      <c r="L26" s="81"/>
      <c r="M26" s="69"/>
      <c r="N26" s="75"/>
      <c r="O26" s="76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7" t="s">
        <v>4</v>
      </c>
      <c r="C27" s="48">
        <v>1.0348999999999999</v>
      </c>
      <c r="D27" s="77"/>
      <c r="E27" s="86"/>
      <c r="F27" s="80"/>
      <c r="G27" s="166"/>
      <c r="H27" s="168"/>
      <c r="I27" s="168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8.25" customHeight="1"/>
    <row r="29" spans="2:29">
      <c r="B29" s="261"/>
      <c r="C29" s="313" t="s">
        <v>44</v>
      </c>
      <c r="D29" s="314"/>
      <c r="E29" s="315"/>
      <c r="F29" s="262"/>
      <c r="G29" s="313" t="s">
        <v>45</v>
      </c>
      <c r="H29" s="314"/>
      <c r="I29" s="315"/>
      <c r="J29" s="262"/>
      <c r="K29" s="313" t="s">
        <v>46</v>
      </c>
      <c r="L29" s="315"/>
    </row>
    <row r="30" spans="2:29">
      <c r="B30" s="263"/>
      <c r="C30" s="112" t="s">
        <v>47</v>
      </c>
      <c r="D30" s="112" t="s">
        <v>5</v>
      </c>
      <c r="E30" s="113" t="s">
        <v>48</v>
      </c>
      <c r="F30" s="90"/>
      <c r="G30" s="112" t="s">
        <v>47</v>
      </c>
      <c r="H30" s="114" t="s">
        <v>5</v>
      </c>
      <c r="I30" s="113" t="s">
        <v>48</v>
      </c>
      <c r="J30" s="90"/>
      <c r="K30" s="311" t="s">
        <v>49</v>
      </c>
      <c r="L30" s="309" t="s">
        <v>50</v>
      </c>
    </row>
    <row r="31" spans="2:29">
      <c r="B31" s="263"/>
      <c r="C31" s="115" t="s">
        <v>51</v>
      </c>
      <c r="D31" s="115"/>
      <c r="E31" s="116" t="s">
        <v>51</v>
      </c>
      <c r="F31" s="90"/>
      <c r="G31" s="115" t="s">
        <v>51</v>
      </c>
      <c r="H31" s="116"/>
      <c r="I31" s="116" t="s">
        <v>51</v>
      </c>
      <c r="J31" s="90"/>
      <c r="K31" s="312"/>
      <c r="L31" s="310"/>
    </row>
    <row r="32" spans="2:29">
      <c r="B32" s="264" t="s">
        <v>52</v>
      </c>
      <c r="C32" s="141">
        <f>+C10</f>
        <v>109.71</v>
      </c>
      <c r="D32" s="89">
        <v>1</v>
      </c>
      <c r="E32" s="171">
        <f>+C32*D32</f>
        <v>109.71</v>
      </c>
      <c r="F32" s="90"/>
      <c r="G32" s="141">
        <f>+D10</f>
        <v>111.11</v>
      </c>
      <c r="H32" s="91">
        <v>1</v>
      </c>
      <c r="I32" s="188">
        <f>+G32*H32</f>
        <v>111.11</v>
      </c>
      <c r="J32" s="199"/>
      <c r="K32" s="189">
        <f>+I32-E32</f>
        <v>1.4000000000000057</v>
      </c>
      <c r="L32" s="132">
        <f>IF((E32)=0,"",(K32/E32))</f>
        <v>1.2760915139914373E-2</v>
      </c>
    </row>
    <row r="33" spans="2:15">
      <c r="B33" s="264" t="s">
        <v>12</v>
      </c>
      <c r="C33" s="109">
        <f>+C13</f>
        <v>2.4693000000000001</v>
      </c>
      <c r="D33" s="92">
        <f>+E25</f>
        <v>500</v>
      </c>
      <c r="E33" s="171">
        <f>+C33*D33</f>
        <v>1234.6500000000001</v>
      </c>
      <c r="F33" s="90"/>
      <c r="G33" s="109">
        <f>+D13</f>
        <v>2.5009000000000001</v>
      </c>
      <c r="H33" s="93">
        <f>+E25</f>
        <v>500</v>
      </c>
      <c r="I33" s="188">
        <f>+G33*H33</f>
        <v>1250.45</v>
      </c>
      <c r="J33" s="199"/>
      <c r="K33" s="189">
        <f t="shared" ref="K33:K34" si="1">+I33-E33</f>
        <v>15.799999999999955</v>
      </c>
      <c r="L33" s="132">
        <f t="shared" ref="L33:L37" si="2">IF((E33)=0,"",(K33/E33))</f>
        <v>1.2797148989592154E-2</v>
      </c>
    </row>
    <row r="34" spans="2:15">
      <c r="B34" s="265" t="s">
        <v>53</v>
      </c>
      <c r="C34" s="159">
        <f>+K10</f>
        <v>19.21</v>
      </c>
      <c r="D34" s="89">
        <v>1</v>
      </c>
      <c r="E34" s="171">
        <f>+C34*D34</f>
        <v>19.21</v>
      </c>
      <c r="F34" s="90"/>
      <c r="G34" s="159">
        <f>+L10</f>
        <v>19.36</v>
      </c>
      <c r="H34" s="91">
        <v>1</v>
      </c>
      <c r="I34" s="188">
        <f t="shared" ref="I34" si="3">+G34*H34</f>
        <v>19.36</v>
      </c>
      <c r="J34" s="199"/>
      <c r="K34" s="189">
        <f t="shared" si="1"/>
        <v>0.14999999999999858</v>
      </c>
      <c r="L34" s="132">
        <f t="shared" si="2"/>
        <v>7.8084331077563022E-3</v>
      </c>
    </row>
    <row r="35" spans="2:15">
      <c r="B35" s="216" t="s">
        <v>55</v>
      </c>
      <c r="C35" s="147"/>
      <c r="D35" s="147"/>
      <c r="E35" s="151">
        <f>SUM(E32:E34)</f>
        <v>1363.5700000000002</v>
      </c>
      <c r="F35" s="217"/>
      <c r="G35" s="147"/>
      <c r="H35" s="99"/>
      <c r="I35" s="196">
        <f>SUM(I32:I34)</f>
        <v>1380.9199999999998</v>
      </c>
      <c r="J35" s="218"/>
      <c r="K35" s="196">
        <f>+I35-E35</f>
        <v>17.349999999999682</v>
      </c>
      <c r="L35" s="152">
        <f>IF((E35)=0,"",(K35/E35))</f>
        <v>1.2723952565691296E-2</v>
      </c>
    </row>
    <row r="36" spans="2:15" s="65" customFormat="1">
      <c r="B36" s="268" t="s">
        <v>58</v>
      </c>
      <c r="C36" s="111">
        <v>0</v>
      </c>
      <c r="D36" s="97">
        <f>+E25</f>
        <v>500</v>
      </c>
      <c r="E36" s="172">
        <f>+C36*D36</f>
        <v>0</v>
      </c>
      <c r="F36" s="90"/>
      <c r="G36" s="111">
        <v>0</v>
      </c>
      <c r="H36" s="98">
        <f>+E25</f>
        <v>500</v>
      </c>
      <c r="I36" s="203">
        <f>+G36*H36</f>
        <v>0</v>
      </c>
      <c r="J36" s="199"/>
      <c r="K36" s="189">
        <f>+I36-E36</f>
        <v>0</v>
      </c>
      <c r="L36" s="132" t="str">
        <f>IF((E36)=0,"",(K36/E36))</f>
        <v/>
      </c>
    </row>
    <row r="37" spans="2:15">
      <c r="B37" s="267" t="s">
        <v>57</v>
      </c>
      <c r="C37" s="156">
        <v>0</v>
      </c>
      <c r="D37" s="92">
        <f>+E25</f>
        <v>500</v>
      </c>
      <c r="E37" s="119">
        <f>+C37*D37</f>
        <v>0</v>
      </c>
      <c r="F37" s="90"/>
      <c r="G37" s="191">
        <f>+D14</f>
        <v>-0.32709999999999995</v>
      </c>
      <c r="H37" s="93">
        <f>+E25</f>
        <v>500</v>
      </c>
      <c r="I37" s="188">
        <f t="shared" ref="I37" si="4">+G37*H37</f>
        <v>-163.54999999999998</v>
      </c>
      <c r="J37" s="199"/>
      <c r="K37" s="189">
        <f t="shared" ref="K37" si="5">+I37-E37</f>
        <v>-163.54999999999998</v>
      </c>
      <c r="L37" s="132" t="str">
        <f t="shared" si="2"/>
        <v/>
      </c>
    </row>
    <row r="38" spans="2:15">
      <c r="B38" s="118" t="s">
        <v>59</v>
      </c>
      <c r="C38" s="95"/>
      <c r="D38" s="95"/>
      <c r="E38" s="121">
        <f>SUM(E35:E37)</f>
        <v>1363.5700000000002</v>
      </c>
      <c r="F38" s="90"/>
      <c r="G38" s="95"/>
      <c r="H38" s="96"/>
      <c r="I38" s="202">
        <f>SUM(I35:I37)</f>
        <v>1217.3699999999999</v>
      </c>
      <c r="J38" s="199"/>
      <c r="K38" s="197">
        <f>+I38-E38</f>
        <v>-146.20000000000027</v>
      </c>
      <c r="L38" s="144">
        <f>IF((E38)=0,"",(K38/E38))</f>
        <v>-0.10721855130283026</v>
      </c>
      <c r="O38" s="143"/>
    </row>
    <row r="39" spans="2:15">
      <c r="B39" s="269" t="s">
        <v>60</v>
      </c>
      <c r="C39" s="109">
        <f>+C16</f>
        <v>2.5994999999999999</v>
      </c>
      <c r="D39" s="97">
        <f>+E25</f>
        <v>500</v>
      </c>
      <c r="E39" s="171">
        <f>+C39*D39</f>
        <v>1299.75</v>
      </c>
      <c r="F39" s="90"/>
      <c r="G39" s="109">
        <f>+D16</f>
        <v>2.6436999999999999</v>
      </c>
      <c r="H39" s="98">
        <f>+E25</f>
        <v>500</v>
      </c>
      <c r="I39" s="188">
        <f>+G39*H39</f>
        <v>1321.85</v>
      </c>
      <c r="J39" s="199"/>
      <c r="K39" s="189">
        <f t="shared" ref="K39:K40" si="6">+I39-E39</f>
        <v>22.099999999999909</v>
      </c>
      <c r="L39" s="132">
        <f t="shared" ref="L39:L40" si="7">IF((E39)=0,"",(K39/E39))</f>
        <v>1.7003269859588312E-2</v>
      </c>
    </row>
    <row r="40" spans="2:15" ht="30" customHeight="1">
      <c r="B40" s="270" t="s">
        <v>61</v>
      </c>
      <c r="C40" s="109">
        <f>+C17</f>
        <v>1.8270999999999999</v>
      </c>
      <c r="D40" s="97">
        <f>+E25</f>
        <v>500</v>
      </c>
      <c r="E40" s="171">
        <f>+C40*D40</f>
        <v>913.55</v>
      </c>
      <c r="F40" s="90"/>
      <c r="G40" s="109">
        <f>+D17</f>
        <v>1.798</v>
      </c>
      <c r="H40" s="98">
        <f>+E25</f>
        <v>500</v>
      </c>
      <c r="I40" s="188">
        <f>+G40*H40</f>
        <v>899</v>
      </c>
      <c r="J40" s="199"/>
      <c r="K40" s="189">
        <f t="shared" si="6"/>
        <v>-14.549999999999955</v>
      </c>
      <c r="L40" s="132">
        <f t="shared" si="7"/>
        <v>-1.5926878660171808E-2</v>
      </c>
    </row>
    <row r="41" spans="2:15">
      <c r="B41" s="118" t="s">
        <v>62</v>
      </c>
      <c r="C41" s="95"/>
      <c r="D41" s="95"/>
      <c r="E41" s="121">
        <f>SUM(E38:E40)</f>
        <v>3576.87</v>
      </c>
      <c r="F41" s="90"/>
      <c r="G41" s="99"/>
      <c r="H41" s="100"/>
      <c r="I41" s="202">
        <f>SUM(I38:I40)</f>
        <v>3438.22</v>
      </c>
      <c r="J41" s="199"/>
      <c r="K41" s="197">
        <f>+I41-E41</f>
        <v>-138.65000000000009</v>
      </c>
      <c r="L41" s="144">
        <f>IF((E41)=0,"",(K41/E41))</f>
        <v>-3.8762940783422406E-2</v>
      </c>
    </row>
    <row r="42" spans="2:15">
      <c r="B42" s="271" t="s">
        <v>63</v>
      </c>
      <c r="C42" s="111">
        <f>+C18</f>
        <v>4.4000000000000003E-3</v>
      </c>
      <c r="D42" s="97">
        <f>+$C$25*$C$27</f>
        <v>188869.25</v>
      </c>
      <c r="E42" s="172">
        <f>+C42*D42</f>
        <v>831.02470000000005</v>
      </c>
      <c r="F42" s="90"/>
      <c r="G42" s="111">
        <f>+D18</f>
        <v>4.4000000000000003E-3</v>
      </c>
      <c r="H42" s="98">
        <f>+$C$25*$C$27</f>
        <v>188869.25</v>
      </c>
      <c r="I42" s="203">
        <f>+G42*H42</f>
        <v>831.02470000000005</v>
      </c>
      <c r="J42" s="199"/>
      <c r="K42" s="189">
        <f t="shared" ref="K42:K46" si="8">+I42-E42</f>
        <v>0</v>
      </c>
      <c r="L42" s="132">
        <f t="shared" ref="L42:L46" si="9">IF((E42)=0,"",(K42/E42))</f>
        <v>0</v>
      </c>
    </row>
    <row r="43" spans="2:15">
      <c r="B43" s="271" t="s">
        <v>64</v>
      </c>
      <c r="C43" s="111">
        <f t="shared" ref="C43:C45" si="10">+C19</f>
        <v>1.1999999999999999E-3</v>
      </c>
      <c r="D43" s="97">
        <f>+$C$25*$C$27</f>
        <v>188869.25</v>
      </c>
      <c r="E43" s="172">
        <f t="shared" ref="E43:E46" si="11">+C43*D43</f>
        <v>226.64309999999998</v>
      </c>
      <c r="F43" s="90"/>
      <c r="G43" s="111">
        <f t="shared" ref="G43:G45" si="12">+D19</f>
        <v>1.1999999999999999E-3</v>
      </c>
      <c r="H43" s="98">
        <f>+$C$25*$C$27</f>
        <v>188869.25</v>
      </c>
      <c r="I43" s="203">
        <f t="shared" ref="I43:I46" si="13">+G43*H43</f>
        <v>226.64309999999998</v>
      </c>
      <c r="J43" s="199"/>
      <c r="K43" s="189">
        <f t="shared" si="8"/>
        <v>0</v>
      </c>
      <c r="L43" s="132">
        <f t="shared" si="9"/>
        <v>0</v>
      </c>
    </row>
    <row r="44" spans="2:15">
      <c r="B44" s="264" t="s">
        <v>65</v>
      </c>
      <c r="C44" s="111">
        <f t="shared" si="10"/>
        <v>0.25</v>
      </c>
      <c r="D44" s="97">
        <v>1</v>
      </c>
      <c r="E44" s="172">
        <f t="shared" si="11"/>
        <v>0.25</v>
      </c>
      <c r="F44" s="90"/>
      <c r="G44" s="111">
        <f t="shared" si="12"/>
        <v>0.25</v>
      </c>
      <c r="H44" s="98">
        <v>1</v>
      </c>
      <c r="I44" s="203">
        <f t="shared" si="13"/>
        <v>0.25</v>
      </c>
      <c r="J44" s="199"/>
      <c r="K44" s="189">
        <f t="shared" si="8"/>
        <v>0</v>
      </c>
      <c r="L44" s="132">
        <f t="shared" si="9"/>
        <v>0</v>
      </c>
    </row>
    <row r="45" spans="2:15">
      <c r="B45" s="264" t="s">
        <v>18</v>
      </c>
      <c r="C45" s="111">
        <f t="shared" si="10"/>
        <v>7.0000000000000001E-3</v>
      </c>
      <c r="D45" s="92">
        <f>+$C$25</f>
        <v>182500</v>
      </c>
      <c r="E45" s="172">
        <f t="shared" si="11"/>
        <v>1277.5</v>
      </c>
      <c r="F45" s="90"/>
      <c r="G45" s="111">
        <f t="shared" si="12"/>
        <v>7.0000000000000001E-3</v>
      </c>
      <c r="H45" s="98">
        <f>+$C$25</f>
        <v>182500</v>
      </c>
      <c r="I45" s="203">
        <f t="shared" si="13"/>
        <v>1277.5</v>
      </c>
      <c r="J45" s="199"/>
      <c r="K45" s="189">
        <f t="shared" si="8"/>
        <v>0</v>
      </c>
      <c r="L45" s="132">
        <f t="shared" si="9"/>
        <v>0</v>
      </c>
    </row>
    <row r="46" spans="2:15" ht="15.75" thickBot="1">
      <c r="B46" s="268" t="s">
        <v>96</v>
      </c>
      <c r="C46" s="101">
        <f>+C7</f>
        <v>7.8916666666666663E-2</v>
      </c>
      <c r="D46" s="97">
        <f>+C25*C27</f>
        <v>188869.25</v>
      </c>
      <c r="E46" s="122">
        <f t="shared" si="11"/>
        <v>14904.931645833332</v>
      </c>
      <c r="F46" s="90"/>
      <c r="G46" s="101">
        <f>+D7</f>
        <v>7.8916666666666663E-2</v>
      </c>
      <c r="H46" s="97">
        <f>+D46</f>
        <v>188869.25</v>
      </c>
      <c r="I46" s="203">
        <f t="shared" si="13"/>
        <v>14904.931645833332</v>
      </c>
      <c r="J46" s="199"/>
      <c r="K46" s="189">
        <f t="shared" si="8"/>
        <v>0</v>
      </c>
      <c r="L46" s="132">
        <f t="shared" si="9"/>
        <v>0</v>
      </c>
    </row>
    <row r="47" spans="2:15" ht="15.75" thickBot="1">
      <c r="B47" s="272"/>
      <c r="C47" s="102"/>
      <c r="D47" s="103"/>
      <c r="E47" s="123"/>
      <c r="F47" s="104"/>
      <c r="G47" s="102"/>
      <c r="H47" s="105"/>
      <c r="I47" s="204"/>
      <c r="J47" s="205"/>
      <c r="K47" s="226"/>
      <c r="L47" s="273"/>
    </row>
    <row r="48" spans="2:15">
      <c r="B48" s="274" t="s">
        <v>90</v>
      </c>
      <c r="C48" s="133"/>
      <c r="D48" s="134"/>
      <c r="E48" s="124">
        <f>SUM(E41:E46)</f>
        <v>20817.219445833332</v>
      </c>
      <c r="F48" s="135"/>
      <c r="G48" s="136"/>
      <c r="H48" s="136"/>
      <c r="I48" s="224">
        <f>SUM(I41:I46)</f>
        <v>20678.569445833331</v>
      </c>
      <c r="J48" s="207"/>
      <c r="K48" s="224">
        <f>+I48-E48</f>
        <v>-138.65000000000146</v>
      </c>
      <c r="L48" s="225">
        <f t="shared" ref="L48:L49" si="14">IF((E48)=0,"",(K48/E48))</f>
        <v>-6.6603515594755823E-3</v>
      </c>
    </row>
    <row r="49" spans="2:12">
      <c r="B49" s="275" t="s">
        <v>19</v>
      </c>
      <c r="C49" s="133">
        <v>0.13</v>
      </c>
      <c r="D49" s="137"/>
      <c r="E49" s="125">
        <f>+E48*C49</f>
        <v>2706.2385279583332</v>
      </c>
      <c r="F49" s="89"/>
      <c r="G49" s="133">
        <v>0.13</v>
      </c>
      <c r="H49" s="89"/>
      <c r="I49" s="208">
        <f>+I48*G49</f>
        <v>2688.2140279583332</v>
      </c>
      <c r="J49" s="209"/>
      <c r="K49" s="194">
        <f t="shared" ref="K49:K50" si="15">+I49-E49</f>
        <v>-18.024499999999989</v>
      </c>
      <c r="L49" s="145">
        <f t="shared" si="14"/>
        <v>-6.6603515594755086E-3</v>
      </c>
    </row>
    <row r="50" spans="2:12" ht="15.75" thickBot="1">
      <c r="B50" s="278" t="s">
        <v>97</v>
      </c>
      <c r="C50" s="138"/>
      <c r="D50" s="139"/>
      <c r="E50" s="127">
        <f>+E48+E49</f>
        <v>23523.457973791665</v>
      </c>
      <c r="F50" s="140"/>
      <c r="G50" s="140"/>
      <c r="H50" s="140"/>
      <c r="I50" s="211">
        <f>+I48+I49</f>
        <v>23366.783473791664</v>
      </c>
      <c r="J50" s="212"/>
      <c r="K50" s="195">
        <f t="shared" si="15"/>
        <v>-156.67450000000099</v>
      </c>
      <c r="L50" s="154">
        <f>IF((E50)=0,"",(K50/E50))</f>
        <v>-6.6603515594755545E-3</v>
      </c>
    </row>
    <row r="51" spans="2:12">
      <c r="B51" s="279"/>
      <c r="C51" s="280"/>
      <c r="D51" s="281"/>
      <c r="E51" s="282"/>
      <c r="F51" s="283"/>
      <c r="G51" s="280"/>
      <c r="H51" s="284"/>
      <c r="I51" s="285"/>
      <c r="J51" s="286"/>
      <c r="K51" s="287"/>
      <c r="L51" s="288"/>
    </row>
    <row r="53" spans="2:12">
      <c r="E53" s="143"/>
      <c r="I53" s="143"/>
    </row>
    <row r="54" spans="2:12">
      <c r="E54" s="143"/>
      <c r="I54" s="143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50 C35:D41 F35:H41" unlockedFormula="1"/>
    <ignoredError sqref="E35:E41 I35:I41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AC55"/>
  <sheetViews>
    <sheetView showGridLines="0" topLeftCell="A46" zoomScale="85" zoomScaleNormal="85" workbookViewId="0">
      <selection activeCell="A28" sqref="A28:M52"/>
    </sheetView>
  </sheetViews>
  <sheetFormatPr defaultRowHeight="15"/>
  <cols>
    <col min="1" max="1" width="2.5703125" style="160" customWidth="1"/>
    <col min="2" max="2" width="47.5703125" style="160" customWidth="1"/>
    <col min="3" max="3" width="13.5703125" style="160" customWidth="1"/>
    <col min="4" max="4" width="13.140625" style="160" customWidth="1"/>
    <col min="5" max="5" width="17.5703125" style="160" customWidth="1"/>
    <col min="6" max="6" width="2.140625" style="160" customWidth="1"/>
    <col min="7" max="7" width="13" style="160" customWidth="1"/>
    <col min="8" max="8" width="13.42578125" style="160" customWidth="1"/>
    <col min="9" max="9" width="12.85546875" style="160" bestFit="1" customWidth="1"/>
    <col min="10" max="10" width="2" style="160" customWidth="1"/>
    <col min="11" max="11" width="10.7109375" style="160" bestFit="1" customWidth="1"/>
    <col min="12" max="12" width="10.28515625" style="160" bestFit="1" customWidth="1"/>
    <col min="13" max="13" width="2.7109375" style="160" customWidth="1"/>
    <col min="14" max="16384" width="9.140625" style="160"/>
  </cols>
  <sheetData>
    <row r="1" spans="2:29" ht="23.25">
      <c r="B1" s="308" t="s">
        <v>34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1"/>
      <c r="F7" s="71"/>
      <c r="G7" s="160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/>
      <c r="C8" s="50"/>
      <c r="D8" s="50"/>
      <c r="E8" s="71"/>
      <c r="F8" s="71"/>
      <c r="G8" s="160" t="s">
        <v>40</v>
      </c>
      <c r="K8" s="174">
        <v>0</v>
      </c>
      <c r="L8" s="174">
        <v>0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/>
      <c r="C9" s="50"/>
      <c r="D9" s="50"/>
      <c r="E9" s="71"/>
      <c r="F9" s="71"/>
      <c r="G9" s="160" t="s">
        <v>29</v>
      </c>
      <c r="K9" s="175">
        <v>0</v>
      </c>
      <c r="L9" s="175">
        <v>0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1179.8</v>
      </c>
      <c r="D10" s="59">
        <v>1194.9000000000001</v>
      </c>
      <c r="E10" s="71"/>
      <c r="F10" s="71"/>
      <c r="K10" s="143">
        <f>SUM(K7:K9)</f>
        <v>0.02</v>
      </c>
      <c r="L10" s="143">
        <f>SUM(L7:L9)</f>
        <v>0.17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0.02</v>
      </c>
      <c r="D11" s="51">
        <f>+L10</f>
        <v>0.17</v>
      </c>
      <c r="E11" s="71"/>
      <c r="F11" s="71"/>
      <c r="G11" s="160" t="s">
        <v>41</v>
      </c>
      <c r="K11" s="174">
        <v>0</v>
      </c>
      <c r="L11" s="174">
        <v>0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3.3936000000000002</v>
      </c>
      <c r="D13" s="60">
        <v>3.4369999999999998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-0.40409999999999996</v>
      </c>
      <c r="E14" s="71"/>
      <c r="F14" s="71"/>
      <c r="G14" s="160" t="s">
        <v>42</v>
      </c>
      <c r="K14" s="39">
        <v>0</v>
      </c>
      <c r="L14" s="62">
        <v>-0.58709999999999996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>
        <v>0.183</v>
      </c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2.9152999999999998</v>
      </c>
      <c r="D16" s="61">
        <v>2.9649000000000001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1.964</v>
      </c>
      <c r="D17" s="61">
        <v>1.9327000000000001</v>
      </c>
      <c r="E17" s="71"/>
      <c r="F17" s="71"/>
      <c r="G17" s="160" t="s">
        <v>14</v>
      </c>
      <c r="K17" s="40">
        <f>SUM(K14:K16)</f>
        <v>0</v>
      </c>
      <c r="L17" s="40">
        <f>SUM(L14:L16)</f>
        <v>-0.40409999999999996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0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0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0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0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 ht="6.75" customHeight="1">
      <c r="B23" s="169"/>
      <c r="C23" s="169"/>
      <c r="D23" s="169"/>
      <c r="E23" s="169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169"/>
      <c r="C24" s="169"/>
      <c r="D24" s="169"/>
      <c r="E24" s="169"/>
      <c r="F24" s="166"/>
      <c r="G24" s="166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69" t="s">
        <v>1</v>
      </c>
      <c r="C25" s="221">
        <f>+E25*C26*365*24/12</f>
        <v>438000</v>
      </c>
      <c r="D25" s="169" t="s">
        <v>0</v>
      </c>
      <c r="E25" s="222">
        <v>1000</v>
      </c>
      <c r="F25" s="75"/>
      <c r="G25" s="166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43" t="s">
        <v>3</v>
      </c>
      <c r="C26" s="46">
        <v>0.6</v>
      </c>
      <c r="D26" s="86"/>
      <c r="E26" s="86"/>
      <c r="F26" s="75"/>
      <c r="G26" s="166"/>
      <c r="H26" s="169"/>
      <c r="I26" s="170"/>
      <c r="J26" s="71"/>
      <c r="K26" s="81"/>
      <c r="L26" s="81"/>
      <c r="M26" s="69"/>
      <c r="N26" s="75"/>
      <c r="O26" s="76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7" t="s">
        <v>4</v>
      </c>
      <c r="C27" s="48">
        <v>1.0348999999999999</v>
      </c>
      <c r="D27" s="77"/>
      <c r="E27" s="86"/>
      <c r="F27" s="80"/>
      <c r="G27" s="166"/>
      <c r="H27" s="168"/>
      <c r="I27" s="168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8.25" customHeight="1"/>
    <row r="29" spans="2:29">
      <c r="B29" s="261"/>
      <c r="C29" s="313" t="s">
        <v>44</v>
      </c>
      <c r="D29" s="314"/>
      <c r="E29" s="315"/>
      <c r="F29" s="262"/>
      <c r="G29" s="313" t="s">
        <v>45</v>
      </c>
      <c r="H29" s="314"/>
      <c r="I29" s="315"/>
      <c r="J29" s="262"/>
      <c r="K29" s="313" t="s">
        <v>46</v>
      </c>
      <c r="L29" s="315"/>
    </row>
    <row r="30" spans="2:29">
      <c r="B30" s="263"/>
      <c r="C30" s="112" t="s">
        <v>47</v>
      </c>
      <c r="D30" s="112" t="s">
        <v>5</v>
      </c>
      <c r="E30" s="113" t="s">
        <v>48</v>
      </c>
      <c r="F30" s="90"/>
      <c r="G30" s="112" t="s">
        <v>47</v>
      </c>
      <c r="H30" s="114" t="s">
        <v>5</v>
      </c>
      <c r="I30" s="113" t="s">
        <v>48</v>
      </c>
      <c r="J30" s="90"/>
      <c r="K30" s="311" t="s">
        <v>49</v>
      </c>
      <c r="L30" s="309" t="s">
        <v>50</v>
      </c>
    </row>
    <row r="31" spans="2:29">
      <c r="B31" s="263"/>
      <c r="C31" s="115" t="s">
        <v>51</v>
      </c>
      <c r="D31" s="115"/>
      <c r="E31" s="116" t="s">
        <v>51</v>
      </c>
      <c r="F31" s="90"/>
      <c r="G31" s="115" t="s">
        <v>51</v>
      </c>
      <c r="H31" s="116"/>
      <c r="I31" s="116" t="s">
        <v>51</v>
      </c>
      <c r="J31" s="90"/>
      <c r="K31" s="312"/>
      <c r="L31" s="310"/>
    </row>
    <row r="32" spans="2:29">
      <c r="B32" s="264" t="s">
        <v>52</v>
      </c>
      <c r="C32" s="141">
        <f>+C10</f>
        <v>1179.8</v>
      </c>
      <c r="D32" s="89">
        <v>1</v>
      </c>
      <c r="E32" s="171">
        <f>+C32*D32</f>
        <v>1179.8</v>
      </c>
      <c r="F32" s="90"/>
      <c r="G32" s="141">
        <f>+D10</f>
        <v>1194.9000000000001</v>
      </c>
      <c r="H32" s="91">
        <v>1</v>
      </c>
      <c r="I32" s="119">
        <f>+G32*H32</f>
        <v>1194.9000000000001</v>
      </c>
      <c r="J32" s="90"/>
      <c r="K32" s="189">
        <f>+I32-E32</f>
        <v>15.100000000000136</v>
      </c>
      <c r="L32" s="132">
        <f>IF((E32)=0,"",(K32/E32))</f>
        <v>1.2798779454144886E-2</v>
      </c>
    </row>
    <row r="33" spans="2:15">
      <c r="B33" s="264" t="s">
        <v>12</v>
      </c>
      <c r="C33" s="109">
        <f>+C13</f>
        <v>3.3936000000000002</v>
      </c>
      <c r="D33" s="92">
        <f>+E25</f>
        <v>1000</v>
      </c>
      <c r="E33" s="171">
        <f>+C33*D33</f>
        <v>3393.6000000000004</v>
      </c>
      <c r="F33" s="90"/>
      <c r="G33" s="109">
        <f>+D13</f>
        <v>3.4369999999999998</v>
      </c>
      <c r="H33" s="93">
        <f>+E25</f>
        <v>1000</v>
      </c>
      <c r="I33" s="119">
        <f>+G33*H33</f>
        <v>3437</v>
      </c>
      <c r="J33" s="90"/>
      <c r="K33" s="189">
        <f t="shared" ref="K33:K34" si="1">+I33-E33</f>
        <v>43.399999999999636</v>
      </c>
      <c r="L33" s="132">
        <f t="shared" ref="L33:L37" si="2">IF((E33)=0,"",(K33/E33))</f>
        <v>1.278877887788768E-2</v>
      </c>
    </row>
    <row r="34" spans="2:15">
      <c r="B34" s="265" t="s">
        <v>53</v>
      </c>
      <c r="C34" s="159">
        <f>+K10</f>
        <v>0.02</v>
      </c>
      <c r="D34" s="89">
        <v>1</v>
      </c>
      <c r="E34" s="171">
        <f>+C34*D34</f>
        <v>0.02</v>
      </c>
      <c r="F34" s="90"/>
      <c r="G34" s="159">
        <f>+L10</f>
        <v>0.17</v>
      </c>
      <c r="H34" s="91">
        <v>1</v>
      </c>
      <c r="I34" s="119">
        <f t="shared" ref="I34" si="3">+G34*H34</f>
        <v>0.17</v>
      </c>
      <c r="J34" s="90"/>
      <c r="K34" s="189">
        <f t="shared" si="1"/>
        <v>0.15000000000000002</v>
      </c>
      <c r="L34" s="132">
        <f t="shared" si="2"/>
        <v>7.5000000000000009</v>
      </c>
    </row>
    <row r="35" spans="2:15" s="65" customFormat="1">
      <c r="B35" s="216" t="s">
        <v>55</v>
      </c>
      <c r="C35" s="147"/>
      <c r="D35" s="147"/>
      <c r="E35" s="151">
        <f>SUM(E32:E34)</f>
        <v>4573.420000000001</v>
      </c>
      <c r="F35" s="217"/>
      <c r="G35" s="147"/>
      <c r="H35" s="99"/>
      <c r="I35" s="151">
        <f>SUM(I32:I34)</f>
        <v>4632.07</v>
      </c>
      <c r="J35" s="217"/>
      <c r="K35" s="196">
        <f>+I35-E35</f>
        <v>58.649999999998727</v>
      </c>
      <c r="L35" s="152">
        <f>IF((E35)=0,"",(K35/E35))</f>
        <v>1.2824101001001158E-2</v>
      </c>
    </row>
    <row r="36" spans="2:15" s="65" customFormat="1">
      <c r="B36" s="268" t="s">
        <v>58</v>
      </c>
      <c r="C36" s="111">
        <v>0</v>
      </c>
      <c r="D36" s="97">
        <f>+E25</f>
        <v>1000</v>
      </c>
      <c r="E36" s="172">
        <f>+C36*D36</f>
        <v>0</v>
      </c>
      <c r="F36" s="90"/>
      <c r="G36" s="111">
        <v>0</v>
      </c>
      <c r="H36" s="98">
        <f>+E25</f>
        <v>1000</v>
      </c>
      <c r="I36" s="203">
        <f>+G36*H36</f>
        <v>0</v>
      </c>
      <c r="J36" s="199"/>
      <c r="K36" s="189">
        <f>+I36-E36</f>
        <v>0</v>
      </c>
      <c r="L36" s="132" t="str">
        <f>IF((E36)=0,"",(K36/E36))</f>
        <v/>
      </c>
    </row>
    <row r="37" spans="2:15">
      <c r="B37" s="267" t="s">
        <v>57</v>
      </c>
      <c r="C37" s="156">
        <v>0</v>
      </c>
      <c r="D37" s="92">
        <f>+E25</f>
        <v>1000</v>
      </c>
      <c r="E37" s="119">
        <f>+C37*D37</f>
        <v>0</v>
      </c>
      <c r="F37" s="90"/>
      <c r="G37" s="191">
        <f>+D14</f>
        <v>-0.40409999999999996</v>
      </c>
      <c r="H37" s="93">
        <f>+E25</f>
        <v>1000</v>
      </c>
      <c r="I37" s="173">
        <f t="shared" ref="I37" si="4">+G37*H37</f>
        <v>-404.09999999999997</v>
      </c>
      <c r="J37" s="90"/>
      <c r="K37" s="189">
        <f t="shared" ref="K37" si="5">+I37-E37</f>
        <v>-404.09999999999997</v>
      </c>
      <c r="L37" s="132" t="str">
        <f t="shared" si="2"/>
        <v/>
      </c>
    </row>
    <row r="38" spans="2:15">
      <c r="B38" s="118" t="s">
        <v>59</v>
      </c>
      <c r="C38" s="95"/>
      <c r="D38" s="95"/>
      <c r="E38" s="121">
        <f>SUM(E35:E37)</f>
        <v>4573.420000000001</v>
      </c>
      <c r="F38" s="90"/>
      <c r="G38" s="95"/>
      <c r="H38" s="96"/>
      <c r="I38" s="121">
        <f>SUM(I35:I37)</f>
        <v>4227.9699999999993</v>
      </c>
      <c r="J38" s="90"/>
      <c r="K38" s="197">
        <f>+I38-E38</f>
        <v>-345.45000000000164</v>
      </c>
      <c r="L38" s="144">
        <f>IF((E38)=0,"",(K38/E38))</f>
        <v>-7.5534282878021608E-2</v>
      </c>
      <c r="O38" s="143"/>
    </row>
    <row r="39" spans="2:15">
      <c r="B39" s="269" t="s">
        <v>60</v>
      </c>
      <c r="C39" s="109">
        <f>+C16</f>
        <v>2.9152999999999998</v>
      </c>
      <c r="D39" s="97">
        <f>+E25</f>
        <v>1000</v>
      </c>
      <c r="E39" s="171">
        <f>+C39*D39</f>
        <v>2915.2999999999997</v>
      </c>
      <c r="F39" s="90"/>
      <c r="G39" s="109">
        <f>+D16</f>
        <v>2.9649000000000001</v>
      </c>
      <c r="H39" s="98">
        <f>+E25</f>
        <v>1000</v>
      </c>
      <c r="I39" s="119">
        <f>+G39*H39</f>
        <v>2964.9</v>
      </c>
      <c r="J39" s="90"/>
      <c r="K39" s="189">
        <f t="shared" ref="K39:K40" si="6">+I39-E39</f>
        <v>49.600000000000364</v>
      </c>
      <c r="L39" s="132">
        <f t="shared" ref="L39:L40" si="7">IF((E39)=0,"",(K39/E39))</f>
        <v>1.7013686413062248E-2</v>
      </c>
    </row>
    <row r="40" spans="2:15" ht="30" customHeight="1">
      <c r="B40" s="270" t="s">
        <v>61</v>
      </c>
      <c r="C40" s="109">
        <f>+C17</f>
        <v>1.964</v>
      </c>
      <c r="D40" s="97">
        <f>+E25</f>
        <v>1000</v>
      </c>
      <c r="E40" s="171">
        <f>+C40*D40</f>
        <v>1964</v>
      </c>
      <c r="F40" s="90"/>
      <c r="G40" s="109">
        <f>+D17</f>
        <v>1.9327000000000001</v>
      </c>
      <c r="H40" s="98">
        <f>+E25</f>
        <v>1000</v>
      </c>
      <c r="I40" s="119">
        <f>+G40*H40</f>
        <v>1932.7</v>
      </c>
      <c r="J40" s="90"/>
      <c r="K40" s="189">
        <f t="shared" si="6"/>
        <v>-31.299999999999955</v>
      </c>
      <c r="L40" s="132">
        <f t="shared" si="7"/>
        <v>-1.5936863543788163E-2</v>
      </c>
    </row>
    <row r="41" spans="2:15">
      <c r="B41" s="118" t="s">
        <v>62</v>
      </c>
      <c r="C41" s="95"/>
      <c r="D41" s="95"/>
      <c r="E41" s="121">
        <f>SUM(E38:E40)</f>
        <v>9452.7200000000012</v>
      </c>
      <c r="F41" s="90"/>
      <c r="G41" s="99"/>
      <c r="H41" s="100"/>
      <c r="I41" s="121">
        <f>SUM(I38:I40)</f>
        <v>9125.57</v>
      </c>
      <c r="J41" s="90"/>
      <c r="K41" s="197">
        <f>+I41-E41</f>
        <v>-327.15000000000146</v>
      </c>
      <c r="L41" s="144">
        <f>IF((E41)=0,"",(K41/E41))</f>
        <v>-3.4609086062001353E-2</v>
      </c>
    </row>
    <row r="42" spans="2:15">
      <c r="B42" s="271" t="s">
        <v>63</v>
      </c>
      <c r="C42" s="111">
        <f>+C18</f>
        <v>4.4000000000000003E-3</v>
      </c>
      <c r="D42" s="97">
        <f>+$C$25*$C$27</f>
        <v>453286.19999999995</v>
      </c>
      <c r="E42" s="172">
        <f>+C42*D42</f>
        <v>1994.4592799999998</v>
      </c>
      <c r="F42" s="90"/>
      <c r="G42" s="111">
        <f>+D18</f>
        <v>4.4000000000000003E-3</v>
      </c>
      <c r="H42" s="98">
        <f>+$C$25*$C$27</f>
        <v>453286.19999999995</v>
      </c>
      <c r="I42" s="122">
        <f>+G42*H42</f>
        <v>1994.4592799999998</v>
      </c>
      <c r="J42" s="90"/>
      <c r="K42" s="189">
        <f t="shared" ref="K42:K46" si="8">+I42-E42</f>
        <v>0</v>
      </c>
      <c r="L42" s="132">
        <f t="shared" ref="L42:L46" si="9">IF((E42)=0,"",(K42/E42))</f>
        <v>0</v>
      </c>
    </row>
    <row r="43" spans="2:15">
      <c r="B43" s="271" t="s">
        <v>64</v>
      </c>
      <c r="C43" s="111">
        <f t="shared" ref="C43:C45" si="10">+C19</f>
        <v>1.1999999999999999E-3</v>
      </c>
      <c r="D43" s="97">
        <f>+$C$25*$C$27</f>
        <v>453286.19999999995</v>
      </c>
      <c r="E43" s="172">
        <f t="shared" ref="E43:E46" si="11">+C43*D43</f>
        <v>543.9434399999999</v>
      </c>
      <c r="F43" s="90"/>
      <c r="G43" s="111">
        <f t="shared" ref="G43:G45" si="12">+D19</f>
        <v>1.1999999999999999E-3</v>
      </c>
      <c r="H43" s="98">
        <f>+$C$25*$C$27</f>
        <v>453286.19999999995</v>
      </c>
      <c r="I43" s="122">
        <f t="shared" ref="I43:I46" si="13">+G43*H43</f>
        <v>543.9434399999999</v>
      </c>
      <c r="J43" s="90"/>
      <c r="K43" s="189">
        <f t="shared" si="8"/>
        <v>0</v>
      </c>
      <c r="L43" s="132">
        <f t="shared" si="9"/>
        <v>0</v>
      </c>
    </row>
    <row r="44" spans="2:15">
      <c r="B44" s="264" t="s">
        <v>65</v>
      </c>
      <c r="C44" s="111">
        <f t="shared" si="10"/>
        <v>0.25</v>
      </c>
      <c r="D44" s="97">
        <v>1</v>
      </c>
      <c r="E44" s="172">
        <f t="shared" si="11"/>
        <v>0.25</v>
      </c>
      <c r="F44" s="90"/>
      <c r="G44" s="111">
        <f t="shared" si="12"/>
        <v>0.25</v>
      </c>
      <c r="H44" s="98">
        <v>1</v>
      </c>
      <c r="I44" s="122">
        <f t="shared" si="13"/>
        <v>0.25</v>
      </c>
      <c r="J44" s="90"/>
      <c r="K44" s="189">
        <f t="shared" si="8"/>
        <v>0</v>
      </c>
      <c r="L44" s="132">
        <f t="shared" si="9"/>
        <v>0</v>
      </c>
    </row>
    <row r="45" spans="2:15">
      <c r="B45" s="264" t="s">
        <v>18</v>
      </c>
      <c r="C45" s="111">
        <f t="shared" si="10"/>
        <v>7.0000000000000001E-3</v>
      </c>
      <c r="D45" s="92">
        <f>+$C$25</f>
        <v>438000</v>
      </c>
      <c r="E45" s="172">
        <f t="shared" si="11"/>
        <v>3066</v>
      </c>
      <c r="F45" s="90"/>
      <c r="G45" s="111">
        <f t="shared" si="12"/>
        <v>7.0000000000000001E-3</v>
      </c>
      <c r="H45" s="98">
        <f>+$C$25</f>
        <v>438000</v>
      </c>
      <c r="I45" s="122">
        <f t="shared" si="13"/>
        <v>3066</v>
      </c>
      <c r="J45" s="90"/>
      <c r="K45" s="189">
        <f t="shared" si="8"/>
        <v>0</v>
      </c>
      <c r="L45" s="132">
        <f t="shared" si="9"/>
        <v>0</v>
      </c>
    </row>
    <row r="46" spans="2:15" ht="15.75" thickBot="1">
      <c r="B46" s="268" t="s">
        <v>87</v>
      </c>
      <c r="C46" s="101">
        <f>+C7</f>
        <v>7.8916666666666663E-2</v>
      </c>
      <c r="D46" s="97">
        <f>+C25*C27</f>
        <v>453286.19999999995</v>
      </c>
      <c r="E46" s="122">
        <f t="shared" si="11"/>
        <v>35771.835949999993</v>
      </c>
      <c r="F46" s="90"/>
      <c r="G46" s="101">
        <f>+D7</f>
        <v>7.8916666666666663E-2</v>
      </c>
      <c r="H46" s="97">
        <f>+D46</f>
        <v>453286.19999999995</v>
      </c>
      <c r="I46" s="122">
        <f t="shared" si="13"/>
        <v>35771.835949999993</v>
      </c>
      <c r="J46" s="90"/>
      <c r="K46" s="189">
        <f t="shared" si="8"/>
        <v>0</v>
      </c>
      <c r="L46" s="132">
        <f t="shared" si="9"/>
        <v>0</v>
      </c>
    </row>
    <row r="47" spans="2:15" ht="15.75" thickBot="1">
      <c r="B47" s="272"/>
      <c r="C47" s="102"/>
      <c r="D47" s="103"/>
      <c r="E47" s="123"/>
      <c r="F47" s="104"/>
      <c r="G47" s="102"/>
      <c r="H47" s="105"/>
      <c r="I47" s="123"/>
      <c r="J47" s="104"/>
      <c r="K47" s="226"/>
      <c r="L47" s="273"/>
    </row>
    <row r="48" spans="2:15">
      <c r="B48" s="274" t="s">
        <v>90</v>
      </c>
      <c r="C48" s="133"/>
      <c r="D48" s="134"/>
      <c r="E48" s="124">
        <f>SUM(E41:E46)</f>
        <v>50829.208669999993</v>
      </c>
      <c r="F48" s="135"/>
      <c r="G48" s="136"/>
      <c r="H48" s="136"/>
      <c r="I48" s="236">
        <f>SUM(I41:I46)</f>
        <v>50502.058669999991</v>
      </c>
      <c r="J48" s="106"/>
      <c r="K48" s="224">
        <f>+I48-E48</f>
        <v>-327.15000000000146</v>
      </c>
      <c r="L48" s="225">
        <f t="shared" ref="L48:L50" si="14">IF((E48)=0,"",(K48/E48))</f>
        <v>-6.4362599489590187E-3</v>
      </c>
    </row>
    <row r="49" spans="2:12">
      <c r="B49" s="275" t="s">
        <v>19</v>
      </c>
      <c r="C49" s="133">
        <v>0.13</v>
      </c>
      <c r="D49" s="137"/>
      <c r="E49" s="125">
        <f>+E48*C49</f>
        <v>6607.7971270999997</v>
      </c>
      <c r="F49" s="89"/>
      <c r="G49" s="133">
        <v>0.13</v>
      </c>
      <c r="H49" s="89"/>
      <c r="I49" s="129">
        <f>+I48*G49</f>
        <v>6565.2676270999991</v>
      </c>
      <c r="J49" s="107"/>
      <c r="K49" s="194">
        <f t="shared" ref="K49:K50" si="15">+I49-E49</f>
        <v>-42.529500000000553</v>
      </c>
      <c r="L49" s="145">
        <f t="shared" si="14"/>
        <v>-6.4362599489590734E-3</v>
      </c>
    </row>
    <row r="50" spans="2:12" ht="15.75" thickBot="1">
      <c r="B50" s="278" t="s">
        <v>97</v>
      </c>
      <c r="C50" s="138"/>
      <c r="D50" s="139"/>
      <c r="E50" s="127">
        <f>SUM(E48:E49)</f>
        <v>57437.005797099991</v>
      </c>
      <c r="F50" s="140"/>
      <c r="G50" s="140"/>
      <c r="H50" s="140"/>
      <c r="I50" s="131">
        <f>SUM(I48:I49)</f>
        <v>57067.326297099993</v>
      </c>
      <c r="J50" s="108"/>
      <c r="K50" s="195">
        <f t="shared" si="15"/>
        <v>-369.67949999999837</v>
      </c>
      <c r="L50" s="154">
        <f t="shared" si="14"/>
        <v>-6.4362599489589615E-3</v>
      </c>
    </row>
    <row r="51" spans="2:12">
      <c r="B51" s="279"/>
      <c r="C51" s="280"/>
      <c r="D51" s="281"/>
      <c r="E51" s="282"/>
      <c r="F51" s="283"/>
      <c r="G51" s="280"/>
      <c r="H51" s="284"/>
      <c r="I51" s="282"/>
      <c r="J51" s="283"/>
      <c r="K51" s="287"/>
      <c r="L51" s="288"/>
    </row>
    <row r="53" spans="2:12">
      <c r="E53" s="143"/>
      <c r="I53" s="143"/>
    </row>
    <row r="54" spans="2:12">
      <c r="E54" s="143"/>
      <c r="I54" s="143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46 C35:D41 F35:H41" unlockedFormula="1"/>
    <ignoredError sqref="E35:E41 I35:I41" formula="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AC55"/>
  <sheetViews>
    <sheetView showGridLines="0" topLeftCell="A22" zoomScale="85" zoomScaleNormal="85" workbookViewId="0">
      <selection activeCell="A28" sqref="A28:M52"/>
    </sheetView>
  </sheetViews>
  <sheetFormatPr defaultRowHeight="15"/>
  <cols>
    <col min="1" max="1" width="3.28515625" style="160" customWidth="1"/>
    <col min="2" max="2" width="44.85546875" style="160" customWidth="1"/>
    <col min="3" max="3" width="11.7109375" style="160" bestFit="1" customWidth="1"/>
    <col min="4" max="4" width="10.85546875" style="160" bestFit="1" customWidth="1"/>
    <col min="5" max="5" width="14.28515625" style="160" bestFit="1" customWidth="1"/>
    <col min="6" max="6" width="2.140625" style="160" customWidth="1"/>
    <col min="7" max="7" width="13" style="160" customWidth="1"/>
    <col min="8" max="8" width="10" style="160" bestFit="1" customWidth="1"/>
    <col min="9" max="9" width="14.85546875" style="160" customWidth="1"/>
    <col min="10" max="10" width="2" style="160" customWidth="1"/>
    <col min="11" max="11" width="10.7109375" style="160" bestFit="1" customWidth="1"/>
    <col min="12" max="12" width="10.28515625" style="160" bestFit="1" customWidth="1"/>
    <col min="13" max="13" width="3.28515625" style="160" customWidth="1"/>
    <col min="14" max="16384" width="9.140625" style="160"/>
  </cols>
  <sheetData>
    <row r="1" spans="2:29" ht="23.25">
      <c r="B1" s="308" t="s">
        <v>34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1"/>
      <c r="F7" s="71"/>
      <c r="G7" s="160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/>
      <c r="C8" s="50"/>
      <c r="D8" s="50"/>
      <c r="E8" s="71"/>
      <c r="F8" s="71"/>
      <c r="G8" s="160" t="s">
        <v>40</v>
      </c>
      <c r="K8" s="174">
        <v>0</v>
      </c>
      <c r="L8" s="174">
        <v>0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/>
      <c r="C9" s="50"/>
      <c r="D9" s="50"/>
      <c r="E9" s="71"/>
      <c r="F9" s="71"/>
      <c r="G9" s="160" t="s">
        <v>29</v>
      </c>
      <c r="K9" s="175">
        <v>0</v>
      </c>
      <c r="L9" s="175">
        <v>0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1179.8</v>
      </c>
      <c r="D10" s="59">
        <v>1194.9000000000001</v>
      </c>
      <c r="E10" s="71"/>
      <c r="F10" s="71"/>
      <c r="K10" s="143">
        <f>SUM(K7:K9)</f>
        <v>0.02</v>
      </c>
      <c r="L10" s="143">
        <f>SUM(L7:L9)</f>
        <v>0.17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0.02</v>
      </c>
      <c r="D11" s="51">
        <f>+L10</f>
        <v>0.17</v>
      </c>
      <c r="E11" s="71"/>
      <c r="F11" s="71"/>
      <c r="G11" s="160" t="s">
        <v>41</v>
      </c>
      <c r="K11" s="174">
        <v>0</v>
      </c>
      <c r="L11" s="174">
        <v>0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3.3936000000000002</v>
      </c>
      <c r="D13" s="60">
        <v>3.4369999999999998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-0.40409999999999996</v>
      </c>
      <c r="E14" s="71"/>
      <c r="F14" s="71"/>
      <c r="G14" s="160" t="s">
        <v>42</v>
      </c>
      <c r="K14" s="39">
        <v>0</v>
      </c>
      <c r="L14" s="62">
        <v>-0.58709999999999996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>
        <v>0.183</v>
      </c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2.9152999999999998</v>
      </c>
      <c r="D16" s="61">
        <v>2.9649000000000001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1.964</v>
      </c>
      <c r="D17" s="61">
        <v>1.9327000000000001</v>
      </c>
      <c r="E17" s="71"/>
      <c r="F17" s="71"/>
      <c r="G17" s="160" t="s">
        <v>14</v>
      </c>
      <c r="K17" s="40">
        <f>SUM(K14:K16)</f>
        <v>0</v>
      </c>
      <c r="L17" s="40">
        <f>SUM(L14:L16)</f>
        <v>-0.40409999999999996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0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0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0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0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 ht="6.75" customHeight="1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169"/>
      <c r="C24" s="169"/>
      <c r="D24" s="169"/>
      <c r="E24" s="169"/>
      <c r="F24" s="166"/>
      <c r="G24" s="166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69" t="s">
        <v>1</v>
      </c>
      <c r="C25" s="221">
        <f>+E25*C26*365*24/12</f>
        <v>919800</v>
      </c>
      <c r="D25" s="169" t="s">
        <v>0</v>
      </c>
      <c r="E25" s="222">
        <v>2100</v>
      </c>
      <c r="F25" s="75"/>
      <c r="G25" s="166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43" t="s">
        <v>3</v>
      </c>
      <c r="C26" s="46">
        <v>0.6</v>
      </c>
      <c r="D26" s="86"/>
      <c r="E26" s="86"/>
      <c r="F26" s="75"/>
      <c r="G26" s="166"/>
      <c r="H26" s="169"/>
      <c r="I26" s="170"/>
      <c r="J26" s="71"/>
      <c r="K26" s="81"/>
      <c r="L26" s="81"/>
      <c r="M26" s="69"/>
      <c r="N26" s="75"/>
      <c r="O26" s="76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7" t="s">
        <v>4</v>
      </c>
      <c r="C27" s="48">
        <v>1.0348999999999999</v>
      </c>
      <c r="D27" s="77"/>
      <c r="E27" s="86"/>
      <c r="F27" s="80"/>
      <c r="G27" s="166"/>
      <c r="H27" s="168"/>
      <c r="I27" s="168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8.25" customHeight="1"/>
    <row r="29" spans="2:29">
      <c r="B29" s="261"/>
      <c r="C29" s="313" t="s">
        <v>44</v>
      </c>
      <c r="D29" s="314"/>
      <c r="E29" s="315"/>
      <c r="F29" s="262"/>
      <c r="G29" s="313" t="s">
        <v>45</v>
      </c>
      <c r="H29" s="314"/>
      <c r="I29" s="315"/>
      <c r="J29" s="262"/>
      <c r="K29" s="313" t="s">
        <v>46</v>
      </c>
      <c r="L29" s="315"/>
    </row>
    <row r="30" spans="2:29">
      <c r="B30" s="263"/>
      <c r="C30" s="112" t="s">
        <v>47</v>
      </c>
      <c r="D30" s="112" t="s">
        <v>5</v>
      </c>
      <c r="E30" s="113" t="s">
        <v>48</v>
      </c>
      <c r="F30" s="90"/>
      <c r="G30" s="112" t="s">
        <v>47</v>
      </c>
      <c r="H30" s="114" t="s">
        <v>5</v>
      </c>
      <c r="I30" s="113" t="s">
        <v>48</v>
      </c>
      <c r="J30" s="90"/>
      <c r="K30" s="311" t="s">
        <v>49</v>
      </c>
      <c r="L30" s="309" t="s">
        <v>50</v>
      </c>
    </row>
    <row r="31" spans="2:29">
      <c r="B31" s="263"/>
      <c r="C31" s="115" t="s">
        <v>51</v>
      </c>
      <c r="D31" s="115"/>
      <c r="E31" s="116" t="s">
        <v>51</v>
      </c>
      <c r="F31" s="90"/>
      <c r="G31" s="115" t="s">
        <v>51</v>
      </c>
      <c r="H31" s="116"/>
      <c r="I31" s="116" t="s">
        <v>51</v>
      </c>
      <c r="J31" s="90"/>
      <c r="K31" s="312"/>
      <c r="L31" s="310"/>
    </row>
    <row r="32" spans="2:29">
      <c r="B32" s="264" t="s">
        <v>52</v>
      </c>
      <c r="C32" s="141">
        <f>+C10</f>
        <v>1179.8</v>
      </c>
      <c r="D32" s="89">
        <v>1</v>
      </c>
      <c r="E32" s="171">
        <f>+C32*D32</f>
        <v>1179.8</v>
      </c>
      <c r="F32" s="90"/>
      <c r="G32" s="141">
        <f>+D10</f>
        <v>1194.9000000000001</v>
      </c>
      <c r="H32" s="91">
        <v>1</v>
      </c>
      <c r="I32" s="119">
        <f>+G32*H32</f>
        <v>1194.9000000000001</v>
      </c>
      <c r="J32" s="90"/>
      <c r="K32" s="189">
        <f>+I32-E32</f>
        <v>15.100000000000136</v>
      </c>
      <c r="L32" s="132">
        <f>IF((E32)=0,"",(K32/E32))</f>
        <v>1.2798779454144886E-2</v>
      </c>
    </row>
    <row r="33" spans="2:15">
      <c r="B33" s="264" t="s">
        <v>12</v>
      </c>
      <c r="C33" s="109">
        <f>+C13</f>
        <v>3.3936000000000002</v>
      </c>
      <c r="D33" s="92">
        <f>+E25</f>
        <v>2100</v>
      </c>
      <c r="E33" s="171">
        <f>+C33*D33</f>
        <v>7126.56</v>
      </c>
      <c r="F33" s="90"/>
      <c r="G33" s="109">
        <f>+D13</f>
        <v>3.4369999999999998</v>
      </c>
      <c r="H33" s="93">
        <f>+E25</f>
        <v>2100</v>
      </c>
      <c r="I33" s="119">
        <f>+G33*H33</f>
        <v>7217.7</v>
      </c>
      <c r="J33" s="90"/>
      <c r="K33" s="189">
        <f t="shared" ref="K33:K34" si="1">+I33-E33</f>
        <v>91.139999999999418</v>
      </c>
      <c r="L33" s="132">
        <f t="shared" ref="L33:L37" si="2">IF((E33)=0,"",(K33/E33))</f>
        <v>1.2788778877887706E-2</v>
      </c>
    </row>
    <row r="34" spans="2:15">
      <c r="B34" s="265" t="s">
        <v>53</v>
      </c>
      <c r="C34" s="159">
        <f>+K10</f>
        <v>0.02</v>
      </c>
      <c r="D34" s="89">
        <v>1</v>
      </c>
      <c r="E34" s="171">
        <f>+C34*D34</f>
        <v>0.02</v>
      </c>
      <c r="F34" s="90"/>
      <c r="G34" s="159">
        <f>+L10</f>
        <v>0.17</v>
      </c>
      <c r="H34" s="91">
        <v>1</v>
      </c>
      <c r="I34" s="119">
        <f t="shared" ref="I34" si="3">+G34*H34</f>
        <v>0.17</v>
      </c>
      <c r="J34" s="90"/>
      <c r="K34" s="189">
        <f t="shared" si="1"/>
        <v>0.15000000000000002</v>
      </c>
      <c r="L34" s="132">
        <f t="shared" si="2"/>
        <v>7.5000000000000009</v>
      </c>
    </row>
    <row r="35" spans="2:15">
      <c r="B35" s="216" t="s">
        <v>55</v>
      </c>
      <c r="C35" s="147"/>
      <c r="D35" s="147"/>
      <c r="E35" s="151">
        <f>SUM(E32:E34)</f>
        <v>8306.380000000001</v>
      </c>
      <c r="F35" s="217"/>
      <c r="G35" s="147"/>
      <c r="H35" s="99"/>
      <c r="I35" s="151">
        <f>SUM(I32:I34)</f>
        <v>8412.77</v>
      </c>
      <c r="J35" s="217"/>
      <c r="K35" s="196">
        <f>+I35-E35</f>
        <v>106.38999999999942</v>
      </c>
      <c r="L35" s="152">
        <f>IF((E35)=0,"",(K35/E35))</f>
        <v>1.2808226929179668E-2</v>
      </c>
    </row>
    <row r="36" spans="2:15" s="65" customFormat="1">
      <c r="B36" s="268" t="s">
        <v>58</v>
      </c>
      <c r="C36" s="111">
        <v>0</v>
      </c>
      <c r="D36" s="97">
        <f>+E25</f>
        <v>2100</v>
      </c>
      <c r="E36" s="172">
        <f>+C36*D36</f>
        <v>0</v>
      </c>
      <c r="F36" s="90"/>
      <c r="G36" s="111">
        <v>0</v>
      </c>
      <c r="H36" s="98">
        <f>+E25</f>
        <v>2100</v>
      </c>
      <c r="I36" s="203">
        <f>+G36*H36</f>
        <v>0</v>
      </c>
      <c r="J36" s="199"/>
      <c r="K36" s="189">
        <f>+I36-E36</f>
        <v>0</v>
      </c>
      <c r="L36" s="132" t="str">
        <f>IF((E36)=0,"",(K36/E36))</f>
        <v/>
      </c>
    </row>
    <row r="37" spans="2:15">
      <c r="B37" s="267" t="s">
        <v>57</v>
      </c>
      <c r="C37" s="156">
        <v>0</v>
      </c>
      <c r="D37" s="92">
        <f>+E25</f>
        <v>2100</v>
      </c>
      <c r="E37" s="119">
        <f>+C37*D37</f>
        <v>0</v>
      </c>
      <c r="F37" s="90"/>
      <c r="G37" s="191">
        <f>+D14</f>
        <v>-0.40409999999999996</v>
      </c>
      <c r="H37" s="93">
        <f>+E25</f>
        <v>2100</v>
      </c>
      <c r="I37" s="173">
        <f t="shared" ref="I37" si="4">+G37*H37</f>
        <v>-848.6099999999999</v>
      </c>
      <c r="J37" s="90"/>
      <c r="K37" s="189">
        <f t="shared" ref="K37" si="5">+I37-E37</f>
        <v>-848.6099999999999</v>
      </c>
      <c r="L37" s="132" t="str">
        <f t="shared" si="2"/>
        <v/>
      </c>
    </row>
    <row r="38" spans="2:15" ht="25.5">
      <c r="B38" s="118" t="s">
        <v>59</v>
      </c>
      <c r="C38" s="95"/>
      <c r="D38" s="95"/>
      <c r="E38" s="121">
        <f>SUM(E35:E37)</f>
        <v>8306.380000000001</v>
      </c>
      <c r="F38" s="90"/>
      <c r="G38" s="95"/>
      <c r="H38" s="96"/>
      <c r="I38" s="121">
        <f>SUM(I35:I37)</f>
        <v>7564.1600000000008</v>
      </c>
      <c r="J38" s="90"/>
      <c r="K38" s="197">
        <f>+I38-E38</f>
        <v>-742.22000000000025</v>
      </c>
      <c r="L38" s="144">
        <f>IF((E38)=0,"",(K38/E38))</f>
        <v>-8.9355411141797042E-2</v>
      </c>
      <c r="O38" s="143"/>
    </row>
    <row r="39" spans="2:15">
      <c r="B39" s="269" t="s">
        <v>60</v>
      </c>
      <c r="C39" s="109">
        <f>+C16</f>
        <v>2.9152999999999998</v>
      </c>
      <c r="D39" s="97">
        <f>+E25</f>
        <v>2100</v>
      </c>
      <c r="E39" s="171">
        <f>+C39*D39</f>
        <v>6122.1299999999992</v>
      </c>
      <c r="F39" s="90"/>
      <c r="G39" s="109">
        <f>+D16</f>
        <v>2.9649000000000001</v>
      </c>
      <c r="H39" s="98">
        <f>+E25</f>
        <v>2100</v>
      </c>
      <c r="I39" s="119">
        <f>+G39*H39</f>
        <v>6226.29</v>
      </c>
      <c r="J39" s="90"/>
      <c r="K39" s="189">
        <f t="shared" ref="K39:K40" si="6">+I39-E39</f>
        <v>104.16000000000076</v>
      </c>
      <c r="L39" s="132">
        <f t="shared" ref="L39:L40" si="7">IF((E39)=0,"",(K39/E39))</f>
        <v>1.7013686413062248E-2</v>
      </c>
    </row>
    <row r="40" spans="2:15" ht="30" customHeight="1">
      <c r="B40" s="270" t="s">
        <v>61</v>
      </c>
      <c r="C40" s="109">
        <f>+C17</f>
        <v>1.964</v>
      </c>
      <c r="D40" s="97">
        <f>+E25</f>
        <v>2100</v>
      </c>
      <c r="E40" s="171">
        <f>+C40*D40</f>
        <v>4124.3999999999996</v>
      </c>
      <c r="F40" s="90"/>
      <c r="G40" s="109">
        <f>+D17</f>
        <v>1.9327000000000001</v>
      </c>
      <c r="H40" s="98">
        <f>+E25</f>
        <v>2100</v>
      </c>
      <c r="I40" s="119">
        <f>+G40*H40</f>
        <v>4058.67</v>
      </c>
      <c r="J40" s="90"/>
      <c r="K40" s="189">
        <f t="shared" si="6"/>
        <v>-65.729999999999563</v>
      </c>
      <c r="L40" s="132">
        <f t="shared" si="7"/>
        <v>-1.5936863543788083E-2</v>
      </c>
    </row>
    <row r="41" spans="2:15">
      <c r="B41" s="118" t="s">
        <v>62</v>
      </c>
      <c r="C41" s="95"/>
      <c r="D41" s="95"/>
      <c r="E41" s="121">
        <f>SUM(E38:E40)</f>
        <v>18552.91</v>
      </c>
      <c r="F41" s="90"/>
      <c r="G41" s="99"/>
      <c r="H41" s="100"/>
      <c r="I41" s="121">
        <f>SUM(I38:I40)</f>
        <v>17849.120000000003</v>
      </c>
      <c r="J41" s="90"/>
      <c r="K41" s="197">
        <f>+I41-E41</f>
        <v>-703.78999999999724</v>
      </c>
      <c r="L41" s="144">
        <f>IF((E41)=0,"",(K41/E41))</f>
        <v>-3.793421085964397E-2</v>
      </c>
    </row>
    <row r="42" spans="2:15">
      <c r="B42" s="271" t="s">
        <v>63</v>
      </c>
      <c r="C42" s="111">
        <f>+C18</f>
        <v>4.4000000000000003E-3</v>
      </c>
      <c r="D42" s="97">
        <f>+$C$25*$C$27</f>
        <v>951901.0199999999</v>
      </c>
      <c r="E42" s="172">
        <f>+C42*D42</f>
        <v>4188.3644880000002</v>
      </c>
      <c r="F42" s="90"/>
      <c r="G42" s="111">
        <f>+D18</f>
        <v>4.4000000000000003E-3</v>
      </c>
      <c r="H42" s="98">
        <f>+$C$25*$C$27</f>
        <v>951901.0199999999</v>
      </c>
      <c r="I42" s="122">
        <f>+G42*H42</f>
        <v>4188.3644880000002</v>
      </c>
      <c r="J42" s="90"/>
      <c r="K42" s="189">
        <f t="shared" ref="K42:K46" si="8">+I42-E42</f>
        <v>0</v>
      </c>
      <c r="L42" s="132">
        <f t="shared" ref="L42:L46" si="9">IF((E42)=0,"",(K42/E42))</f>
        <v>0</v>
      </c>
    </row>
    <row r="43" spans="2:15">
      <c r="B43" s="271" t="s">
        <v>64</v>
      </c>
      <c r="C43" s="111">
        <f t="shared" ref="C43:C45" si="10">+C19</f>
        <v>1.1999999999999999E-3</v>
      </c>
      <c r="D43" s="97">
        <f>+$C$25*$C$27</f>
        <v>951901.0199999999</v>
      </c>
      <c r="E43" s="172">
        <f t="shared" ref="E43:E46" si="11">+C43*D43</f>
        <v>1142.2812239999998</v>
      </c>
      <c r="F43" s="90"/>
      <c r="G43" s="111">
        <f t="shared" ref="G43:G45" si="12">+D19</f>
        <v>1.1999999999999999E-3</v>
      </c>
      <c r="H43" s="98">
        <f>+$C$25*$C$27</f>
        <v>951901.0199999999</v>
      </c>
      <c r="I43" s="122">
        <f t="shared" ref="I43:I46" si="13">+G43*H43</f>
        <v>1142.2812239999998</v>
      </c>
      <c r="J43" s="90"/>
      <c r="K43" s="189">
        <f t="shared" si="8"/>
        <v>0</v>
      </c>
      <c r="L43" s="132">
        <f t="shared" si="9"/>
        <v>0</v>
      </c>
    </row>
    <row r="44" spans="2:15">
      <c r="B44" s="264" t="s">
        <v>65</v>
      </c>
      <c r="C44" s="111">
        <f t="shared" si="10"/>
        <v>0.25</v>
      </c>
      <c r="D44" s="97">
        <v>1</v>
      </c>
      <c r="E44" s="172">
        <f t="shared" si="11"/>
        <v>0.25</v>
      </c>
      <c r="F44" s="90"/>
      <c r="G44" s="111">
        <f t="shared" si="12"/>
        <v>0.25</v>
      </c>
      <c r="H44" s="98">
        <v>1</v>
      </c>
      <c r="I44" s="122">
        <f t="shared" si="13"/>
        <v>0.25</v>
      </c>
      <c r="J44" s="90"/>
      <c r="K44" s="189">
        <f t="shared" si="8"/>
        <v>0</v>
      </c>
      <c r="L44" s="132">
        <f t="shared" si="9"/>
        <v>0</v>
      </c>
    </row>
    <row r="45" spans="2:15">
      <c r="B45" s="264" t="s">
        <v>18</v>
      </c>
      <c r="C45" s="111">
        <f t="shared" si="10"/>
        <v>7.0000000000000001E-3</v>
      </c>
      <c r="D45" s="92">
        <f>+$C$25</f>
        <v>919800</v>
      </c>
      <c r="E45" s="172">
        <f t="shared" si="11"/>
        <v>6438.6</v>
      </c>
      <c r="F45" s="90"/>
      <c r="G45" s="111">
        <f t="shared" si="12"/>
        <v>7.0000000000000001E-3</v>
      </c>
      <c r="H45" s="98">
        <f>+$C$25</f>
        <v>919800</v>
      </c>
      <c r="I45" s="122">
        <f t="shared" si="13"/>
        <v>6438.6</v>
      </c>
      <c r="J45" s="90"/>
      <c r="K45" s="189">
        <f t="shared" si="8"/>
        <v>0</v>
      </c>
      <c r="L45" s="132">
        <f t="shared" si="9"/>
        <v>0</v>
      </c>
    </row>
    <row r="46" spans="2:15" ht="15.75" thickBot="1">
      <c r="B46" s="268" t="s">
        <v>87</v>
      </c>
      <c r="C46" s="101">
        <f>+C7</f>
        <v>7.8916666666666663E-2</v>
      </c>
      <c r="D46" s="97">
        <f>+C25*C27</f>
        <v>951901.0199999999</v>
      </c>
      <c r="E46" s="122">
        <f t="shared" si="11"/>
        <v>75120.855494999982</v>
      </c>
      <c r="F46" s="90"/>
      <c r="G46" s="101">
        <f>+D7</f>
        <v>7.8916666666666663E-2</v>
      </c>
      <c r="H46" s="97">
        <f>+D46</f>
        <v>951901.0199999999</v>
      </c>
      <c r="I46" s="122">
        <f t="shared" si="13"/>
        <v>75120.855494999982</v>
      </c>
      <c r="J46" s="90"/>
      <c r="K46" s="189">
        <f t="shared" si="8"/>
        <v>0</v>
      </c>
      <c r="L46" s="132">
        <f t="shared" si="9"/>
        <v>0</v>
      </c>
    </row>
    <row r="47" spans="2:15" ht="15.75" thickBot="1">
      <c r="B47" s="272"/>
      <c r="C47" s="102"/>
      <c r="D47" s="103"/>
      <c r="E47" s="123"/>
      <c r="F47" s="104"/>
      <c r="G47" s="102"/>
      <c r="H47" s="105"/>
      <c r="I47" s="123"/>
      <c r="J47" s="104"/>
      <c r="K47" s="226"/>
      <c r="L47" s="273"/>
    </row>
    <row r="48" spans="2:15">
      <c r="B48" s="274" t="s">
        <v>90</v>
      </c>
      <c r="C48" s="133"/>
      <c r="D48" s="134"/>
      <c r="E48" s="124">
        <f>SUM(E41:E46)</f>
        <v>105443.26120699997</v>
      </c>
      <c r="F48" s="135"/>
      <c r="G48" s="136"/>
      <c r="H48" s="136"/>
      <c r="I48" s="236">
        <f>SUM(I41:I46)</f>
        <v>104739.47120699998</v>
      </c>
      <c r="J48" s="106"/>
      <c r="K48" s="224">
        <f>+I48-E48</f>
        <v>-703.7899999999936</v>
      </c>
      <c r="L48" s="225">
        <f t="shared" ref="L48:L50" si="14">IF((E48)=0,"",(K48/E48))</f>
        <v>-6.674584908924191E-3</v>
      </c>
    </row>
    <row r="49" spans="2:12">
      <c r="B49" s="275" t="s">
        <v>19</v>
      </c>
      <c r="C49" s="133">
        <v>0.13</v>
      </c>
      <c r="D49" s="137"/>
      <c r="E49" s="125">
        <f>+E48*C49</f>
        <v>13707.623956909996</v>
      </c>
      <c r="F49" s="89"/>
      <c r="G49" s="133">
        <v>0.13</v>
      </c>
      <c r="H49" s="89"/>
      <c r="I49" s="129">
        <f>+I48*G49</f>
        <v>13616.131256909997</v>
      </c>
      <c r="J49" s="107"/>
      <c r="K49" s="194">
        <f t="shared" ref="K49:K50" si="15">+I49-E49</f>
        <v>-91.492699999998877</v>
      </c>
      <c r="L49" s="145">
        <f t="shared" si="14"/>
        <v>-6.6745849089241702E-3</v>
      </c>
    </row>
    <row r="50" spans="2:12" ht="15.75" thickBot="1">
      <c r="B50" s="278" t="s">
        <v>97</v>
      </c>
      <c r="C50" s="138"/>
      <c r="D50" s="139"/>
      <c r="E50" s="127">
        <f>SUM(E48:E49)</f>
        <v>119150.88516390997</v>
      </c>
      <c r="F50" s="140"/>
      <c r="G50" s="140"/>
      <c r="H50" s="140"/>
      <c r="I50" s="131">
        <f>SUM(I48:I49)</f>
        <v>118355.60246390998</v>
      </c>
      <c r="J50" s="108"/>
      <c r="K50" s="195">
        <f t="shared" si="15"/>
        <v>-795.28269999999611</v>
      </c>
      <c r="L50" s="154">
        <f t="shared" si="14"/>
        <v>-6.6745849089242188E-3</v>
      </c>
    </row>
    <row r="51" spans="2:12">
      <c r="B51" s="279"/>
      <c r="C51" s="280"/>
      <c r="D51" s="281"/>
      <c r="E51" s="282"/>
      <c r="F51" s="283"/>
      <c r="G51" s="280"/>
      <c r="H51" s="284"/>
      <c r="I51" s="282"/>
      <c r="J51" s="283"/>
      <c r="K51" s="287"/>
      <c r="L51" s="288"/>
    </row>
    <row r="53" spans="2:12">
      <c r="E53" s="143"/>
      <c r="I53" s="143"/>
    </row>
    <row r="54" spans="2:12">
      <c r="E54" s="143"/>
      <c r="I54" s="143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46 C35:D41 F35:H41" unlockedFormula="1"/>
    <ignoredError sqref="E35:E41 I35:I41" formula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B1:AC55"/>
  <sheetViews>
    <sheetView showGridLines="0" topLeftCell="A19" zoomScale="85" zoomScaleNormal="85" workbookViewId="0">
      <selection activeCell="A28" sqref="A28:L52"/>
    </sheetView>
  </sheetViews>
  <sheetFormatPr defaultRowHeight="15"/>
  <cols>
    <col min="1" max="1" width="2.42578125" style="160" customWidth="1"/>
    <col min="2" max="2" width="44.5703125" style="160" customWidth="1"/>
    <col min="3" max="4" width="11.7109375" style="160" bestFit="1" customWidth="1"/>
    <col min="5" max="5" width="14.28515625" style="160" bestFit="1" customWidth="1"/>
    <col min="6" max="6" width="2.140625" style="160" customWidth="1"/>
    <col min="7" max="7" width="13.5703125" style="160" customWidth="1"/>
    <col min="8" max="8" width="11.5703125" style="160" customWidth="1"/>
    <col min="9" max="9" width="14.85546875" style="160" customWidth="1"/>
    <col min="10" max="10" width="2" style="160" customWidth="1"/>
    <col min="11" max="11" width="12.42578125" style="160" bestFit="1" customWidth="1"/>
    <col min="12" max="12" width="10.28515625" style="160" bestFit="1" customWidth="1"/>
    <col min="13" max="13" width="2.5703125" style="160" customWidth="1"/>
    <col min="14" max="16384" width="9.140625" style="160"/>
  </cols>
  <sheetData>
    <row r="1" spans="2:29" ht="23.25">
      <c r="B1" s="308" t="s">
        <v>35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1"/>
      <c r="F7" s="71"/>
      <c r="G7" s="160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/>
      <c r="C8" s="50"/>
      <c r="D8" s="50"/>
      <c r="E8" s="71"/>
      <c r="F8" s="71"/>
      <c r="G8" s="160" t="s">
        <v>40</v>
      </c>
      <c r="K8" s="174">
        <v>0</v>
      </c>
      <c r="L8" s="174">
        <v>0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/>
      <c r="C9" s="50"/>
      <c r="D9" s="50"/>
      <c r="E9" s="71"/>
      <c r="F9" s="71"/>
      <c r="G9" s="160" t="s">
        <v>29</v>
      </c>
      <c r="K9" s="175">
        <v>0</v>
      </c>
      <c r="L9" s="175">
        <v>0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4486.8500000000004</v>
      </c>
      <c r="D10" s="59">
        <v>4544.28</v>
      </c>
      <c r="E10" s="71"/>
      <c r="F10" s="71"/>
      <c r="K10" s="143">
        <f>SUM(K7:K9)</f>
        <v>0.02</v>
      </c>
      <c r="L10" s="143">
        <f>SUM(L7:L9)</f>
        <v>0.17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0.02</v>
      </c>
      <c r="D11" s="51">
        <f>+L10</f>
        <v>0.17</v>
      </c>
      <c r="E11" s="71"/>
      <c r="F11" s="71"/>
      <c r="G11" s="160" t="s">
        <v>41</v>
      </c>
      <c r="K11" s="174">
        <v>0</v>
      </c>
      <c r="L11" s="174">
        <v>0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2.1734</v>
      </c>
      <c r="D13" s="60">
        <v>2.2012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-0.49579999999999996</v>
      </c>
      <c r="E14" s="71"/>
      <c r="F14" s="71"/>
      <c r="G14" s="160" t="s">
        <v>42</v>
      </c>
      <c r="K14" s="39">
        <v>0</v>
      </c>
      <c r="L14" s="62">
        <v>-0.72019999999999995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>
        <v>0.22439999999999999</v>
      </c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3.2995000000000001</v>
      </c>
      <c r="D16" s="61">
        <v>3.3557000000000001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2.27</v>
      </c>
      <c r="D17" s="61">
        <v>2.2339000000000002</v>
      </c>
      <c r="E17" s="71"/>
      <c r="F17" s="71"/>
      <c r="G17" s="160" t="s">
        <v>14</v>
      </c>
      <c r="K17" s="40">
        <f>SUM(K14:K16)</f>
        <v>0</v>
      </c>
      <c r="L17" s="40">
        <f>SUM(L14:L16)</f>
        <v>-0.49579999999999996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1" si="0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0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0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0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1.0145</v>
      </c>
      <c r="D22" s="56">
        <v>1.0145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 ht="6.75" customHeight="1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170"/>
      <c r="C24" s="170"/>
      <c r="D24" s="170"/>
      <c r="E24" s="170"/>
      <c r="F24" s="166"/>
      <c r="G24" s="166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70" t="s">
        <v>1</v>
      </c>
      <c r="C25" s="221">
        <f>+E25*C26*365*24/12</f>
        <v>4854500</v>
      </c>
      <c r="D25" s="170" t="s">
        <v>0</v>
      </c>
      <c r="E25" s="222">
        <v>9500</v>
      </c>
      <c r="F25" s="75"/>
      <c r="G25" s="166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170" t="s">
        <v>3</v>
      </c>
      <c r="C26" s="223">
        <v>0.7</v>
      </c>
      <c r="D26" s="170"/>
      <c r="E26" s="170"/>
      <c r="F26" s="75"/>
      <c r="G26" s="166"/>
      <c r="H26" s="169"/>
      <c r="I26" s="170"/>
      <c r="J26" s="71"/>
      <c r="K26" s="81"/>
      <c r="L26" s="81"/>
      <c r="M26" s="69"/>
      <c r="N26" s="75"/>
      <c r="O26" s="76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7" t="s">
        <v>4</v>
      </c>
      <c r="C27" s="48">
        <v>1.0145</v>
      </c>
      <c r="D27" s="77"/>
      <c r="E27" s="86"/>
      <c r="F27" s="80"/>
      <c r="G27" s="166"/>
      <c r="H27" s="168"/>
      <c r="I27" s="168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9.75" customHeight="1"/>
    <row r="29" spans="2:29">
      <c r="B29" s="261"/>
      <c r="C29" s="313" t="s">
        <v>44</v>
      </c>
      <c r="D29" s="314"/>
      <c r="E29" s="315"/>
      <c r="F29" s="262"/>
      <c r="G29" s="313" t="s">
        <v>45</v>
      </c>
      <c r="H29" s="314"/>
      <c r="I29" s="315"/>
      <c r="J29" s="262"/>
      <c r="K29" s="313" t="s">
        <v>46</v>
      </c>
      <c r="L29" s="315"/>
    </row>
    <row r="30" spans="2:29">
      <c r="B30" s="263"/>
      <c r="C30" s="112" t="s">
        <v>47</v>
      </c>
      <c r="D30" s="112" t="s">
        <v>5</v>
      </c>
      <c r="E30" s="113" t="s">
        <v>48</v>
      </c>
      <c r="F30" s="90"/>
      <c r="G30" s="112" t="s">
        <v>47</v>
      </c>
      <c r="H30" s="114" t="s">
        <v>5</v>
      </c>
      <c r="I30" s="113" t="s">
        <v>48</v>
      </c>
      <c r="J30" s="90"/>
      <c r="K30" s="311" t="s">
        <v>49</v>
      </c>
      <c r="L30" s="309" t="s">
        <v>50</v>
      </c>
    </row>
    <row r="31" spans="2:29">
      <c r="B31" s="263"/>
      <c r="C31" s="115" t="s">
        <v>51</v>
      </c>
      <c r="D31" s="115"/>
      <c r="E31" s="116" t="s">
        <v>51</v>
      </c>
      <c r="F31" s="90"/>
      <c r="G31" s="115" t="s">
        <v>51</v>
      </c>
      <c r="H31" s="116"/>
      <c r="I31" s="116" t="s">
        <v>51</v>
      </c>
      <c r="J31" s="90"/>
      <c r="K31" s="312"/>
      <c r="L31" s="310"/>
    </row>
    <row r="32" spans="2:29">
      <c r="B32" s="264" t="s">
        <v>52</v>
      </c>
      <c r="C32" s="141">
        <f>+C10</f>
        <v>4486.8500000000004</v>
      </c>
      <c r="D32" s="89">
        <v>1</v>
      </c>
      <c r="E32" s="171">
        <f>+C32*D32</f>
        <v>4486.8500000000004</v>
      </c>
      <c r="F32" s="90"/>
      <c r="G32" s="141">
        <f>+D10</f>
        <v>4544.28</v>
      </c>
      <c r="H32" s="91">
        <v>1</v>
      </c>
      <c r="I32" s="119">
        <f>+G32*H32</f>
        <v>4544.28</v>
      </c>
      <c r="J32" s="90"/>
      <c r="K32" s="189">
        <f>+I32-E32</f>
        <v>57.429999999999382</v>
      </c>
      <c r="L32" s="132">
        <f>IF((E32)=0,"",(K32/E32))</f>
        <v>1.2799625572506185E-2</v>
      </c>
    </row>
    <row r="33" spans="2:15">
      <c r="B33" s="264" t="s">
        <v>12</v>
      </c>
      <c r="C33" s="109">
        <f>+C13</f>
        <v>2.1734</v>
      </c>
      <c r="D33" s="92">
        <f>+E25</f>
        <v>9500</v>
      </c>
      <c r="E33" s="171">
        <f>+C33*D33</f>
        <v>20647.3</v>
      </c>
      <c r="F33" s="90"/>
      <c r="G33" s="109">
        <f>+D13</f>
        <v>2.2012</v>
      </c>
      <c r="H33" s="93">
        <f>+E25</f>
        <v>9500</v>
      </c>
      <c r="I33" s="119">
        <f>+G33*H33</f>
        <v>20911.400000000001</v>
      </c>
      <c r="J33" s="90"/>
      <c r="K33" s="189">
        <f t="shared" ref="K33:K34" si="1">+I33-E33</f>
        <v>264.10000000000218</v>
      </c>
      <c r="L33" s="132">
        <f t="shared" ref="L33:L37" si="2">IF((E33)=0,"",(K33/E33))</f>
        <v>1.2791018680408682E-2</v>
      </c>
    </row>
    <row r="34" spans="2:15">
      <c r="B34" s="265" t="s">
        <v>53</v>
      </c>
      <c r="C34" s="159">
        <f>+K10</f>
        <v>0.02</v>
      </c>
      <c r="D34" s="89">
        <v>1</v>
      </c>
      <c r="E34" s="171">
        <f>+C34*D34</f>
        <v>0.02</v>
      </c>
      <c r="F34" s="90"/>
      <c r="G34" s="159">
        <f>+L10</f>
        <v>0.17</v>
      </c>
      <c r="H34" s="91">
        <v>1</v>
      </c>
      <c r="I34" s="119">
        <f t="shared" ref="I34" si="3">+G34*H34</f>
        <v>0.17</v>
      </c>
      <c r="J34" s="90"/>
      <c r="K34" s="189">
        <f t="shared" si="1"/>
        <v>0.15000000000000002</v>
      </c>
      <c r="L34" s="132">
        <f t="shared" si="2"/>
        <v>7.5000000000000009</v>
      </c>
    </row>
    <row r="35" spans="2:15" s="65" customFormat="1">
      <c r="B35" s="216" t="s">
        <v>55</v>
      </c>
      <c r="C35" s="147"/>
      <c r="D35" s="147"/>
      <c r="E35" s="151">
        <f>SUM(E32:E34)</f>
        <v>25134.170000000002</v>
      </c>
      <c r="F35" s="217"/>
      <c r="G35" s="147"/>
      <c r="H35" s="99"/>
      <c r="I35" s="151">
        <f>SUM(I32:I34)</f>
        <v>25455.85</v>
      </c>
      <c r="J35" s="217"/>
      <c r="K35" s="196">
        <f>+I35-E35</f>
        <v>321.67999999999665</v>
      </c>
      <c r="L35" s="152">
        <f>IF((E35)=0,"",(K35/E35))</f>
        <v>1.279851294074945E-2</v>
      </c>
    </row>
    <row r="36" spans="2:15" s="65" customFormat="1">
      <c r="B36" s="268" t="s">
        <v>58</v>
      </c>
      <c r="C36" s="111">
        <v>0</v>
      </c>
      <c r="D36" s="97">
        <f>+E25</f>
        <v>9500</v>
      </c>
      <c r="E36" s="172">
        <f>+C36*D36</f>
        <v>0</v>
      </c>
      <c r="F36" s="90"/>
      <c r="G36" s="111">
        <v>0</v>
      </c>
      <c r="H36" s="98">
        <f>+E25</f>
        <v>9500</v>
      </c>
      <c r="I36" s="203">
        <f>+G36*H36</f>
        <v>0</v>
      </c>
      <c r="J36" s="199"/>
      <c r="K36" s="189">
        <f>+I36-E36</f>
        <v>0</v>
      </c>
      <c r="L36" s="132" t="str">
        <f>IF((E36)=0,"",(K36/E36))</f>
        <v/>
      </c>
    </row>
    <row r="37" spans="2:15">
      <c r="B37" s="267" t="s">
        <v>57</v>
      </c>
      <c r="C37" s="156">
        <v>0</v>
      </c>
      <c r="D37" s="92">
        <f>+E25</f>
        <v>9500</v>
      </c>
      <c r="E37" s="119">
        <f>+C37*D37</f>
        <v>0</v>
      </c>
      <c r="F37" s="90"/>
      <c r="G37" s="191">
        <f>+D14</f>
        <v>-0.49579999999999996</v>
      </c>
      <c r="H37" s="93">
        <f>+E25</f>
        <v>9500</v>
      </c>
      <c r="I37" s="173">
        <f t="shared" ref="I37" si="4">+G37*H37</f>
        <v>-4710.0999999999995</v>
      </c>
      <c r="J37" s="90"/>
      <c r="K37" s="189">
        <f t="shared" ref="K37" si="5">+I37-E37</f>
        <v>-4710.0999999999995</v>
      </c>
      <c r="L37" s="132" t="str">
        <f t="shared" si="2"/>
        <v/>
      </c>
    </row>
    <row r="38" spans="2:15" ht="25.5">
      <c r="B38" s="118" t="s">
        <v>59</v>
      </c>
      <c r="C38" s="95"/>
      <c r="D38" s="95"/>
      <c r="E38" s="121">
        <f>SUM(E35:E37)</f>
        <v>25134.170000000002</v>
      </c>
      <c r="F38" s="90"/>
      <c r="G38" s="95"/>
      <c r="H38" s="96"/>
      <c r="I38" s="121">
        <f>SUM(I35:I37)</f>
        <v>20745.75</v>
      </c>
      <c r="J38" s="90"/>
      <c r="K38" s="197">
        <f>+I38-E38</f>
        <v>-4388.4200000000019</v>
      </c>
      <c r="L38" s="144">
        <f>IF((E38)=0,"",(K38/E38))</f>
        <v>-0.17459975801866548</v>
      </c>
      <c r="O38" s="143"/>
    </row>
    <row r="39" spans="2:15">
      <c r="B39" s="269" t="s">
        <v>60</v>
      </c>
      <c r="C39" s="109">
        <f>+C16</f>
        <v>3.2995000000000001</v>
      </c>
      <c r="D39" s="97">
        <f>+E25</f>
        <v>9500</v>
      </c>
      <c r="E39" s="171">
        <f>+C39*D39</f>
        <v>31345.25</v>
      </c>
      <c r="F39" s="90"/>
      <c r="G39" s="109">
        <f>+D16</f>
        <v>3.3557000000000001</v>
      </c>
      <c r="H39" s="98">
        <f>+E25</f>
        <v>9500</v>
      </c>
      <c r="I39" s="119">
        <f>+G39*H39</f>
        <v>31879.15</v>
      </c>
      <c r="J39" s="90"/>
      <c r="K39" s="189">
        <f t="shared" ref="K39:K40" si="6">+I39-E39</f>
        <v>533.90000000000146</v>
      </c>
      <c r="L39" s="132">
        <f t="shared" ref="L39:L40" si="7">IF((E39)=0,"",(K39/E39))</f>
        <v>1.7032883770268268E-2</v>
      </c>
    </row>
    <row r="40" spans="2:15" ht="30" customHeight="1">
      <c r="B40" s="270" t="s">
        <v>61</v>
      </c>
      <c r="C40" s="109">
        <f>+C17</f>
        <v>2.27</v>
      </c>
      <c r="D40" s="97">
        <f>+E25</f>
        <v>9500</v>
      </c>
      <c r="E40" s="171">
        <f>+C40*D40</f>
        <v>21565</v>
      </c>
      <c r="F40" s="90"/>
      <c r="G40" s="109">
        <f>+D17</f>
        <v>2.2339000000000002</v>
      </c>
      <c r="H40" s="98">
        <f>+E25</f>
        <v>9500</v>
      </c>
      <c r="I40" s="119">
        <f>+G40*H40</f>
        <v>21222.050000000003</v>
      </c>
      <c r="J40" s="90"/>
      <c r="K40" s="189">
        <f t="shared" si="6"/>
        <v>-342.94999999999709</v>
      </c>
      <c r="L40" s="132">
        <f t="shared" si="7"/>
        <v>-1.5903083700440395E-2</v>
      </c>
    </row>
    <row r="41" spans="2:15">
      <c r="B41" s="118" t="s">
        <v>62</v>
      </c>
      <c r="C41" s="95"/>
      <c r="D41" s="95"/>
      <c r="E41" s="121">
        <f>SUM(E38:E40)</f>
        <v>78044.42</v>
      </c>
      <c r="F41" s="90"/>
      <c r="G41" s="99"/>
      <c r="H41" s="100"/>
      <c r="I41" s="121">
        <f>SUM(I38:I40)</f>
        <v>73846.950000000012</v>
      </c>
      <c r="J41" s="90"/>
      <c r="K41" s="197">
        <f>+I41-E41</f>
        <v>-4197.4699999999866</v>
      </c>
      <c r="L41" s="144">
        <f>IF((E41)=0,"",(K41/E41))</f>
        <v>-5.3783089168962836E-2</v>
      </c>
    </row>
    <row r="42" spans="2:15">
      <c r="B42" s="271" t="s">
        <v>63</v>
      </c>
      <c r="C42" s="111">
        <f>+C18</f>
        <v>4.4000000000000003E-3</v>
      </c>
      <c r="D42" s="97">
        <f>+$C$25*$C$27</f>
        <v>4924890.25</v>
      </c>
      <c r="E42" s="172">
        <f>+C42*D42</f>
        <v>21669.517100000001</v>
      </c>
      <c r="F42" s="90"/>
      <c r="G42" s="111">
        <f>+D18</f>
        <v>4.4000000000000003E-3</v>
      </c>
      <c r="H42" s="98">
        <f>+$C$25*$C$27</f>
        <v>4924890.25</v>
      </c>
      <c r="I42" s="122">
        <f>+G42*H42</f>
        <v>21669.517100000001</v>
      </c>
      <c r="J42" s="90"/>
      <c r="K42" s="189">
        <f t="shared" ref="K42:K46" si="8">+I42-E42</f>
        <v>0</v>
      </c>
      <c r="L42" s="132">
        <f t="shared" ref="L42:L46" si="9">IF((E42)=0,"",(K42/E42))</f>
        <v>0</v>
      </c>
    </row>
    <row r="43" spans="2:15">
      <c r="B43" s="271" t="s">
        <v>64</v>
      </c>
      <c r="C43" s="111">
        <f t="shared" ref="C43:C45" si="10">+C19</f>
        <v>1.1999999999999999E-3</v>
      </c>
      <c r="D43" s="97">
        <f>+$C$25*$C$27</f>
        <v>4924890.25</v>
      </c>
      <c r="E43" s="172">
        <f t="shared" ref="E43:E46" si="11">+C43*D43</f>
        <v>5909.8682999999992</v>
      </c>
      <c r="F43" s="90"/>
      <c r="G43" s="111">
        <f t="shared" ref="G43:G45" si="12">+D19</f>
        <v>1.1999999999999999E-3</v>
      </c>
      <c r="H43" s="98">
        <f>+$C$25*$C$27</f>
        <v>4924890.25</v>
      </c>
      <c r="I43" s="122">
        <f t="shared" ref="I43:I46" si="13">+G43*H43</f>
        <v>5909.8682999999992</v>
      </c>
      <c r="J43" s="90"/>
      <c r="K43" s="189">
        <f t="shared" si="8"/>
        <v>0</v>
      </c>
      <c r="L43" s="132">
        <f t="shared" si="9"/>
        <v>0</v>
      </c>
    </row>
    <row r="44" spans="2:15">
      <c r="B44" s="264" t="s">
        <v>65</v>
      </c>
      <c r="C44" s="111">
        <f t="shared" si="10"/>
        <v>0.25</v>
      </c>
      <c r="D44" s="97">
        <v>1</v>
      </c>
      <c r="E44" s="172">
        <f t="shared" si="11"/>
        <v>0.25</v>
      </c>
      <c r="F44" s="90"/>
      <c r="G44" s="111">
        <f t="shared" si="12"/>
        <v>0.25</v>
      </c>
      <c r="H44" s="98">
        <v>1</v>
      </c>
      <c r="I44" s="122">
        <f t="shared" si="13"/>
        <v>0.25</v>
      </c>
      <c r="J44" s="90"/>
      <c r="K44" s="189">
        <f t="shared" si="8"/>
        <v>0</v>
      </c>
      <c r="L44" s="132">
        <f t="shared" si="9"/>
        <v>0</v>
      </c>
    </row>
    <row r="45" spans="2:15">
      <c r="B45" s="264" t="s">
        <v>18</v>
      </c>
      <c r="C45" s="111">
        <f t="shared" si="10"/>
        <v>7.0000000000000001E-3</v>
      </c>
      <c r="D45" s="92">
        <f>+$C$25</f>
        <v>4854500</v>
      </c>
      <c r="E45" s="172">
        <f t="shared" si="11"/>
        <v>33981.5</v>
      </c>
      <c r="F45" s="90"/>
      <c r="G45" s="111">
        <f t="shared" si="12"/>
        <v>7.0000000000000001E-3</v>
      </c>
      <c r="H45" s="98">
        <f>+$C$25</f>
        <v>4854500</v>
      </c>
      <c r="I45" s="122">
        <f t="shared" si="13"/>
        <v>33981.5</v>
      </c>
      <c r="J45" s="90"/>
      <c r="K45" s="189">
        <f t="shared" si="8"/>
        <v>0</v>
      </c>
      <c r="L45" s="132">
        <f t="shared" si="9"/>
        <v>0</v>
      </c>
    </row>
    <row r="46" spans="2:15" ht="15.75" thickBot="1">
      <c r="B46" s="268" t="s">
        <v>87</v>
      </c>
      <c r="C46" s="101">
        <f>+C7</f>
        <v>7.8916666666666663E-2</v>
      </c>
      <c r="D46" s="97">
        <f>+C25*C27</f>
        <v>4924890.25</v>
      </c>
      <c r="E46" s="122">
        <f t="shared" si="11"/>
        <v>388655.92222916667</v>
      </c>
      <c r="F46" s="90"/>
      <c r="G46" s="101">
        <f>+D7</f>
        <v>7.8916666666666663E-2</v>
      </c>
      <c r="H46" s="97">
        <f>+D46</f>
        <v>4924890.25</v>
      </c>
      <c r="I46" s="122">
        <f t="shared" si="13"/>
        <v>388655.92222916667</v>
      </c>
      <c r="J46" s="90"/>
      <c r="K46" s="189">
        <f t="shared" si="8"/>
        <v>0</v>
      </c>
      <c r="L46" s="132">
        <f t="shared" si="9"/>
        <v>0</v>
      </c>
    </row>
    <row r="47" spans="2:15" ht="15.75" thickBot="1">
      <c r="B47" s="272"/>
      <c r="C47" s="102"/>
      <c r="D47" s="103"/>
      <c r="E47" s="123"/>
      <c r="F47" s="104"/>
      <c r="G47" s="102"/>
      <c r="H47" s="105"/>
      <c r="I47" s="123"/>
      <c r="J47" s="104"/>
      <c r="K47" s="226"/>
      <c r="L47" s="273"/>
    </row>
    <row r="48" spans="2:15">
      <c r="B48" s="274" t="s">
        <v>90</v>
      </c>
      <c r="C48" s="133"/>
      <c r="D48" s="134"/>
      <c r="E48" s="124">
        <f>SUM(E41:E46)</f>
        <v>528261.47762916668</v>
      </c>
      <c r="F48" s="135"/>
      <c r="G48" s="136"/>
      <c r="H48" s="136"/>
      <c r="I48" s="236">
        <f>SUM(I41:I46)</f>
        <v>524064.00762916671</v>
      </c>
      <c r="J48" s="106"/>
      <c r="K48" s="224">
        <f>+I48-E48</f>
        <v>-4197.4699999999721</v>
      </c>
      <c r="L48" s="225">
        <f t="shared" ref="L48:L50" si="14">IF((E48)=0,"",(K48/E48))</f>
        <v>-7.9458188373647543E-3</v>
      </c>
    </row>
    <row r="49" spans="2:12">
      <c r="B49" s="275" t="s">
        <v>19</v>
      </c>
      <c r="C49" s="133">
        <v>0.13</v>
      </c>
      <c r="D49" s="137"/>
      <c r="E49" s="125">
        <f>+E48*C49</f>
        <v>68673.992091791675</v>
      </c>
      <c r="F49" s="89"/>
      <c r="G49" s="133">
        <v>0.13</v>
      </c>
      <c r="H49" s="89"/>
      <c r="I49" s="129">
        <f>+I48*G49</f>
        <v>68128.320991791668</v>
      </c>
      <c r="J49" s="107"/>
      <c r="K49" s="194">
        <f t="shared" ref="K49:K50" si="15">+I49-E49</f>
        <v>-545.67110000000685</v>
      </c>
      <c r="L49" s="145">
        <f t="shared" si="14"/>
        <v>-7.9458188373649052E-3</v>
      </c>
    </row>
    <row r="50" spans="2:12" ht="15.75" thickBot="1">
      <c r="B50" s="278" t="s">
        <v>97</v>
      </c>
      <c r="C50" s="138"/>
      <c r="D50" s="139"/>
      <c r="E50" s="127">
        <f>SUM(E48:E49)</f>
        <v>596935.46972095838</v>
      </c>
      <c r="F50" s="140"/>
      <c r="G50" s="140"/>
      <c r="H50" s="140"/>
      <c r="I50" s="131">
        <f>SUM(I48:I49)</f>
        <v>592192.32862095837</v>
      </c>
      <c r="J50" s="108"/>
      <c r="K50" s="195">
        <f t="shared" si="15"/>
        <v>-4743.141100000008</v>
      </c>
      <c r="L50" s="154">
        <f t="shared" si="14"/>
        <v>-7.9458188373648202E-3</v>
      </c>
    </row>
    <row r="51" spans="2:12">
      <c r="B51" s="279"/>
      <c r="C51" s="280"/>
      <c r="D51" s="281"/>
      <c r="E51" s="282"/>
      <c r="F51" s="283"/>
      <c r="G51" s="280"/>
      <c r="H51" s="284"/>
      <c r="I51" s="282"/>
      <c r="J51" s="283"/>
      <c r="K51" s="287"/>
      <c r="L51" s="288"/>
    </row>
    <row r="53" spans="2:12">
      <c r="E53" s="143"/>
      <c r="I53" s="143"/>
    </row>
    <row r="54" spans="2:12">
      <c r="E54" s="143"/>
      <c r="I54" s="143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46 C35:D41 F35:H41" unlockedFormula="1"/>
    <ignoredError sqref="E35:E41 I35:I41" formula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B1:AC55"/>
  <sheetViews>
    <sheetView showGridLines="0" zoomScale="85" zoomScaleNormal="85" workbookViewId="0">
      <selection activeCell="G34" sqref="G34"/>
    </sheetView>
  </sheetViews>
  <sheetFormatPr defaultRowHeight="15"/>
  <cols>
    <col min="1" max="1" width="3.42578125" style="160" customWidth="1"/>
    <col min="2" max="2" width="52.28515625" style="160" customWidth="1"/>
    <col min="3" max="3" width="12.28515625" style="160" customWidth="1"/>
    <col min="4" max="4" width="12.7109375" style="160" customWidth="1"/>
    <col min="5" max="5" width="16.5703125" style="160" customWidth="1"/>
    <col min="6" max="6" width="2.140625" style="160" customWidth="1"/>
    <col min="7" max="7" width="12.42578125" style="160" customWidth="1"/>
    <col min="8" max="8" width="12.85546875" style="160" customWidth="1"/>
    <col min="9" max="9" width="16" style="160" bestFit="1" customWidth="1"/>
    <col min="10" max="10" width="2" style="160" customWidth="1"/>
    <col min="11" max="11" width="13.7109375" style="160" bestFit="1" customWidth="1"/>
    <col min="12" max="12" width="10.28515625" style="160" bestFit="1" customWidth="1"/>
    <col min="13" max="13" width="2.5703125" style="160" customWidth="1"/>
    <col min="14" max="16384" width="9.140625" style="160"/>
  </cols>
  <sheetData>
    <row r="1" spans="2:29" ht="23.25">
      <c r="B1" s="308" t="s">
        <v>35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1"/>
      <c r="F7" s="71"/>
      <c r="G7" s="160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/>
      <c r="C8" s="50"/>
      <c r="D8" s="50"/>
      <c r="E8" s="71"/>
      <c r="F8" s="71"/>
      <c r="G8" s="160" t="s">
        <v>40</v>
      </c>
      <c r="K8" s="174">
        <v>0</v>
      </c>
      <c r="L8" s="174">
        <v>0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/>
      <c r="C9" s="50"/>
      <c r="D9" s="50"/>
      <c r="E9" s="71"/>
      <c r="F9" s="71"/>
      <c r="G9" s="160" t="s">
        <v>29</v>
      </c>
      <c r="K9" s="175">
        <v>0</v>
      </c>
      <c r="L9" s="175">
        <v>0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4486.8500000000004</v>
      </c>
      <c r="D10" s="59">
        <v>4544.28</v>
      </c>
      <c r="E10" s="71"/>
      <c r="F10" s="71"/>
      <c r="K10" s="143">
        <f>SUM(K7:K9)</f>
        <v>0.02</v>
      </c>
      <c r="L10" s="143">
        <f>SUM(L7:L9)</f>
        <v>0.17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0.02</v>
      </c>
      <c r="D11" s="51">
        <f>+L10</f>
        <v>0.17</v>
      </c>
      <c r="E11" s="71"/>
      <c r="F11" s="71"/>
      <c r="G11" s="160" t="s">
        <v>41</v>
      </c>
      <c r="K11" s="174">
        <v>0</v>
      </c>
      <c r="L11" s="174">
        <v>0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2.1734</v>
      </c>
      <c r="D13" s="60">
        <v>2.2012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-0.49579999999999996</v>
      </c>
      <c r="E14" s="71"/>
      <c r="F14" s="71"/>
      <c r="G14" s="160" t="s">
        <v>42</v>
      </c>
      <c r="K14" s="39">
        <v>0</v>
      </c>
      <c r="L14" s="62">
        <v>-0.72019999999999995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>
        <v>0.22439999999999999</v>
      </c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3.2995000000000001</v>
      </c>
      <c r="D16" s="61">
        <v>3.3557000000000001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2.27</v>
      </c>
      <c r="D17" s="61">
        <v>2.2339000000000002</v>
      </c>
      <c r="E17" s="71"/>
      <c r="F17" s="71"/>
      <c r="G17" s="160" t="s">
        <v>14</v>
      </c>
      <c r="K17" s="40">
        <f>SUM(K14:K16)</f>
        <v>0</v>
      </c>
      <c r="L17" s="40">
        <f>SUM(L14:L16)</f>
        <v>-0.49579999999999996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1" si="0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0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0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0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1.0145</v>
      </c>
      <c r="D22" s="56">
        <v>1.0145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 ht="6.75" customHeight="1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170"/>
      <c r="C24" s="170"/>
      <c r="D24" s="170"/>
      <c r="E24" s="170"/>
      <c r="F24" s="166"/>
      <c r="G24" s="166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70" t="s">
        <v>1</v>
      </c>
      <c r="C25" s="221">
        <f>+E25*C26*365*24/12</f>
        <v>10220000</v>
      </c>
      <c r="D25" s="170" t="s">
        <v>0</v>
      </c>
      <c r="E25" s="222">
        <v>20000</v>
      </c>
      <c r="F25" s="75"/>
      <c r="G25" s="166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170" t="s">
        <v>3</v>
      </c>
      <c r="C26" s="223">
        <v>0.7</v>
      </c>
      <c r="D26" s="170"/>
      <c r="E26" s="170"/>
      <c r="F26" s="75"/>
      <c r="G26" s="166"/>
      <c r="H26" s="169"/>
      <c r="I26" s="170"/>
      <c r="J26" s="71"/>
      <c r="K26" s="81"/>
      <c r="L26" s="81"/>
      <c r="M26" s="69"/>
      <c r="N26" s="75"/>
      <c r="O26" s="76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7" t="s">
        <v>4</v>
      </c>
      <c r="C27" s="48">
        <v>1.0145</v>
      </c>
      <c r="D27" s="77"/>
      <c r="E27" s="86"/>
      <c r="F27" s="80"/>
      <c r="G27" s="166"/>
      <c r="H27" s="168"/>
      <c r="I27" s="168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8.25" customHeight="1"/>
    <row r="29" spans="2:29">
      <c r="B29" s="261"/>
      <c r="C29" s="313" t="s">
        <v>44</v>
      </c>
      <c r="D29" s="314"/>
      <c r="E29" s="315"/>
      <c r="F29" s="262"/>
      <c r="G29" s="313" t="s">
        <v>45</v>
      </c>
      <c r="H29" s="314"/>
      <c r="I29" s="315"/>
      <c r="J29" s="262"/>
      <c r="K29" s="313" t="s">
        <v>46</v>
      </c>
      <c r="L29" s="315"/>
    </row>
    <row r="30" spans="2:29">
      <c r="B30" s="263"/>
      <c r="C30" s="112" t="s">
        <v>47</v>
      </c>
      <c r="D30" s="112" t="s">
        <v>5</v>
      </c>
      <c r="E30" s="113" t="s">
        <v>48</v>
      </c>
      <c r="F30" s="90"/>
      <c r="G30" s="112" t="s">
        <v>47</v>
      </c>
      <c r="H30" s="114" t="s">
        <v>5</v>
      </c>
      <c r="I30" s="113" t="s">
        <v>48</v>
      </c>
      <c r="J30" s="90"/>
      <c r="K30" s="311" t="s">
        <v>49</v>
      </c>
      <c r="L30" s="309" t="s">
        <v>50</v>
      </c>
    </row>
    <row r="31" spans="2:29">
      <c r="B31" s="263"/>
      <c r="C31" s="115" t="s">
        <v>51</v>
      </c>
      <c r="D31" s="115"/>
      <c r="E31" s="116" t="s">
        <v>51</v>
      </c>
      <c r="F31" s="90"/>
      <c r="G31" s="115" t="s">
        <v>51</v>
      </c>
      <c r="H31" s="116"/>
      <c r="I31" s="116" t="s">
        <v>51</v>
      </c>
      <c r="J31" s="90"/>
      <c r="K31" s="312"/>
      <c r="L31" s="310"/>
    </row>
    <row r="32" spans="2:29">
      <c r="B32" s="264" t="s">
        <v>52</v>
      </c>
      <c r="C32" s="141">
        <f>+C10</f>
        <v>4486.8500000000004</v>
      </c>
      <c r="D32" s="89">
        <v>1</v>
      </c>
      <c r="E32" s="171">
        <f>+C32*D32</f>
        <v>4486.8500000000004</v>
      </c>
      <c r="F32" s="90"/>
      <c r="G32" s="141">
        <f>+D10</f>
        <v>4544.28</v>
      </c>
      <c r="H32" s="91">
        <v>1</v>
      </c>
      <c r="I32" s="119">
        <f>+G32*H32</f>
        <v>4544.28</v>
      </c>
      <c r="J32" s="90"/>
      <c r="K32" s="189">
        <f>+I32-E32</f>
        <v>57.429999999999382</v>
      </c>
      <c r="L32" s="132">
        <f>IF((E32)=0,"",(K32/E32))</f>
        <v>1.2799625572506185E-2</v>
      </c>
    </row>
    <row r="33" spans="2:15">
      <c r="B33" s="264" t="s">
        <v>12</v>
      </c>
      <c r="C33" s="109">
        <f>+C13</f>
        <v>2.1734</v>
      </c>
      <c r="D33" s="92">
        <f>+E25</f>
        <v>20000</v>
      </c>
      <c r="E33" s="171">
        <f>+C33*D33</f>
        <v>43468</v>
      </c>
      <c r="F33" s="90"/>
      <c r="G33" s="109">
        <f>+D13</f>
        <v>2.2012</v>
      </c>
      <c r="H33" s="93">
        <f>+E25</f>
        <v>20000</v>
      </c>
      <c r="I33" s="119">
        <f>+G33*H33</f>
        <v>44024</v>
      </c>
      <c r="J33" s="90"/>
      <c r="K33" s="189">
        <f t="shared" ref="K33:K34" si="1">+I33-E33</f>
        <v>556</v>
      </c>
      <c r="L33" s="132">
        <f t="shared" ref="L33:L37" si="2">IF((E33)=0,"",(K33/E33))</f>
        <v>1.2791018680408576E-2</v>
      </c>
    </row>
    <row r="34" spans="2:15">
      <c r="B34" s="265" t="s">
        <v>53</v>
      </c>
      <c r="C34" s="159">
        <f>+K10</f>
        <v>0.02</v>
      </c>
      <c r="D34" s="89">
        <v>1</v>
      </c>
      <c r="E34" s="171">
        <f>+C34*D34</f>
        <v>0.02</v>
      </c>
      <c r="F34" s="90"/>
      <c r="G34" s="159">
        <f>+L10</f>
        <v>0.17</v>
      </c>
      <c r="H34" s="91">
        <v>1</v>
      </c>
      <c r="I34" s="119">
        <f t="shared" ref="I34" si="3">+G34*H34</f>
        <v>0.17</v>
      </c>
      <c r="J34" s="90"/>
      <c r="K34" s="189">
        <f t="shared" si="1"/>
        <v>0.15000000000000002</v>
      </c>
      <c r="L34" s="132">
        <f t="shared" si="2"/>
        <v>7.5000000000000009</v>
      </c>
    </row>
    <row r="35" spans="2:15">
      <c r="B35" s="216" t="s">
        <v>55</v>
      </c>
      <c r="C35" s="147"/>
      <c r="D35" s="147"/>
      <c r="E35" s="151">
        <f>SUM(E32:E34)</f>
        <v>47954.869999999995</v>
      </c>
      <c r="F35" s="217"/>
      <c r="G35" s="147"/>
      <c r="H35" s="99"/>
      <c r="I35" s="151">
        <f>SUM(I32:I34)</f>
        <v>48568.45</v>
      </c>
      <c r="J35" s="217"/>
      <c r="K35" s="196">
        <f>+I35-E35</f>
        <v>613.58000000000175</v>
      </c>
      <c r="L35" s="152">
        <f>IF((E35)=0,"",(K35/E35))</f>
        <v>1.2794946582067718E-2</v>
      </c>
    </row>
    <row r="36" spans="2:15" s="65" customFormat="1">
      <c r="B36" s="268" t="s">
        <v>58</v>
      </c>
      <c r="C36" s="111">
        <v>0</v>
      </c>
      <c r="D36" s="97">
        <f>+E25</f>
        <v>20000</v>
      </c>
      <c r="E36" s="172">
        <f>+C36*D36</f>
        <v>0</v>
      </c>
      <c r="F36" s="90"/>
      <c r="G36" s="111">
        <v>0</v>
      </c>
      <c r="H36" s="98">
        <f>+E25</f>
        <v>20000</v>
      </c>
      <c r="I36" s="203">
        <f>+G36*H36</f>
        <v>0</v>
      </c>
      <c r="J36" s="199"/>
      <c r="K36" s="189">
        <f>+I36-E36</f>
        <v>0</v>
      </c>
      <c r="L36" s="132" t="str">
        <f>IF((E36)=0,"",(K36/E36))</f>
        <v/>
      </c>
    </row>
    <row r="37" spans="2:15">
      <c r="B37" s="267" t="s">
        <v>57</v>
      </c>
      <c r="C37" s="156">
        <v>0</v>
      </c>
      <c r="D37" s="92">
        <f>+E25</f>
        <v>20000</v>
      </c>
      <c r="E37" s="119">
        <f>+C37*D37</f>
        <v>0</v>
      </c>
      <c r="F37" s="90"/>
      <c r="G37" s="191">
        <f>+D14</f>
        <v>-0.49579999999999996</v>
      </c>
      <c r="H37" s="93">
        <f>+E25</f>
        <v>20000</v>
      </c>
      <c r="I37" s="173">
        <f t="shared" ref="I37" si="4">+G37*H37</f>
        <v>-9916</v>
      </c>
      <c r="J37" s="90"/>
      <c r="K37" s="189">
        <f t="shared" ref="K37" si="5">+I37-E37</f>
        <v>-9916</v>
      </c>
      <c r="L37" s="132" t="str">
        <f t="shared" si="2"/>
        <v/>
      </c>
    </row>
    <row r="38" spans="2:15">
      <c r="B38" s="118" t="s">
        <v>59</v>
      </c>
      <c r="C38" s="95"/>
      <c r="D38" s="95"/>
      <c r="E38" s="121">
        <f>SUM(E35:E37)</f>
        <v>47954.869999999995</v>
      </c>
      <c r="F38" s="90"/>
      <c r="G38" s="95"/>
      <c r="H38" s="96"/>
      <c r="I38" s="121">
        <f>SUM(I35:I37)</f>
        <v>38652.449999999997</v>
      </c>
      <c r="J38" s="90"/>
      <c r="K38" s="197">
        <f>+I38-E38</f>
        <v>-9302.4199999999983</v>
      </c>
      <c r="L38" s="144">
        <f>IF((E38)=0,"",(K38/E38))</f>
        <v>-0.19398280091260803</v>
      </c>
      <c r="O38" s="143"/>
    </row>
    <row r="39" spans="2:15">
      <c r="B39" s="269" t="s">
        <v>60</v>
      </c>
      <c r="C39" s="109">
        <f>+C16</f>
        <v>3.2995000000000001</v>
      </c>
      <c r="D39" s="97">
        <f>+E25</f>
        <v>20000</v>
      </c>
      <c r="E39" s="171">
        <f>+C39*D39</f>
        <v>65990</v>
      </c>
      <c r="F39" s="90"/>
      <c r="G39" s="109">
        <f>+D16</f>
        <v>3.3557000000000001</v>
      </c>
      <c r="H39" s="98">
        <f>+E25</f>
        <v>20000</v>
      </c>
      <c r="I39" s="119">
        <f>+G39*H39</f>
        <v>67114</v>
      </c>
      <c r="J39" s="90"/>
      <c r="K39" s="189">
        <f t="shared" ref="K39:K40" si="6">+I39-E39</f>
        <v>1124</v>
      </c>
      <c r="L39" s="132">
        <f t="shared" ref="L39:L40" si="7">IF((E39)=0,"",(K39/E39))</f>
        <v>1.7032883770268223E-2</v>
      </c>
    </row>
    <row r="40" spans="2:15" ht="30" customHeight="1">
      <c r="B40" s="270" t="s">
        <v>61</v>
      </c>
      <c r="C40" s="109">
        <f>+C17</f>
        <v>2.27</v>
      </c>
      <c r="D40" s="97">
        <f>+E25</f>
        <v>20000</v>
      </c>
      <c r="E40" s="171">
        <f>+C40*D40</f>
        <v>45400</v>
      </c>
      <c r="F40" s="90"/>
      <c r="G40" s="109">
        <f>+D17</f>
        <v>2.2339000000000002</v>
      </c>
      <c r="H40" s="98">
        <f>+E25</f>
        <v>20000</v>
      </c>
      <c r="I40" s="119">
        <f>+G40*H40</f>
        <v>44678.000000000007</v>
      </c>
      <c r="J40" s="90"/>
      <c r="K40" s="189">
        <f t="shared" si="6"/>
        <v>-721.99999999999272</v>
      </c>
      <c r="L40" s="132">
        <f t="shared" si="7"/>
        <v>-1.5903083700440367E-2</v>
      </c>
    </row>
    <row r="41" spans="2:15">
      <c r="B41" s="118" t="s">
        <v>62</v>
      </c>
      <c r="C41" s="95"/>
      <c r="D41" s="95"/>
      <c r="E41" s="121">
        <f>SUM(E38:E40)</f>
        <v>159344.87</v>
      </c>
      <c r="F41" s="90"/>
      <c r="G41" s="99"/>
      <c r="H41" s="100"/>
      <c r="I41" s="121">
        <f>SUM(I38:I40)</f>
        <v>150444.45000000001</v>
      </c>
      <c r="J41" s="90"/>
      <c r="K41" s="197">
        <f>+I41-E41</f>
        <v>-8900.4199999999837</v>
      </c>
      <c r="L41" s="144">
        <f>IF((E41)=0,"",(K41/E41))</f>
        <v>-5.5856332243391232E-2</v>
      </c>
    </row>
    <row r="42" spans="2:15">
      <c r="B42" s="271" t="s">
        <v>63</v>
      </c>
      <c r="C42" s="111">
        <f>+C18</f>
        <v>4.4000000000000003E-3</v>
      </c>
      <c r="D42" s="97">
        <f>+$C$25*$C$27</f>
        <v>10368190</v>
      </c>
      <c r="E42" s="172">
        <f>+C42*D42</f>
        <v>45620.036</v>
      </c>
      <c r="F42" s="90"/>
      <c r="G42" s="111">
        <f>+D18</f>
        <v>4.4000000000000003E-3</v>
      </c>
      <c r="H42" s="98">
        <f>+$C$25*$C$27</f>
        <v>10368190</v>
      </c>
      <c r="I42" s="122">
        <f>+G42*H42</f>
        <v>45620.036</v>
      </c>
      <c r="J42" s="90"/>
      <c r="K42" s="189">
        <f t="shared" ref="K42:K46" si="8">+I42-E42</f>
        <v>0</v>
      </c>
      <c r="L42" s="132">
        <f t="shared" ref="L42:L46" si="9">IF((E42)=0,"",(K42/E42))</f>
        <v>0</v>
      </c>
    </row>
    <row r="43" spans="2:15">
      <c r="B43" s="271" t="s">
        <v>64</v>
      </c>
      <c r="C43" s="111">
        <f t="shared" ref="C43:C45" si="10">+C19</f>
        <v>1.1999999999999999E-3</v>
      </c>
      <c r="D43" s="97">
        <f>+$C$25*$C$27</f>
        <v>10368190</v>
      </c>
      <c r="E43" s="172">
        <f t="shared" ref="E43:E46" si="11">+C43*D43</f>
        <v>12441.828</v>
      </c>
      <c r="F43" s="90"/>
      <c r="G43" s="111">
        <f t="shared" ref="G43:G45" si="12">+D19</f>
        <v>1.1999999999999999E-3</v>
      </c>
      <c r="H43" s="98">
        <f>+$C$25*$C$27</f>
        <v>10368190</v>
      </c>
      <c r="I43" s="122">
        <f t="shared" ref="I43:I46" si="13">+G43*H43</f>
        <v>12441.828</v>
      </c>
      <c r="J43" s="90"/>
      <c r="K43" s="189">
        <f t="shared" si="8"/>
        <v>0</v>
      </c>
      <c r="L43" s="132">
        <f t="shared" si="9"/>
        <v>0</v>
      </c>
    </row>
    <row r="44" spans="2:15">
      <c r="B44" s="264" t="s">
        <v>65</v>
      </c>
      <c r="C44" s="111">
        <f t="shared" si="10"/>
        <v>0.25</v>
      </c>
      <c r="D44" s="97">
        <v>1</v>
      </c>
      <c r="E44" s="172">
        <f t="shared" si="11"/>
        <v>0.25</v>
      </c>
      <c r="F44" s="90"/>
      <c r="G44" s="111">
        <f t="shared" si="12"/>
        <v>0.25</v>
      </c>
      <c r="H44" s="98">
        <v>1</v>
      </c>
      <c r="I44" s="122">
        <f t="shared" si="13"/>
        <v>0.25</v>
      </c>
      <c r="J44" s="90"/>
      <c r="K44" s="189">
        <f t="shared" si="8"/>
        <v>0</v>
      </c>
      <c r="L44" s="132">
        <f t="shared" si="9"/>
        <v>0</v>
      </c>
    </row>
    <row r="45" spans="2:15">
      <c r="B45" s="264" t="s">
        <v>18</v>
      </c>
      <c r="C45" s="111">
        <f t="shared" si="10"/>
        <v>7.0000000000000001E-3</v>
      </c>
      <c r="D45" s="92">
        <f>+$C$25</f>
        <v>10220000</v>
      </c>
      <c r="E45" s="172">
        <f t="shared" si="11"/>
        <v>71540</v>
      </c>
      <c r="F45" s="90"/>
      <c r="G45" s="111">
        <f t="shared" si="12"/>
        <v>7.0000000000000001E-3</v>
      </c>
      <c r="H45" s="98">
        <f>+$C$25</f>
        <v>10220000</v>
      </c>
      <c r="I45" s="122">
        <f t="shared" si="13"/>
        <v>71540</v>
      </c>
      <c r="J45" s="90"/>
      <c r="K45" s="189">
        <f t="shared" si="8"/>
        <v>0</v>
      </c>
      <c r="L45" s="132">
        <f t="shared" si="9"/>
        <v>0</v>
      </c>
    </row>
    <row r="46" spans="2:15" ht="15.75" thickBot="1">
      <c r="B46" s="268" t="s">
        <v>87</v>
      </c>
      <c r="C46" s="101">
        <f>+C7</f>
        <v>7.8916666666666663E-2</v>
      </c>
      <c r="D46" s="97">
        <f>+C25*C27</f>
        <v>10368190</v>
      </c>
      <c r="E46" s="122">
        <f t="shared" si="11"/>
        <v>818222.99416666664</v>
      </c>
      <c r="F46" s="90"/>
      <c r="G46" s="101">
        <f>+D7</f>
        <v>7.8916666666666663E-2</v>
      </c>
      <c r="H46" s="97">
        <f>+D46</f>
        <v>10368190</v>
      </c>
      <c r="I46" s="122">
        <f t="shared" si="13"/>
        <v>818222.99416666664</v>
      </c>
      <c r="J46" s="90"/>
      <c r="K46" s="189">
        <f t="shared" si="8"/>
        <v>0</v>
      </c>
      <c r="L46" s="132">
        <f t="shared" si="9"/>
        <v>0</v>
      </c>
    </row>
    <row r="47" spans="2:15" ht="15.75" thickBot="1">
      <c r="B47" s="272"/>
      <c r="C47" s="102"/>
      <c r="D47" s="103"/>
      <c r="E47" s="123"/>
      <c r="F47" s="104"/>
      <c r="G47" s="102"/>
      <c r="H47" s="105"/>
      <c r="I47" s="123"/>
      <c r="J47" s="104"/>
      <c r="K47" s="226"/>
      <c r="L47" s="273"/>
    </row>
    <row r="48" spans="2:15">
      <c r="B48" s="274" t="s">
        <v>90</v>
      </c>
      <c r="C48" s="133"/>
      <c r="D48" s="134"/>
      <c r="E48" s="124">
        <f>SUM(E41:E46)</f>
        <v>1107169.9781666666</v>
      </c>
      <c r="F48" s="135"/>
      <c r="G48" s="136"/>
      <c r="H48" s="136"/>
      <c r="I48" s="236">
        <f>SUM(I41:I46)</f>
        <v>1098269.5581666667</v>
      </c>
      <c r="J48" s="106"/>
      <c r="K48" s="224">
        <f>+I48-E48</f>
        <v>-8900.4199999999255</v>
      </c>
      <c r="L48" s="225">
        <f t="shared" ref="L48:L50" si="14">IF((E48)=0,"",(K48/E48))</f>
        <v>-8.0388921082722043E-3</v>
      </c>
    </row>
    <row r="49" spans="2:12">
      <c r="B49" s="275" t="s">
        <v>19</v>
      </c>
      <c r="C49" s="133">
        <v>0.13</v>
      </c>
      <c r="D49" s="137"/>
      <c r="E49" s="125">
        <f>+E48*C49</f>
        <v>143932.09716166666</v>
      </c>
      <c r="F49" s="89"/>
      <c r="G49" s="133">
        <v>0.13</v>
      </c>
      <c r="H49" s="89"/>
      <c r="I49" s="129">
        <f>+I48*G49</f>
        <v>142775.04256166666</v>
      </c>
      <c r="J49" s="107"/>
      <c r="K49" s="194">
        <f t="shared" ref="K49:K50" si="15">+I49-E49</f>
        <v>-1157.0546000000031</v>
      </c>
      <c r="L49" s="145">
        <f t="shared" si="14"/>
        <v>-8.0388921082722928E-3</v>
      </c>
    </row>
    <row r="50" spans="2:12" ht="15.75" thickBot="1">
      <c r="B50" s="278" t="s">
        <v>97</v>
      </c>
      <c r="C50" s="138"/>
      <c r="D50" s="139"/>
      <c r="E50" s="127">
        <f>SUM(E48:E49)</f>
        <v>1251102.0753283333</v>
      </c>
      <c r="F50" s="140"/>
      <c r="G50" s="140"/>
      <c r="H50" s="140"/>
      <c r="I50" s="131">
        <f>SUM(I48:I49)</f>
        <v>1241044.6007283332</v>
      </c>
      <c r="J50" s="108"/>
      <c r="K50" s="195">
        <f t="shared" si="15"/>
        <v>-10057.474600000074</v>
      </c>
      <c r="L50" s="154">
        <f t="shared" si="14"/>
        <v>-8.0388921082723309E-3</v>
      </c>
    </row>
    <row r="51" spans="2:12">
      <c r="B51" s="279"/>
      <c r="C51" s="280"/>
      <c r="D51" s="281"/>
      <c r="E51" s="282"/>
      <c r="F51" s="283"/>
      <c r="G51" s="280"/>
      <c r="H51" s="284"/>
      <c r="I51" s="282"/>
      <c r="J51" s="283"/>
      <c r="K51" s="287"/>
      <c r="L51" s="288"/>
    </row>
    <row r="53" spans="2:12">
      <c r="E53" s="143"/>
      <c r="I53" s="143"/>
    </row>
    <row r="54" spans="2:12">
      <c r="E54" s="143"/>
      <c r="I54" s="143"/>
    </row>
    <row r="55" spans="2:12" ht="108.75" customHeight="1">
      <c r="B55" s="306" t="s">
        <v>26</v>
      </c>
      <c r="C55" s="306"/>
      <c r="D55" s="306"/>
      <c r="E55" s="306"/>
      <c r="F55" s="306"/>
      <c r="G55" s="306"/>
      <c r="H55" s="306"/>
      <c r="I55" s="306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0" orientation="portrait" r:id="rId1"/>
  <ignoredErrors>
    <ignoredError sqref="C32:K34 C42:K50 C35:D41 F35:H41 J35:K41" unlockedFormula="1"/>
    <ignoredError sqref="E35:E41 I35:I4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zoomScale="85" zoomScaleNormal="85" workbookViewId="0">
      <selection activeCell="K10" sqref="K10"/>
    </sheetView>
  </sheetViews>
  <sheetFormatPr defaultRowHeight="15"/>
  <cols>
    <col min="1" max="1" width="2.85546875" style="160" customWidth="1"/>
    <col min="2" max="2" width="47.5703125" customWidth="1"/>
    <col min="3" max="3" width="13.5703125" customWidth="1"/>
    <col min="4" max="4" width="13.140625" customWidth="1"/>
    <col min="5" max="5" width="13.5703125" customWidth="1"/>
    <col min="6" max="6" width="2.140625" customWidth="1"/>
    <col min="7" max="7" width="13.28515625" customWidth="1"/>
    <col min="8" max="8" width="13.42578125" customWidth="1"/>
    <col min="9" max="9" width="11.140625" customWidth="1"/>
    <col min="10" max="10" width="2" customWidth="1"/>
    <col min="11" max="12" width="11.140625" customWidth="1"/>
    <col min="13" max="13" width="3.7109375" customWidth="1"/>
  </cols>
  <sheetData>
    <row r="1" spans="1:29" s="32" customFormat="1" ht="23.25">
      <c r="A1" s="160"/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1:29">
      <c r="B2" s="7"/>
      <c r="C2" s="7"/>
      <c r="D2" s="7"/>
      <c r="E2" s="7"/>
      <c r="F2" s="7"/>
      <c r="G2" s="7"/>
      <c r="H2" s="21"/>
      <c r="I2" s="21"/>
      <c r="J2" s="7"/>
      <c r="K2" s="20"/>
      <c r="L2" s="20"/>
      <c r="M2" s="7"/>
      <c r="N2" s="7"/>
      <c r="O2" s="7"/>
      <c r="P2" s="7"/>
      <c r="Q2" s="7"/>
      <c r="R2" s="7"/>
      <c r="S2" s="7"/>
      <c r="T2" s="7"/>
      <c r="U2" s="13"/>
      <c r="V2" s="7"/>
      <c r="W2" s="7"/>
      <c r="X2" s="7"/>
      <c r="Y2" s="7"/>
      <c r="Z2" s="17">
        <v>1</v>
      </c>
      <c r="AA2" s="7" t="s">
        <v>0</v>
      </c>
      <c r="AB2" s="7"/>
      <c r="AC2" s="7"/>
    </row>
    <row r="3" spans="1:29" s="1" customFormat="1" ht="15.75" thickBot="1">
      <c r="A3" s="160"/>
      <c r="B3" s="7"/>
      <c r="C3" s="7"/>
      <c r="D3" s="7"/>
      <c r="E3" s="7"/>
      <c r="F3" s="7"/>
      <c r="G3" s="7"/>
      <c r="H3" s="21"/>
      <c r="I3" s="21"/>
      <c r="J3" s="7"/>
      <c r="K3" s="20"/>
      <c r="L3" s="20"/>
      <c r="M3" s="7"/>
      <c r="N3" s="7"/>
      <c r="O3" s="7"/>
      <c r="P3" s="7"/>
      <c r="Q3" s="7"/>
      <c r="R3" s="7"/>
      <c r="S3" s="7"/>
      <c r="T3" s="7"/>
      <c r="U3" s="13"/>
      <c r="V3" s="7"/>
      <c r="W3" s="7"/>
      <c r="X3" s="7"/>
      <c r="Y3" s="7"/>
      <c r="Z3" s="17"/>
      <c r="AA3" s="7"/>
      <c r="AB3" s="7"/>
      <c r="AC3" s="7"/>
    </row>
    <row r="4" spans="1:29" s="1" customFormat="1" ht="15.75" thickBot="1">
      <c r="A4" s="160"/>
      <c r="B4" s="28" t="s">
        <v>22</v>
      </c>
      <c r="C4" s="34" t="s">
        <v>23</v>
      </c>
      <c r="D4" s="34" t="s">
        <v>39</v>
      </c>
      <c r="E4" s="7"/>
      <c r="G4" s="7" t="s">
        <v>27</v>
      </c>
      <c r="H4" s="21"/>
      <c r="I4" s="7"/>
      <c r="J4" s="20"/>
      <c r="K4" s="20"/>
      <c r="M4" s="7"/>
      <c r="N4" s="7"/>
      <c r="O4" s="7"/>
      <c r="P4" s="7"/>
      <c r="Q4" s="7"/>
      <c r="R4" s="7"/>
      <c r="S4" s="7"/>
      <c r="T4" s="7"/>
      <c r="U4" s="13"/>
      <c r="V4" s="7"/>
      <c r="W4" s="7"/>
      <c r="X4" s="7"/>
      <c r="Y4" s="7"/>
      <c r="Z4" s="17"/>
      <c r="AA4" s="7"/>
      <c r="AB4" s="7"/>
      <c r="AC4" s="7"/>
    </row>
    <row r="5" spans="1:29" s="27" customFormat="1">
      <c r="A5" s="160"/>
      <c r="B5" s="29" t="s">
        <v>6</v>
      </c>
      <c r="C5" s="50">
        <v>7.8E-2</v>
      </c>
      <c r="D5" s="50">
        <f>+C5</f>
        <v>7.8E-2</v>
      </c>
      <c r="E5" s="7"/>
      <c r="F5" s="7"/>
      <c r="G5" s="32"/>
      <c r="K5" s="57">
        <v>2013</v>
      </c>
      <c r="L5" s="57">
        <v>2014</v>
      </c>
      <c r="M5" s="7"/>
      <c r="N5" s="7"/>
      <c r="O5" s="7"/>
      <c r="P5" s="7"/>
      <c r="Q5" s="7"/>
      <c r="R5" s="7"/>
      <c r="S5" s="7"/>
      <c r="T5" s="7"/>
      <c r="U5" s="13"/>
      <c r="V5" s="7"/>
      <c r="W5" s="7"/>
      <c r="X5" s="7"/>
      <c r="Y5" s="7"/>
      <c r="Z5" s="17"/>
      <c r="AA5" s="7"/>
      <c r="AB5" s="7"/>
      <c r="AC5" s="7"/>
    </row>
    <row r="6" spans="1:29" s="27" customFormat="1">
      <c r="A6" s="160"/>
      <c r="B6" s="29" t="s">
        <v>7</v>
      </c>
      <c r="C6" s="50">
        <v>9.0999999999999998E-2</v>
      </c>
      <c r="D6" s="50">
        <f t="shared" ref="D6:D9" si="0">+C6</f>
        <v>9.0999999999999998E-2</v>
      </c>
      <c r="E6" s="7"/>
      <c r="F6" s="7"/>
      <c r="G6" s="64" t="s">
        <v>53</v>
      </c>
      <c r="M6" s="7"/>
      <c r="N6" s="7"/>
      <c r="O6" s="7"/>
      <c r="P6" s="7"/>
      <c r="Q6" s="7"/>
      <c r="R6" s="7"/>
      <c r="S6" s="7"/>
      <c r="T6" s="7"/>
      <c r="U6" s="13"/>
      <c r="V6" s="7"/>
      <c r="W6" s="7"/>
      <c r="X6" s="7"/>
      <c r="Y6" s="7"/>
      <c r="Z6" s="17"/>
      <c r="AA6" s="7"/>
      <c r="AB6" s="7"/>
      <c r="AC6" s="7"/>
    </row>
    <row r="7" spans="1:29" s="27" customFormat="1">
      <c r="A7" s="160"/>
      <c r="B7" s="29" t="s">
        <v>8</v>
      </c>
      <c r="C7" s="50">
        <v>6.7000000000000004E-2</v>
      </c>
      <c r="D7" s="50">
        <f t="shared" si="0"/>
        <v>6.7000000000000004E-2</v>
      </c>
      <c r="E7" s="7"/>
      <c r="F7" s="7"/>
      <c r="G7" s="32" t="s">
        <v>28</v>
      </c>
      <c r="K7" s="58">
        <v>0.02</v>
      </c>
      <c r="L7" s="305">
        <v>0.17</v>
      </c>
      <c r="M7" s="7"/>
      <c r="N7" s="7"/>
      <c r="O7" s="7"/>
      <c r="P7" s="7"/>
      <c r="Q7" s="7"/>
      <c r="R7" s="7"/>
      <c r="S7" s="7"/>
      <c r="T7" s="7"/>
      <c r="U7" s="13"/>
      <c r="V7" s="7"/>
      <c r="W7" s="7"/>
      <c r="X7" s="7"/>
      <c r="Y7" s="7"/>
      <c r="Z7" s="17"/>
      <c r="AA7" s="7"/>
      <c r="AB7" s="7"/>
      <c r="AC7" s="7"/>
    </row>
    <row r="8" spans="1:29" s="27" customFormat="1">
      <c r="A8" s="160"/>
      <c r="B8" s="29" t="s">
        <v>9</v>
      </c>
      <c r="C8" s="50">
        <v>0.104</v>
      </c>
      <c r="D8" s="50">
        <f t="shared" si="0"/>
        <v>0.104</v>
      </c>
      <c r="E8" s="7"/>
      <c r="F8" s="7"/>
      <c r="G8" s="32" t="s">
        <v>40</v>
      </c>
      <c r="K8" s="58">
        <v>0.14000000000000001</v>
      </c>
      <c r="L8" s="58">
        <v>0.14000000000000001</v>
      </c>
      <c r="M8" s="7"/>
      <c r="N8" s="7"/>
      <c r="O8" s="7"/>
      <c r="P8" s="7"/>
      <c r="Q8" s="7"/>
      <c r="R8" s="7"/>
      <c r="S8" s="7"/>
      <c r="T8" s="7"/>
      <c r="U8" s="13"/>
      <c r="V8" s="7"/>
      <c r="W8" s="7"/>
      <c r="X8" s="7"/>
      <c r="Y8" s="7"/>
      <c r="Z8" s="17"/>
      <c r="AA8" s="7"/>
      <c r="AB8" s="7"/>
      <c r="AC8" s="7"/>
    </row>
    <row r="9" spans="1:29" s="27" customFormat="1">
      <c r="A9" s="160"/>
      <c r="B9" s="29" t="s">
        <v>10</v>
      </c>
      <c r="C9" s="50">
        <v>0.124</v>
      </c>
      <c r="D9" s="50">
        <f t="shared" si="0"/>
        <v>0.124</v>
      </c>
      <c r="E9" s="7"/>
      <c r="F9" s="7"/>
      <c r="G9" s="32" t="s">
        <v>29</v>
      </c>
      <c r="H9" s="1"/>
      <c r="I9" s="1"/>
      <c r="K9" s="142">
        <v>0.41</v>
      </c>
      <c r="L9" s="142">
        <v>0.41</v>
      </c>
      <c r="M9" s="7"/>
      <c r="N9" s="7"/>
      <c r="O9" s="7"/>
      <c r="P9" s="7"/>
      <c r="Q9" s="7"/>
      <c r="R9" s="7"/>
      <c r="S9" s="7"/>
      <c r="T9" s="7"/>
      <c r="U9" s="13"/>
      <c r="V9" s="7"/>
      <c r="W9" s="7"/>
      <c r="X9" s="7"/>
      <c r="Y9" s="7"/>
      <c r="Z9" s="17"/>
      <c r="AA9" s="7"/>
      <c r="AB9" s="7"/>
      <c r="AC9" s="7"/>
    </row>
    <row r="10" spans="1:29" s="1" customFormat="1">
      <c r="A10" s="160"/>
      <c r="B10" s="29" t="s">
        <v>11</v>
      </c>
      <c r="C10" s="51">
        <v>9.9600000000000009</v>
      </c>
      <c r="D10" s="59">
        <v>10.09</v>
      </c>
      <c r="E10" s="7"/>
      <c r="F10" s="7"/>
      <c r="K10" s="143">
        <f>SUM(K7:K9)</f>
        <v>0.56999999999999995</v>
      </c>
      <c r="L10" s="143">
        <f>SUM(L7:L9)</f>
        <v>0.72</v>
      </c>
      <c r="M10" s="7"/>
      <c r="N10" s="7"/>
      <c r="O10" s="7"/>
      <c r="P10" s="7"/>
      <c r="Q10" s="7"/>
      <c r="R10" s="7"/>
      <c r="S10" s="7"/>
      <c r="T10" s="7"/>
      <c r="U10" s="13"/>
      <c r="V10" s="7"/>
      <c r="W10" s="7"/>
      <c r="X10" s="7"/>
      <c r="Y10" s="7"/>
      <c r="Z10" s="17"/>
      <c r="AA10" s="7"/>
      <c r="AB10" s="7"/>
      <c r="AC10" s="7"/>
    </row>
    <row r="11" spans="1:29" s="1" customFormat="1">
      <c r="A11" s="160"/>
      <c r="B11" s="35" t="s">
        <v>53</v>
      </c>
      <c r="C11" s="51">
        <f>+K10</f>
        <v>0.56999999999999995</v>
      </c>
      <c r="D11" s="51">
        <f>+L10</f>
        <v>0.72</v>
      </c>
      <c r="E11" s="7"/>
      <c r="F11" s="7"/>
      <c r="G11" s="32" t="s">
        <v>41</v>
      </c>
      <c r="H11" s="27"/>
      <c r="I11" s="27"/>
      <c r="K11" s="58">
        <v>0.79</v>
      </c>
      <c r="L11" s="58">
        <v>0.79</v>
      </c>
      <c r="M11" s="7"/>
      <c r="N11" s="7"/>
      <c r="O11" s="7"/>
      <c r="P11" s="7"/>
      <c r="Q11" s="7"/>
      <c r="R11" s="7"/>
      <c r="S11" s="7"/>
      <c r="T11" s="7"/>
      <c r="U11" s="13"/>
      <c r="V11" s="7"/>
      <c r="W11" s="7"/>
      <c r="X11" s="7"/>
      <c r="Y11" s="7"/>
      <c r="Z11" s="17"/>
      <c r="AA11" s="7"/>
      <c r="AB11" s="7"/>
      <c r="AC11" s="7"/>
    </row>
    <row r="12" spans="1:29" s="1" customFormat="1">
      <c r="A12" s="160"/>
      <c r="B12" s="35" t="s">
        <v>41</v>
      </c>
      <c r="C12" s="54">
        <f>+K11</f>
        <v>0.79</v>
      </c>
      <c r="D12" s="54">
        <f>+L11</f>
        <v>0.79</v>
      </c>
      <c r="E12" s="7"/>
      <c r="F12" s="7"/>
      <c r="M12" s="7"/>
      <c r="N12" s="7"/>
      <c r="O12" s="7"/>
      <c r="P12" s="7"/>
      <c r="Q12" s="7"/>
      <c r="R12" s="7"/>
      <c r="S12" s="7"/>
      <c r="T12" s="7"/>
      <c r="U12" s="13"/>
      <c r="V12" s="7"/>
      <c r="W12" s="7"/>
      <c r="X12" s="7"/>
      <c r="Y12" s="7"/>
      <c r="Z12" s="17"/>
      <c r="AA12" s="7"/>
      <c r="AB12" s="7"/>
      <c r="AC12" s="7"/>
    </row>
    <row r="13" spans="1:29" s="1" customFormat="1">
      <c r="A13" s="160"/>
      <c r="B13" s="30" t="s">
        <v>12</v>
      </c>
      <c r="C13" s="52">
        <v>1.4500000000000001E-2</v>
      </c>
      <c r="D13" s="60">
        <v>1.47E-2</v>
      </c>
      <c r="E13" s="7"/>
      <c r="F13" s="7"/>
      <c r="G13" s="41" t="s">
        <v>30</v>
      </c>
      <c r="K13" s="32"/>
      <c r="L13" s="32"/>
      <c r="M13" s="7"/>
      <c r="N13" s="7"/>
      <c r="O13" s="7"/>
      <c r="P13" s="7"/>
      <c r="Q13" s="7"/>
      <c r="R13" s="7"/>
      <c r="S13" s="7"/>
      <c r="T13" s="7"/>
      <c r="U13" s="13"/>
      <c r="V13" s="7"/>
      <c r="W13" s="7"/>
      <c r="X13" s="7"/>
      <c r="Y13" s="7"/>
      <c r="Z13" s="17"/>
      <c r="AA13" s="7"/>
      <c r="AB13" s="7"/>
      <c r="AC13" s="7"/>
    </row>
    <row r="14" spans="1:29" s="1" customFormat="1">
      <c r="A14" s="160"/>
      <c r="B14" s="29" t="s">
        <v>14</v>
      </c>
      <c r="C14" s="53">
        <f>+K17</f>
        <v>0</v>
      </c>
      <c r="D14" s="61">
        <f>L17</f>
        <v>-1.2999999999999999E-3</v>
      </c>
      <c r="E14" s="7"/>
      <c r="F14" s="7"/>
      <c r="G14" s="32" t="s">
        <v>42</v>
      </c>
      <c r="K14" s="39">
        <v>0</v>
      </c>
      <c r="L14" s="62">
        <v>-1.2999999999999999E-3</v>
      </c>
      <c r="M14" s="7"/>
      <c r="N14" s="7"/>
      <c r="O14" s="7"/>
      <c r="P14" s="7"/>
      <c r="Q14" s="7"/>
      <c r="R14" s="7"/>
      <c r="S14" s="7"/>
      <c r="T14" s="7"/>
      <c r="U14" s="13"/>
      <c r="V14" s="7"/>
      <c r="W14" s="7"/>
      <c r="X14" s="7"/>
      <c r="Y14" s="7"/>
      <c r="Z14" s="17"/>
      <c r="AA14" s="7"/>
      <c r="AB14" s="7"/>
      <c r="AC14" s="7"/>
    </row>
    <row r="15" spans="1:29" s="1" customFormat="1">
      <c r="A15" s="160"/>
      <c r="B15" s="30" t="s">
        <v>13</v>
      </c>
      <c r="C15" s="52">
        <v>0</v>
      </c>
      <c r="D15" s="52">
        <v>0</v>
      </c>
      <c r="E15" s="7"/>
      <c r="F15" s="7"/>
      <c r="G15" s="32" t="s">
        <v>43</v>
      </c>
      <c r="K15" s="39">
        <v>0</v>
      </c>
      <c r="L15" s="62"/>
      <c r="M15" s="7"/>
      <c r="N15" s="7"/>
      <c r="O15" s="7"/>
      <c r="P15" s="7"/>
      <c r="Q15" s="7"/>
      <c r="R15" s="7"/>
      <c r="S15" s="7"/>
      <c r="T15" s="7"/>
      <c r="U15" s="13"/>
      <c r="V15" s="7"/>
      <c r="W15" s="7"/>
      <c r="X15" s="7"/>
      <c r="Y15" s="7"/>
      <c r="Z15" s="17"/>
      <c r="AA15" s="7"/>
      <c r="AB15" s="7"/>
      <c r="AC15" s="7"/>
    </row>
    <row r="16" spans="1:29" s="1" customFormat="1" ht="17.25" customHeight="1">
      <c r="A16" s="160"/>
      <c r="B16" s="30" t="s">
        <v>24</v>
      </c>
      <c r="C16" s="53">
        <v>7.4999999999999997E-3</v>
      </c>
      <c r="D16" s="61">
        <v>7.6E-3</v>
      </c>
      <c r="E16" s="7"/>
      <c r="F16" s="7"/>
      <c r="G16" s="32"/>
      <c r="H16"/>
      <c r="I16"/>
      <c r="K16" s="39">
        <v>0</v>
      </c>
      <c r="L16" s="38">
        <v>0</v>
      </c>
      <c r="M16" s="7"/>
      <c r="N16" s="7"/>
      <c r="O16" s="7"/>
      <c r="P16" s="7"/>
      <c r="Q16" s="7"/>
      <c r="R16" s="7"/>
      <c r="S16" s="7"/>
      <c r="T16" s="7"/>
      <c r="U16" s="13"/>
      <c r="V16" s="7"/>
      <c r="W16" s="7"/>
      <c r="X16" s="7"/>
      <c r="Y16" s="7"/>
      <c r="Z16" s="17"/>
      <c r="AA16" s="7"/>
      <c r="AB16" s="7"/>
      <c r="AC16" s="7"/>
    </row>
    <row r="17" spans="2:29" ht="28.5" customHeight="1">
      <c r="B17" s="30" t="s">
        <v>25</v>
      </c>
      <c r="C17" s="53">
        <v>5.4999999999999997E-3</v>
      </c>
      <c r="D17" s="61">
        <v>5.4000000000000003E-3</v>
      </c>
      <c r="E17" s="7"/>
      <c r="F17" s="7"/>
      <c r="G17" s="32" t="s">
        <v>14</v>
      </c>
      <c r="K17" s="40">
        <f>SUM(K14:K16)</f>
        <v>0</v>
      </c>
      <c r="L17" s="40">
        <f>SUM(L14:L16)</f>
        <v>-1.2999999999999999E-3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2:29">
      <c r="B18" s="30" t="s">
        <v>15</v>
      </c>
      <c r="C18" s="50">
        <v>4.4000000000000003E-3</v>
      </c>
      <c r="D18" s="63">
        <f t="shared" ref="D18:D22" si="1">+C18</f>
        <v>4.4000000000000003E-3</v>
      </c>
      <c r="E18" s="7"/>
      <c r="F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2:29">
      <c r="B19" s="30" t="s">
        <v>16</v>
      </c>
      <c r="C19" s="50">
        <v>1.1999999999999999E-3</v>
      </c>
      <c r="D19" s="63">
        <f t="shared" si="1"/>
        <v>1.1999999999999999E-3</v>
      </c>
      <c r="E19" s="7"/>
      <c r="F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2:29" ht="25.5">
      <c r="B20" s="30" t="s">
        <v>17</v>
      </c>
      <c r="C20" s="54">
        <v>0.25</v>
      </c>
      <c r="D20" s="53">
        <f t="shared" si="1"/>
        <v>0.25</v>
      </c>
      <c r="E20" s="7"/>
      <c r="F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2:29">
      <c r="B21" s="30" t="s">
        <v>18</v>
      </c>
      <c r="C21" s="55">
        <v>7.0000000000000001E-3</v>
      </c>
      <c r="D21" s="63">
        <f t="shared" si="1"/>
        <v>7.0000000000000001E-3</v>
      </c>
      <c r="E21" s="7"/>
      <c r="F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29" ht="15.75" thickBot="1">
      <c r="B22" s="31" t="s">
        <v>4</v>
      </c>
      <c r="C22" s="56">
        <v>1.0348999999999999</v>
      </c>
      <c r="D22" s="53">
        <f t="shared" si="1"/>
        <v>1.0348999999999999</v>
      </c>
      <c r="E22" s="7"/>
      <c r="F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2:29">
      <c r="B23" s="7"/>
      <c r="C23" s="7"/>
      <c r="D23" s="7"/>
      <c r="E23" s="86"/>
      <c r="F23" s="7"/>
      <c r="G23" s="7"/>
      <c r="H23" s="21"/>
      <c r="I23" s="21"/>
      <c r="J23" s="7"/>
      <c r="K23" s="20"/>
      <c r="L23" s="20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"/>
      <c r="AA23" s="7"/>
      <c r="AB23" s="7"/>
      <c r="AC23" s="7"/>
    </row>
    <row r="24" spans="2:29" ht="15.75" thickBot="1">
      <c r="B24" s="160"/>
      <c r="C24" s="160"/>
      <c r="D24" s="160"/>
      <c r="E24" s="86"/>
      <c r="F24" s="8" t="s">
        <v>21</v>
      </c>
      <c r="G24" s="8"/>
      <c r="H24" s="22"/>
      <c r="I24" s="21"/>
      <c r="J24" s="7"/>
      <c r="K24" s="20"/>
      <c r="L24" s="20"/>
      <c r="M24" s="9"/>
      <c r="N24" s="9"/>
      <c r="O24" s="9"/>
      <c r="P24" s="9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5.75" thickBot="1">
      <c r="B25" s="14" t="s">
        <v>1</v>
      </c>
      <c r="C25" s="45">
        <v>100</v>
      </c>
      <c r="D25" s="160" t="s">
        <v>0</v>
      </c>
      <c r="E25" s="86"/>
      <c r="F25" s="24" t="s">
        <v>8</v>
      </c>
      <c r="G25" s="25"/>
      <c r="H25" s="26">
        <v>0.64</v>
      </c>
      <c r="I25" s="1"/>
      <c r="J25" s="7"/>
      <c r="K25" s="20"/>
      <c r="L25" s="20"/>
      <c r="M25" s="2"/>
      <c r="N25" s="9"/>
      <c r="O25" s="3"/>
      <c r="P25" s="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2:29" ht="15.75" thickBot="1">
      <c r="B26" s="16" t="s">
        <v>4</v>
      </c>
      <c r="C26" s="19">
        <v>1.0348999999999999</v>
      </c>
      <c r="D26" s="160"/>
      <c r="E26" s="15"/>
      <c r="F26" s="24" t="s">
        <v>9</v>
      </c>
      <c r="G26" s="25"/>
      <c r="H26" s="26">
        <v>0.18</v>
      </c>
      <c r="I26" s="1"/>
      <c r="J26" s="7"/>
      <c r="K26" s="20"/>
      <c r="L26" s="20"/>
      <c r="M26" s="4"/>
      <c r="N26" s="9"/>
      <c r="O26" s="10"/>
      <c r="P26" s="10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2:29" ht="15.75" thickBot="1">
      <c r="B27" s="14"/>
      <c r="C27" s="23"/>
      <c r="D27" s="160"/>
      <c r="E27" s="15"/>
      <c r="F27" s="24" t="s">
        <v>10</v>
      </c>
      <c r="G27" s="25"/>
      <c r="H27" s="26">
        <v>0.18</v>
      </c>
      <c r="I27" s="1"/>
      <c r="J27" s="7"/>
      <c r="K27" s="20"/>
      <c r="L27" s="20"/>
      <c r="M27" s="5"/>
      <c r="N27" s="11"/>
      <c r="O27" s="12"/>
      <c r="P27" s="6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2:29">
      <c r="B28" s="160"/>
      <c r="E28" s="18"/>
      <c r="F28" s="15"/>
      <c r="G28" s="8"/>
      <c r="H28" s="21"/>
      <c r="I28" s="21"/>
      <c r="J28" s="7"/>
      <c r="K28" s="20"/>
      <c r="L28" s="20"/>
      <c r="M28" s="5"/>
      <c r="N28" s="11"/>
      <c r="O28" s="76"/>
      <c r="P28" s="70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2:29" ht="9.75" customHeight="1">
      <c r="O29" s="170"/>
      <c r="P29" s="17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  <c r="O30" s="170"/>
      <c r="P30" s="170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  <c r="O31" s="170"/>
      <c r="P31" s="170"/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  <c r="O32" s="170"/>
      <c r="P32" s="17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289">
        <f>+C13</f>
        <v>1.4500000000000001E-2</v>
      </c>
      <c r="D34" s="92">
        <f>+$C$25</f>
        <v>100</v>
      </c>
      <c r="E34" s="119">
        <f>+C34*D34</f>
        <v>1.4500000000000002</v>
      </c>
      <c r="F34" s="90"/>
      <c r="G34" s="109">
        <f>+D13</f>
        <v>1.47E-2</v>
      </c>
      <c r="H34" s="93">
        <f>+$C$25</f>
        <v>100</v>
      </c>
      <c r="I34" s="188">
        <f t="shared" ref="I34:I36" si="2">+G34*H34</f>
        <v>1.47</v>
      </c>
      <c r="J34" s="199"/>
      <c r="K34" s="189">
        <f t="shared" ref="K34:K37" si="3">+I34-E34</f>
        <v>1.9999999999999796E-2</v>
      </c>
      <c r="L34" s="132">
        <f t="shared" ref="L34:L41" si="4">IF((E34)=0,"",(K34/E34))</f>
        <v>1.379310344827572E-2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100</v>
      </c>
      <c r="E36" s="120">
        <v>0</v>
      </c>
      <c r="F36" s="90"/>
      <c r="G36" s="110">
        <v>0</v>
      </c>
      <c r="H36" s="93">
        <f>+$C$25</f>
        <v>100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11.98</v>
      </c>
      <c r="F37" s="149"/>
      <c r="G37" s="146"/>
      <c r="H37" s="99"/>
      <c r="I37" s="200">
        <f>SUM(I33:I36)</f>
        <v>12.280000000000001</v>
      </c>
      <c r="J37" s="201"/>
      <c r="K37" s="196">
        <f t="shared" si="3"/>
        <v>0.30000000000000071</v>
      </c>
      <c r="L37" s="152">
        <f t="shared" si="4"/>
        <v>2.5041736227045135E-2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3.4899999999999931</v>
      </c>
      <c r="E38" s="119">
        <f>+C38*D38</f>
        <v>0.29288079999999939</v>
      </c>
      <c r="F38" s="90"/>
      <c r="G38" s="214">
        <f>+D7*H25+D8*H26+D9*H27</f>
        <v>8.3919999999999995E-2</v>
      </c>
      <c r="H38" s="94">
        <f>+C25*(C26-1)</f>
        <v>3.4899999999999931</v>
      </c>
      <c r="I38" s="188">
        <f>+G38*H38</f>
        <v>0.29288079999999939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100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100</v>
      </c>
      <c r="I39" s="188">
        <f t="shared" ref="I39:I41" si="6">+G39*H39</f>
        <v>-0.13</v>
      </c>
      <c r="J39" s="199"/>
      <c r="K39" s="189">
        <f t="shared" ref="K39:K41" si="7">+I39-E39</f>
        <v>-0.13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100</v>
      </c>
      <c r="E40" s="119">
        <v>0</v>
      </c>
      <c r="F40" s="90"/>
      <c r="G40" s="109"/>
      <c r="H40" s="93">
        <f t="shared" si="5"/>
        <v>100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13.062880799999999</v>
      </c>
      <c r="F42" s="90"/>
      <c r="G42" s="95"/>
      <c r="H42" s="96"/>
      <c r="I42" s="202">
        <f>SUM(I37:I41)</f>
        <v>13.2328808</v>
      </c>
      <c r="J42" s="199"/>
      <c r="K42" s="197">
        <f>+I42-E42</f>
        <v>0.17000000000000171</v>
      </c>
      <c r="L42" s="144">
        <f>IF((E42)=0,"",(K42/E42))</f>
        <v>1.3013974681603289E-2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103.49</v>
      </c>
      <c r="E43" s="119">
        <f>+C43*D43</f>
        <v>0.77617499999999995</v>
      </c>
      <c r="F43" s="90"/>
      <c r="G43" s="109">
        <f>+D16</f>
        <v>7.6E-3</v>
      </c>
      <c r="H43" s="98">
        <f>+$C$25*$C$26</f>
        <v>103.49</v>
      </c>
      <c r="I43" s="188">
        <f>+G43*H43</f>
        <v>0.786524</v>
      </c>
      <c r="J43" s="199"/>
      <c r="K43" s="189">
        <f t="shared" ref="K43:K44" si="8">+I43-E43</f>
        <v>1.0349000000000053E-2</v>
      </c>
      <c r="L43" s="132">
        <f t="shared" ref="L43:L44" si="9">IF((E43)=0,"",(K43/E43))</f>
        <v>1.3333333333333402E-2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103.49</v>
      </c>
      <c r="E44" s="119">
        <f>+C44*D44</f>
        <v>0.5691949999999999</v>
      </c>
      <c r="F44" s="90"/>
      <c r="G44" s="109">
        <v>5.4000000000000003E-3</v>
      </c>
      <c r="H44" s="98">
        <f>+$C$25*$C$26</f>
        <v>103.49</v>
      </c>
      <c r="I44" s="188">
        <f>+G44*H44</f>
        <v>0.55884599999999995</v>
      </c>
      <c r="J44" s="199"/>
      <c r="K44" s="189">
        <f t="shared" si="8"/>
        <v>-1.0348999999999942E-2</v>
      </c>
      <c r="L44" s="132">
        <f t="shared" si="9"/>
        <v>-1.8181818181818084E-2</v>
      </c>
    </row>
    <row r="45" spans="2:15">
      <c r="B45" s="118" t="s">
        <v>62</v>
      </c>
      <c r="C45" s="95"/>
      <c r="D45" s="95"/>
      <c r="E45" s="121">
        <f>SUM(E42:E44)</f>
        <v>14.408250799999999</v>
      </c>
      <c r="F45" s="90"/>
      <c r="G45" s="99"/>
      <c r="H45" s="100"/>
      <c r="I45" s="202">
        <f>SUM(I42:I44)</f>
        <v>14.578250799999999</v>
      </c>
      <c r="J45" s="199"/>
      <c r="K45" s="197">
        <f>+I45-E45</f>
        <v>0.16999999999999993</v>
      </c>
      <c r="L45" s="144">
        <f>IF((E45)=0,"",(K45/E45))</f>
        <v>1.1798795173665352E-2</v>
      </c>
    </row>
    <row r="46" spans="2:15">
      <c r="B46" s="271" t="s">
        <v>63</v>
      </c>
      <c r="C46" s="111">
        <f>+C18</f>
        <v>4.4000000000000003E-3</v>
      </c>
      <c r="D46" s="97">
        <f>+$C$25*$C$26</f>
        <v>103.49</v>
      </c>
      <c r="E46" s="122">
        <f>+C46*D46</f>
        <v>0.45535599999999998</v>
      </c>
      <c r="F46" s="90"/>
      <c r="G46" s="111">
        <f>+D18</f>
        <v>4.4000000000000003E-3</v>
      </c>
      <c r="H46" s="98">
        <f>+$C$25*$C$26</f>
        <v>103.49</v>
      </c>
      <c r="I46" s="203">
        <f>+G46*H46</f>
        <v>0.45535599999999998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103.49</v>
      </c>
      <c r="E47" s="122">
        <f t="shared" ref="E47:E52" si="13">+C47*D47</f>
        <v>0.12418799999999998</v>
      </c>
      <c r="F47" s="90"/>
      <c r="G47" s="111">
        <f t="shared" ref="G47:G49" si="14">+D19</f>
        <v>1.1999999999999999E-3</v>
      </c>
      <c r="H47" s="98">
        <f>+$C$25*$C$26</f>
        <v>103.49</v>
      </c>
      <c r="I47" s="203">
        <f t="shared" ref="I47:I52" si="15">+G47*H47</f>
        <v>0.12418799999999998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100</v>
      </c>
      <c r="E49" s="122">
        <f t="shared" si="13"/>
        <v>0.70000000000000007</v>
      </c>
      <c r="F49" s="90"/>
      <c r="G49" s="111">
        <f t="shared" si="14"/>
        <v>7.0000000000000001E-3</v>
      </c>
      <c r="H49" s="98">
        <f>+$C$25</f>
        <v>100</v>
      </c>
      <c r="I49" s="203">
        <f t="shared" si="15"/>
        <v>0.70000000000000007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64</v>
      </c>
      <c r="E50" s="122">
        <f t="shared" si="13"/>
        <v>4.2880000000000003</v>
      </c>
      <c r="F50" s="90"/>
      <c r="G50" s="101">
        <f>+$C$7</f>
        <v>6.7000000000000004E-2</v>
      </c>
      <c r="H50" s="97">
        <f>+$C$25*H25</f>
        <v>64</v>
      </c>
      <c r="I50" s="203">
        <f t="shared" si="15"/>
        <v>4.2880000000000003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18</v>
      </c>
      <c r="E51" s="122">
        <f t="shared" si="13"/>
        <v>1.8719999999999999</v>
      </c>
      <c r="F51" s="90"/>
      <c r="G51" s="101">
        <f>+$C$8</f>
        <v>0.104</v>
      </c>
      <c r="H51" s="97">
        <f>+$C$25*H26</f>
        <v>18</v>
      </c>
      <c r="I51" s="203">
        <f t="shared" si="15"/>
        <v>1.8719999999999999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18</v>
      </c>
      <c r="E52" s="122">
        <f t="shared" si="13"/>
        <v>2.2320000000000002</v>
      </c>
      <c r="F52" s="90"/>
      <c r="G52" s="101">
        <f>+$C$9</f>
        <v>0.124</v>
      </c>
      <c r="H52" s="97">
        <f>+$C$25*H27</f>
        <v>18</v>
      </c>
      <c r="I52" s="203">
        <f t="shared" si="15"/>
        <v>2.2320000000000002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24.329794799999998</v>
      </c>
      <c r="F54" s="135"/>
      <c r="G54" s="136"/>
      <c r="H54" s="136"/>
      <c r="I54" s="206">
        <f>SUM(I45:I52)</f>
        <v>24.4997948</v>
      </c>
      <c r="J54" s="207"/>
      <c r="K54" s="193">
        <f>+I54-E54</f>
        <v>0.17000000000000171</v>
      </c>
      <c r="L54" s="153">
        <f t="shared" ref="L54:L56" si="17">IF((E54)=0,"",(K54/E54))</f>
        <v>6.987317459825091E-3</v>
      </c>
    </row>
    <row r="55" spans="2:12">
      <c r="B55" s="275" t="s">
        <v>19</v>
      </c>
      <c r="C55" s="133">
        <v>0.13</v>
      </c>
      <c r="D55" s="137"/>
      <c r="E55" s="125">
        <f>+E54*C55</f>
        <v>3.162873324</v>
      </c>
      <c r="F55" s="89"/>
      <c r="G55" s="133">
        <v>0.13</v>
      </c>
      <c r="H55" s="89"/>
      <c r="I55" s="208">
        <f>+I54*G55</f>
        <v>3.184973324</v>
      </c>
      <c r="J55" s="209"/>
      <c r="K55" s="194">
        <f t="shared" ref="K55:K58" si="18">+I55-E55</f>
        <v>2.2100000000000009E-2</v>
      </c>
      <c r="L55" s="145">
        <f t="shared" si="17"/>
        <v>6.9873174598250234E-3</v>
      </c>
    </row>
    <row r="56" spans="2:12">
      <c r="B56" s="276" t="s">
        <v>67</v>
      </c>
      <c r="C56" s="89"/>
      <c r="D56" s="137"/>
      <c r="E56" s="125">
        <f>SUM(E54:E55)</f>
        <v>27.492668123999998</v>
      </c>
      <c r="F56" s="89"/>
      <c r="G56" s="89"/>
      <c r="H56" s="89"/>
      <c r="I56" s="208">
        <f>SUM(I54:I55)</f>
        <v>27.684768124000001</v>
      </c>
      <c r="J56" s="209"/>
      <c r="K56" s="194">
        <f t="shared" si="18"/>
        <v>0.19210000000000349</v>
      </c>
      <c r="L56" s="145">
        <f t="shared" si="17"/>
        <v>6.9873174598251483E-3</v>
      </c>
    </row>
    <row r="57" spans="2:12">
      <c r="B57" s="277" t="s">
        <v>68</v>
      </c>
      <c r="C57" s="89"/>
      <c r="D57" s="137"/>
      <c r="E57" s="213">
        <f>-E56*0.1</f>
        <v>-2.7492668124000001</v>
      </c>
      <c r="F57" s="89"/>
      <c r="G57" s="89"/>
      <c r="H57" s="89"/>
      <c r="I57" s="210">
        <f>-I56*0.1</f>
        <v>-2.7684768124000003</v>
      </c>
      <c r="J57" s="209"/>
      <c r="K57" s="198">
        <f t="shared" si="18"/>
        <v>-1.9210000000000171E-2</v>
      </c>
      <c r="L57" s="145">
        <f>IF((E57)=0,"",(K57/E57))</f>
        <v>6.9873174598250824E-3</v>
      </c>
    </row>
    <row r="58" spans="2:12" ht="15.75" thickBot="1">
      <c r="B58" s="278" t="s">
        <v>20</v>
      </c>
      <c r="C58" s="237"/>
      <c r="D58" s="238"/>
      <c r="E58" s="239">
        <f>SUM(E56:E57)</f>
        <v>24.743401311599996</v>
      </c>
      <c r="F58" s="240"/>
      <c r="G58" s="240"/>
      <c r="H58" s="240"/>
      <c r="I58" s="241">
        <f>SUM(I56:I57)</f>
        <v>24.916291311600002</v>
      </c>
      <c r="J58" s="242"/>
      <c r="K58" s="243">
        <f t="shared" si="18"/>
        <v>0.17289000000000598</v>
      </c>
      <c r="L58" s="244">
        <f>IF((E58)=0,"",(K58/E58))</f>
        <v>6.9873174598252636E-3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</row>
    <row r="62" spans="2:12"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"/>
      <c r="K63" s="1"/>
      <c r="L63" s="1"/>
    </row>
  </sheetData>
  <mergeCells count="7">
    <mergeCell ref="B63:I63"/>
    <mergeCell ref="B1:K1"/>
    <mergeCell ref="L31:L32"/>
    <mergeCell ref="K31:K32"/>
    <mergeCell ref="C30:E30"/>
    <mergeCell ref="G30:I30"/>
    <mergeCell ref="K30:L30"/>
  </mergeCells>
  <pageMargins left="0.7" right="0.7" top="0.75" bottom="0.75" header="0.3" footer="0.3"/>
  <pageSetup scale="55" orientation="portrait" r:id="rId1"/>
  <ignoredErrors>
    <ignoredError sqref="C34:I44 C58:I58 C57:D57 F57:H57 C46:I56 C45:D45 F45:I45 D33:I33" unlockedFormula="1"/>
    <ignoredError sqref="I57 E57 E45" formula="1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B1:AC62"/>
  <sheetViews>
    <sheetView showGridLines="0" zoomScale="85" zoomScaleNormal="85" workbookViewId="0">
      <selection activeCell="A29" sqref="A29:M59"/>
    </sheetView>
  </sheetViews>
  <sheetFormatPr defaultRowHeight="15"/>
  <cols>
    <col min="1" max="1" width="3.28515625" style="160" customWidth="1"/>
    <col min="2" max="2" width="47.5703125" style="160" customWidth="1"/>
    <col min="3" max="3" width="13.5703125" style="160" customWidth="1"/>
    <col min="4" max="4" width="13.140625" style="160" customWidth="1"/>
    <col min="5" max="5" width="13.5703125" style="160" customWidth="1"/>
    <col min="6" max="6" width="2.140625" style="160" customWidth="1"/>
    <col min="7" max="7" width="13.28515625" style="160" customWidth="1"/>
    <col min="8" max="8" width="13.42578125" style="160" customWidth="1"/>
    <col min="9" max="9" width="11.140625" style="160" customWidth="1"/>
    <col min="10" max="10" width="2" style="160" customWidth="1"/>
    <col min="11" max="12" width="11.140625" style="160" customWidth="1"/>
    <col min="13" max="13" width="3.42578125" style="160" customWidth="1"/>
    <col min="14" max="16384" width="9.140625" style="160"/>
  </cols>
  <sheetData>
    <row r="1" spans="2:29" ht="23.25">
      <c r="B1" s="308" t="s">
        <v>36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160" t="s">
        <v>28</v>
      </c>
      <c r="K7" s="174">
        <v>0</v>
      </c>
      <c r="L7" s="174">
        <v>0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160" t="s">
        <v>40</v>
      </c>
      <c r="K8" s="174"/>
      <c r="L8" s="174"/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160" t="s">
        <v>29</v>
      </c>
      <c r="K9" s="175"/>
      <c r="L9" s="175"/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0.95</v>
      </c>
      <c r="D10" s="59">
        <v>0.96</v>
      </c>
      <c r="E10" s="71"/>
      <c r="F10" s="71"/>
      <c r="K10" s="143">
        <f>SUM(K7:K9)</f>
        <v>0</v>
      </c>
      <c r="L10" s="143">
        <f>SUM(L7:L9)</f>
        <v>0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</v>
      </c>
      <c r="D11" s="51">
        <f>+L10</f>
        <v>0</v>
      </c>
      <c r="E11" s="71"/>
      <c r="F11" s="71"/>
      <c r="G11" s="160" t="s">
        <v>41</v>
      </c>
      <c r="K11" s="174"/>
      <c r="L11" s="174"/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1.7399999999999999E-2</v>
      </c>
      <c r="D13" s="60">
        <v>1.7600000000000001E-2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160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160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82"/>
      <c r="C24" s="82"/>
      <c r="D24" s="71"/>
      <c r="E24" s="81"/>
      <c r="F24" s="81"/>
      <c r="G24" s="71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76" t="s">
        <v>1</v>
      </c>
      <c r="C25" s="180">
        <v>150</v>
      </c>
      <c r="D25" s="177" t="s">
        <v>0</v>
      </c>
      <c r="E25" s="81"/>
      <c r="F25" s="81"/>
      <c r="G25" s="73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178" t="s">
        <v>2</v>
      </c>
      <c r="C26" s="181">
        <v>750</v>
      </c>
      <c r="D26" s="177" t="s">
        <v>0</v>
      </c>
      <c r="E26" s="81"/>
      <c r="F26" s="81"/>
      <c r="G26" s="66"/>
      <c r="H26" s="169"/>
      <c r="I26" s="17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178" t="s">
        <v>38</v>
      </c>
      <c r="C27" s="181">
        <v>5</v>
      </c>
      <c r="D27" s="177"/>
      <c r="E27" s="81"/>
      <c r="F27" s="81"/>
      <c r="G27" s="68"/>
      <c r="H27" s="169"/>
      <c r="I27" s="17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78" t="s">
        <v>4</v>
      </c>
      <c r="C28" s="179">
        <v>1.0348999999999999</v>
      </c>
      <c r="D28" s="177"/>
      <c r="E28" s="81"/>
      <c r="F28" s="81"/>
      <c r="G28" s="69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0.95</v>
      </c>
      <c r="D33" s="89">
        <f>+C27</f>
        <v>5</v>
      </c>
      <c r="E33" s="171">
        <f>+C33*D33</f>
        <v>4.75</v>
      </c>
      <c r="F33" s="90"/>
      <c r="G33" s="141">
        <f>+D10</f>
        <v>0.96</v>
      </c>
      <c r="H33" s="91">
        <f>+C27</f>
        <v>5</v>
      </c>
      <c r="I33" s="119">
        <f>+G33*H33</f>
        <v>4.8</v>
      </c>
      <c r="J33" s="90"/>
      <c r="K33" s="189">
        <f>+I33-E33</f>
        <v>4.9999999999999822E-2</v>
      </c>
      <c r="L33" s="132">
        <f>IF((E33)=0,"",(K33/E33))</f>
        <v>1.0526315789473648E-2</v>
      </c>
    </row>
    <row r="34" spans="2:15">
      <c r="B34" s="264" t="s">
        <v>12</v>
      </c>
      <c r="C34" s="109">
        <f>+C13</f>
        <v>1.7399999999999999E-2</v>
      </c>
      <c r="D34" s="92">
        <f>+$C$25</f>
        <v>150</v>
      </c>
      <c r="E34" s="171">
        <f>+C34*D34</f>
        <v>2.61</v>
      </c>
      <c r="F34" s="90"/>
      <c r="G34" s="109">
        <f>+D13</f>
        <v>1.7600000000000001E-2</v>
      </c>
      <c r="H34" s="93">
        <f>+$C$25</f>
        <v>150</v>
      </c>
      <c r="I34" s="119">
        <f t="shared" ref="I34:I36" si="2">+G34*H34</f>
        <v>2.64</v>
      </c>
      <c r="J34" s="90"/>
      <c r="K34" s="189">
        <f t="shared" ref="K34:K37" si="3">+I34-E34</f>
        <v>3.0000000000000249E-2</v>
      </c>
      <c r="L34" s="132">
        <f t="shared" ref="L34:L37" si="4">IF((E34)=0,"",(K34/E34))</f>
        <v>1.1494252873563314E-2</v>
      </c>
    </row>
    <row r="35" spans="2:15">
      <c r="B35" s="265" t="s">
        <v>53</v>
      </c>
      <c r="C35" s="159">
        <f>+K10</f>
        <v>0</v>
      </c>
      <c r="D35" s="89"/>
      <c r="E35" s="171">
        <f>+C35*D35</f>
        <v>0</v>
      </c>
      <c r="F35" s="90"/>
      <c r="G35" s="159">
        <f>+L10</f>
        <v>0</v>
      </c>
      <c r="H35" s="91"/>
      <c r="I35" s="119">
        <f t="shared" si="2"/>
        <v>0</v>
      </c>
      <c r="J35" s="90"/>
      <c r="K35" s="189">
        <f t="shared" si="3"/>
        <v>0</v>
      </c>
      <c r="L35" s="132" t="str">
        <f t="shared" si="4"/>
        <v/>
      </c>
    </row>
    <row r="36" spans="2:15">
      <c r="B36" s="266" t="s">
        <v>54</v>
      </c>
      <c r="C36" s="110">
        <v>0</v>
      </c>
      <c r="D36" s="92"/>
      <c r="E36" s="120">
        <v>0</v>
      </c>
      <c r="F36" s="90"/>
      <c r="G36" s="110">
        <v>0</v>
      </c>
      <c r="H36" s="93"/>
      <c r="I36" s="119">
        <f t="shared" si="2"/>
        <v>0</v>
      </c>
      <c r="J36" s="90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7.3599999999999994</v>
      </c>
      <c r="F37" s="149"/>
      <c r="G37" s="146"/>
      <c r="H37" s="99"/>
      <c r="I37" s="150">
        <f>SUM(I33:I36)</f>
        <v>7.4399999999999995</v>
      </c>
      <c r="J37" s="149"/>
      <c r="K37" s="196">
        <f t="shared" si="3"/>
        <v>8.0000000000000071E-2</v>
      </c>
      <c r="L37" s="152">
        <f t="shared" si="4"/>
        <v>1.0869565217391314E-2</v>
      </c>
    </row>
    <row r="38" spans="2:15">
      <c r="B38" s="267" t="s">
        <v>56</v>
      </c>
      <c r="C38" s="155"/>
      <c r="D38" s="94"/>
      <c r="E38" s="158"/>
      <c r="F38" s="90"/>
      <c r="G38" s="109"/>
      <c r="H38" s="94"/>
      <c r="I38" s="119"/>
      <c r="J38" s="90"/>
      <c r="K38" s="189"/>
      <c r="L38" s="132"/>
    </row>
    <row r="39" spans="2:15">
      <c r="B39" s="267" t="s">
        <v>57</v>
      </c>
      <c r="C39" s="156">
        <v>0</v>
      </c>
      <c r="D39" s="92">
        <f>+$C$25</f>
        <v>150</v>
      </c>
      <c r="E39" s="119">
        <v>0</v>
      </c>
      <c r="F39" s="90"/>
      <c r="G39" s="191">
        <f>+D14</f>
        <v>-1.2999999999999999E-3</v>
      </c>
      <c r="H39" s="93">
        <f t="shared" ref="H39" si="5">+$C$25</f>
        <v>150</v>
      </c>
      <c r="I39" s="188">
        <f t="shared" ref="I39" si="6">+G39*H39</f>
        <v>-0.19499999999999998</v>
      </c>
      <c r="J39" s="90"/>
      <c r="K39" s="189">
        <f t="shared" ref="K39" si="7">+I39-E39</f>
        <v>-0.19499999999999998</v>
      </c>
      <c r="L39" s="132" t="str">
        <f t="shared" ref="L39" si="8">IF((E39)=0,"",(K39/E39))</f>
        <v/>
      </c>
    </row>
    <row r="40" spans="2:15">
      <c r="B40" s="268" t="s">
        <v>58</v>
      </c>
      <c r="C40" s="156"/>
      <c r="D40" s="92"/>
      <c r="E40" s="119"/>
      <c r="F40" s="90"/>
      <c r="G40" s="109"/>
      <c r="H40" s="93"/>
      <c r="I40" s="119"/>
      <c r="J40" s="90"/>
      <c r="K40" s="189"/>
      <c r="L40" s="132"/>
    </row>
    <row r="41" spans="2:15">
      <c r="B41" s="268" t="s">
        <v>41</v>
      </c>
      <c r="C41" s="157"/>
      <c r="D41" s="94"/>
      <c r="E41" s="119"/>
      <c r="F41" s="90"/>
      <c r="G41" s="109"/>
      <c r="H41" s="94"/>
      <c r="I41" s="119"/>
      <c r="J41" s="90"/>
      <c r="K41" s="189"/>
      <c r="L41" s="132"/>
    </row>
    <row r="42" spans="2:15">
      <c r="B42" s="118" t="s">
        <v>59</v>
      </c>
      <c r="C42" s="95"/>
      <c r="D42" s="95"/>
      <c r="E42" s="121">
        <f>SUM(E37:E41)</f>
        <v>7.3599999999999994</v>
      </c>
      <c r="F42" s="90"/>
      <c r="G42" s="95"/>
      <c r="H42" s="96"/>
      <c r="I42" s="121">
        <f>SUM(I37:I41)</f>
        <v>7.2449999999999992</v>
      </c>
      <c r="J42" s="90"/>
      <c r="K42" s="197">
        <f>+I42-E42</f>
        <v>-0.11500000000000021</v>
      </c>
      <c r="L42" s="144">
        <f>IF((E42)=0,"",(K42/E42))</f>
        <v>-1.5625000000000031E-2</v>
      </c>
      <c r="O42" s="143"/>
    </row>
    <row r="43" spans="2:15">
      <c r="B43" s="269" t="s">
        <v>60</v>
      </c>
      <c r="C43" s="109">
        <f>+C16</f>
        <v>6.7000000000000002E-3</v>
      </c>
      <c r="D43" s="97">
        <f>+$C$25*$C$28</f>
        <v>155.23499999999999</v>
      </c>
      <c r="E43" s="171">
        <f>+C43*D43</f>
        <v>1.0400745</v>
      </c>
      <c r="F43" s="90"/>
      <c r="G43" s="109">
        <f>+D16</f>
        <v>6.7999999999999996E-3</v>
      </c>
      <c r="H43" s="98">
        <f>+$C$25*$C$28</f>
        <v>155.23499999999999</v>
      </c>
      <c r="I43" s="119">
        <f>+G43*H43</f>
        <v>1.0555979999999998</v>
      </c>
      <c r="J43" s="90"/>
      <c r="K43" s="189">
        <f t="shared" ref="K43:K44" si="9">+I43-E43</f>
        <v>1.5523499999999801E-2</v>
      </c>
      <c r="L43" s="132">
        <f t="shared" ref="L43:L44" si="10">IF((E43)=0,"",(K43/E43))</f>
        <v>1.4925373134328167E-2</v>
      </c>
    </row>
    <row r="44" spans="2:15" ht="30" customHeight="1">
      <c r="B44" s="270" t="s">
        <v>61</v>
      </c>
      <c r="C44" s="109">
        <f>+C17</f>
        <v>4.7000000000000002E-3</v>
      </c>
      <c r="D44" s="97">
        <f>+$C$25*$C$28</f>
        <v>155.23499999999999</v>
      </c>
      <c r="E44" s="171">
        <f>+C44*D44</f>
        <v>0.72960449999999999</v>
      </c>
      <c r="F44" s="90"/>
      <c r="G44" s="109">
        <f>+D17</f>
        <v>4.5999999999999999E-3</v>
      </c>
      <c r="H44" s="98">
        <f>+$C$25*$C$28</f>
        <v>155.23499999999999</v>
      </c>
      <c r="I44" s="119">
        <f>+G44*H44</f>
        <v>0.71408099999999997</v>
      </c>
      <c r="J44" s="90"/>
      <c r="K44" s="189">
        <f t="shared" si="9"/>
        <v>-1.5523500000000023E-2</v>
      </c>
      <c r="L44" s="132">
        <f t="shared" si="10"/>
        <v>-2.1276595744680882E-2</v>
      </c>
    </row>
    <row r="45" spans="2:15">
      <c r="B45" s="118" t="s">
        <v>62</v>
      </c>
      <c r="C45" s="95"/>
      <c r="D45" s="95"/>
      <c r="E45" s="121">
        <f>SUM(E42:E44)</f>
        <v>9.1296789999999994</v>
      </c>
      <c r="F45" s="90"/>
      <c r="G45" s="99"/>
      <c r="H45" s="100"/>
      <c r="I45" s="121">
        <f>SUM(I42:I44)</f>
        <v>9.0146789999999992</v>
      </c>
      <c r="J45" s="90"/>
      <c r="K45" s="197">
        <f>+I45-E45</f>
        <v>-0.11500000000000021</v>
      </c>
      <c r="L45" s="144">
        <f>IF((E45)=0,"",(K45/E45))</f>
        <v>-1.2596280767374211E-2</v>
      </c>
    </row>
    <row r="46" spans="2:15">
      <c r="B46" s="271" t="s">
        <v>63</v>
      </c>
      <c r="C46" s="111">
        <f>+C18</f>
        <v>4.4000000000000003E-3</v>
      </c>
      <c r="D46" s="97">
        <f t="shared" ref="D46:D47" si="11">+$C$25*$C$28</f>
        <v>155.23499999999999</v>
      </c>
      <c r="E46" s="172">
        <f>+C46*D46</f>
        <v>0.68303400000000003</v>
      </c>
      <c r="F46" s="90"/>
      <c r="G46" s="111">
        <f>+D18</f>
        <v>4.4000000000000003E-3</v>
      </c>
      <c r="H46" s="98">
        <f>+$C$25*$C$28</f>
        <v>155.23499999999999</v>
      </c>
      <c r="I46" s="122">
        <f>+G46*H46</f>
        <v>0.68303400000000003</v>
      </c>
      <c r="J46" s="90"/>
      <c r="K46" s="189">
        <f t="shared" ref="K46:K51" si="12">+I46-E46</f>
        <v>0</v>
      </c>
      <c r="L46" s="132">
        <f t="shared" ref="L46:L51" si="13">IF((E46)=0,"",(K46/E46))</f>
        <v>0</v>
      </c>
    </row>
    <row r="47" spans="2:15">
      <c r="B47" s="271" t="s">
        <v>64</v>
      </c>
      <c r="C47" s="111">
        <f t="shared" ref="C47:C49" si="14">+C19</f>
        <v>1.1999999999999999E-3</v>
      </c>
      <c r="D47" s="97">
        <f t="shared" si="11"/>
        <v>155.23499999999999</v>
      </c>
      <c r="E47" s="172">
        <f t="shared" ref="E47:E51" si="15">+C47*D47</f>
        <v>0.18628199999999998</v>
      </c>
      <c r="F47" s="90"/>
      <c r="G47" s="111">
        <f t="shared" ref="G47:G49" si="16">+D19</f>
        <v>1.1999999999999999E-3</v>
      </c>
      <c r="H47" s="98">
        <f>+$C$25*$C$28</f>
        <v>155.23499999999999</v>
      </c>
      <c r="I47" s="122">
        <f t="shared" ref="I47:I51" si="17">+G47*H47</f>
        <v>0.18628199999999998</v>
      </c>
      <c r="J47" s="90"/>
      <c r="K47" s="189">
        <f t="shared" si="12"/>
        <v>0</v>
      </c>
      <c r="L47" s="132">
        <f t="shared" si="13"/>
        <v>0</v>
      </c>
    </row>
    <row r="48" spans="2:15">
      <c r="B48" s="264" t="s">
        <v>65</v>
      </c>
      <c r="C48" s="111">
        <f t="shared" si="14"/>
        <v>0.25</v>
      </c>
      <c r="D48" s="97">
        <v>1</v>
      </c>
      <c r="E48" s="172">
        <f t="shared" si="15"/>
        <v>0.25</v>
      </c>
      <c r="F48" s="90"/>
      <c r="G48" s="111">
        <f t="shared" si="16"/>
        <v>0.25</v>
      </c>
      <c r="H48" s="98">
        <v>1</v>
      </c>
      <c r="I48" s="122">
        <f t="shared" si="17"/>
        <v>0.25</v>
      </c>
      <c r="J48" s="90"/>
      <c r="K48" s="189">
        <f t="shared" si="12"/>
        <v>0</v>
      </c>
      <c r="L48" s="132">
        <f t="shared" si="13"/>
        <v>0</v>
      </c>
    </row>
    <row r="49" spans="2:12">
      <c r="B49" s="264" t="s">
        <v>18</v>
      </c>
      <c r="C49" s="111">
        <f t="shared" si="14"/>
        <v>7.0000000000000001E-3</v>
      </c>
      <c r="D49" s="92">
        <f>+$C$25</f>
        <v>150</v>
      </c>
      <c r="E49" s="172">
        <f t="shared" si="15"/>
        <v>1.05</v>
      </c>
      <c r="F49" s="90"/>
      <c r="G49" s="111">
        <f t="shared" si="16"/>
        <v>7.0000000000000001E-3</v>
      </c>
      <c r="H49" s="98">
        <f>+$C$25</f>
        <v>150</v>
      </c>
      <c r="I49" s="122">
        <f t="shared" si="17"/>
        <v>1.05</v>
      </c>
      <c r="J49" s="90"/>
      <c r="K49" s="189">
        <f t="shared" si="12"/>
        <v>0</v>
      </c>
      <c r="L49" s="132">
        <f t="shared" si="13"/>
        <v>0</v>
      </c>
    </row>
    <row r="50" spans="2:12">
      <c r="B50" s="264" t="s">
        <v>6</v>
      </c>
      <c r="C50" s="111">
        <f>+C5</f>
        <v>7.8E-2</v>
      </c>
      <c r="D50" s="92">
        <f>IF(+C25&gt;C26,C26,IF(C25*C28&gt;C26,C26,C25*C28))</f>
        <v>155.23499999999999</v>
      </c>
      <c r="E50" s="172">
        <f t="shared" si="15"/>
        <v>12.108329999999999</v>
      </c>
      <c r="F50" s="90"/>
      <c r="G50" s="111">
        <f>+D5</f>
        <v>7.8E-2</v>
      </c>
      <c r="H50" s="98">
        <f>+D50</f>
        <v>155.23499999999999</v>
      </c>
      <c r="I50" s="122">
        <f t="shared" si="17"/>
        <v>12.108329999999999</v>
      </c>
      <c r="J50" s="90"/>
      <c r="K50" s="189">
        <f t="shared" si="12"/>
        <v>0</v>
      </c>
      <c r="L50" s="132">
        <f t="shared" si="13"/>
        <v>0</v>
      </c>
    </row>
    <row r="51" spans="2:12" ht="15.75" thickBot="1">
      <c r="B51" s="264" t="s">
        <v>7</v>
      </c>
      <c r="C51" s="101">
        <f>+C6</f>
        <v>9.0999999999999998E-2</v>
      </c>
      <c r="D51" s="92">
        <f>IF(C25*C28&gt;C26,C25*C28-C26,0)</f>
        <v>0</v>
      </c>
      <c r="E51" s="122">
        <f t="shared" si="15"/>
        <v>0</v>
      </c>
      <c r="F51" s="90"/>
      <c r="G51" s="111">
        <f>+D6</f>
        <v>9.0999999999999998E-2</v>
      </c>
      <c r="H51" s="98">
        <f>+D51</f>
        <v>0</v>
      </c>
      <c r="I51" s="122">
        <f t="shared" si="17"/>
        <v>0</v>
      </c>
      <c r="J51" s="90"/>
      <c r="K51" s="189">
        <f t="shared" si="12"/>
        <v>0</v>
      </c>
      <c r="L51" s="132" t="str">
        <f t="shared" si="13"/>
        <v/>
      </c>
    </row>
    <row r="52" spans="2:12" ht="15.75" thickBot="1">
      <c r="B52" s="272"/>
      <c r="C52" s="102"/>
      <c r="D52" s="103"/>
      <c r="E52" s="123"/>
      <c r="F52" s="104"/>
      <c r="G52" s="102"/>
      <c r="H52" s="105"/>
      <c r="I52" s="123"/>
      <c r="J52" s="104"/>
      <c r="K52" s="226"/>
      <c r="L52" s="273"/>
    </row>
    <row r="53" spans="2:12">
      <c r="B53" s="274" t="s">
        <v>92</v>
      </c>
      <c r="C53" s="133"/>
      <c r="D53" s="134"/>
      <c r="E53" s="124">
        <f>SUM(E45:E51)</f>
        <v>23.407325</v>
      </c>
      <c r="F53" s="135"/>
      <c r="G53" s="136"/>
      <c r="H53" s="136"/>
      <c r="I53" s="236">
        <f>SUM(I45:I51)</f>
        <v>23.292324999999998</v>
      </c>
      <c r="J53" s="106"/>
      <c r="K53" s="224">
        <f>+I53-E53</f>
        <v>-0.11500000000000199</v>
      </c>
      <c r="L53" s="225">
        <f t="shared" ref="L53:L55" si="18">IF((E53)=0,"",(K53/E53))</f>
        <v>-4.9129919800746987E-3</v>
      </c>
    </row>
    <row r="54" spans="2:12">
      <c r="B54" s="275" t="s">
        <v>19</v>
      </c>
      <c r="C54" s="133">
        <v>0.13</v>
      </c>
      <c r="D54" s="137"/>
      <c r="E54" s="125">
        <f>+E53*C54</f>
        <v>3.0429522499999999</v>
      </c>
      <c r="F54" s="89"/>
      <c r="G54" s="133">
        <v>0.13</v>
      </c>
      <c r="H54" s="89"/>
      <c r="I54" s="129">
        <f>+I53*G54</f>
        <v>3.0280022499999997</v>
      </c>
      <c r="J54" s="107"/>
      <c r="K54" s="194">
        <f t="shared" ref="K54:K57" si="19">+I54-E54</f>
        <v>-1.4950000000000241E-2</v>
      </c>
      <c r="L54" s="145">
        <f t="shared" si="18"/>
        <v>-4.9129919800746926E-3</v>
      </c>
    </row>
    <row r="55" spans="2:12">
      <c r="B55" s="276" t="s">
        <v>67</v>
      </c>
      <c r="C55" s="89"/>
      <c r="D55" s="137"/>
      <c r="E55" s="125">
        <f>SUM(E53:E54)</f>
        <v>26.450277249999999</v>
      </c>
      <c r="F55" s="89"/>
      <c r="G55" s="89"/>
      <c r="H55" s="89"/>
      <c r="I55" s="129">
        <f>SUM(I53:I54)</f>
        <v>26.320327249999998</v>
      </c>
      <c r="J55" s="107"/>
      <c r="K55" s="194">
        <f t="shared" si="19"/>
        <v>-0.1299500000000009</v>
      </c>
      <c r="L55" s="145">
        <f t="shared" si="18"/>
        <v>-4.9129919800746475E-3</v>
      </c>
    </row>
    <row r="56" spans="2:12">
      <c r="B56" s="277" t="s">
        <v>68</v>
      </c>
      <c r="C56" s="89"/>
      <c r="D56" s="137"/>
      <c r="E56" s="213">
        <f>-E55*0.1</f>
        <v>-2.6450277250000003</v>
      </c>
      <c r="F56" s="194"/>
      <c r="G56" s="194"/>
      <c r="H56" s="194"/>
      <c r="I56" s="210">
        <f>-I55*0.1</f>
        <v>-2.6320327250000002</v>
      </c>
      <c r="J56" s="107"/>
      <c r="K56" s="198">
        <f t="shared" si="19"/>
        <v>1.299500000000009E-2</v>
      </c>
      <c r="L56" s="145">
        <f>IF((E56)=0,"",(K56/E56))</f>
        <v>-4.9129919800746467E-3</v>
      </c>
    </row>
    <row r="57" spans="2:12" ht="15.75" thickBot="1">
      <c r="B57" s="278" t="s">
        <v>91</v>
      </c>
      <c r="C57" s="138"/>
      <c r="D57" s="139"/>
      <c r="E57" s="127">
        <f>SUM(E55:E56)</f>
        <v>23.805249525000001</v>
      </c>
      <c r="F57" s="140"/>
      <c r="G57" s="140"/>
      <c r="H57" s="140"/>
      <c r="I57" s="131">
        <f>SUM(I55:I56)</f>
        <v>23.688294524999996</v>
      </c>
      <c r="J57" s="108"/>
      <c r="K57" s="195">
        <f t="shared" si="19"/>
        <v>-0.11695500000000436</v>
      </c>
      <c r="L57" s="154">
        <f>IF((E57)=0,"",(K57/E57))</f>
        <v>-4.9129919800747967E-3</v>
      </c>
    </row>
    <row r="58" spans="2:12">
      <c r="B58" s="279"/>
      <c r="C58" s="280"/>
      <c r="D58" s="281"/>
      <c r="E58" s="282"/>
      <c r="F58" s="283"/>
      <c r="G58" s="280"/>
      <c r="H58" s="284"/>
      <c r="I58" s="282"/>
      <c r="J58" s="283"/>
      <c r="K58" s="287"/>
      <c r="L58" s="288"/>
    </row>
    <row r="60" spans="2:12">
      <c r="E60" s="143"/>
      <c r="I60" s="143"/>
    </row>
    <row r="61" spans="2:12">
      <c r="E61" s="143"/>
      <c r="I61" s="143"/>
    </row>
    <row r="62" spans="2:12" ht="108.75" customHeight="1">
      <c r="B62" s="306" t="s">
        <v>26</v>
      </c>
      <c r="C62" s="307"/>
      <c r="D62" s="307"/>
      <c r="E62" s="307"/>
      <c r="F62" s="307"/>
      <c r="G62" s="307"/>
      <c r="H62" s="307"/>
      <c r="I62" s="307"/>
    </row>
  </sheetData>
  <mergeCells count="7">
    <mergeCell ref="B62:I62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I44 C57:I57 C56:D56 C46:I55 C45:D45" unlockedFormula="1"/>
    <ignoredError sqref="E56:I56 E45:I45" formula="1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B1:AC62"/>
  <sheetViews>
    <sheetView showGridLines="0" topLeftCell="A19" zoomScale="85" zoomScaleNormal="85" workbookViewId="0">
      <selection activeCell="A29" sqref="A29:M59"/>
    </sheetView>
  </sheetViews>
  <sheetFormatPr defaultRowHeight="15"/>
  <cols>
    <col min="1" max="1" width="2.28515625" style="160" customWidth="1"/>
    <col min="2" max="2" width="47.5703125" style="160" customWidth="1"/>
    <col min="3" max="3" width="13.5703125" style="160" customWidth="1"/>
    <col min="4" max="4" width="13.140625" style="160" customWidth="1"/>
    <col min="5" max="5" width="13.5703125" style="160" customWidth="1"/>
    <col min="6" max="6" width="2.140625" style="160" customWidth="1"/>
    <col min="7" max="7" width="13.28515625" style="160" customWidth="1"/>
    <col min="8" max="8" width="13.42578125" style="160" customWidth="1"/>
    <col min="9" max="9" width="11.140625" style="160" customWidth="1"/>
    <col min="10" max="10" width="2" style="160" customWidth="1"/>
    <col min="11" max="12" width="11.140625" style="160" customWidth="1"/>
    <col min="13" max="13" width="3.28515625" style="160" customWidth="1"/>
    <col min="14" max="16384" width="9.140625" style="160"/>
  </cols>
  <sheetData>
    <row r="1" spans="2:29" ht="23.25">
      <c r="B1" s="308" t="s">
        <v>36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160" t="s">
        <v>28</v>
      </c>
      <c r="K7" s="174">
        <v>0</v>
      </c>
      <c r="L7" s="174">
        <v>0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160" t="s">
        <v>40</v>
      </c>
      <c r="K8" s="174"/>
      <c r="L8" s="174"/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160" t="s">
        <v>29</v>
      </c>
      <c r="K9" s="175"/>
      <c r="L9" s="175"/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0.95</v>
      </c>
      <c r="D10" s="59">
        <v>0.96</v>
      </c>
      <c r="E10" s="71"/>
      <c r="F10" s="71"/>
      <c r="K10" s="143">
        <f>SUM(K7:K9)</f>
        <v>0</v>
      </c>
      <c r="L10" s="143">
        <f>SUM(L7:L9)</f>
        <v>0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</v>
      </c>
      <c r="D11" s="51">
        <f>+L10</f>
        <v>0</v>
      </c>
      <c r="E11" s="71"/>
      <c r="F11" s="71"/>
      <c r="G11" s="160" t="s">
        <v>41</v>
      </c>
      <c r="K11" s="174"/>
      <c r="L11" s="174"/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1.7399999999999999E-2</v>
      </c>
      <c r="D13" s="60">
        <v>1.7600000000000001E-2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160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160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82"/>
      <c r="C24" s="82"/>
      <c r="D24" s="71"/>
      <c r="E24" s="81"/>
      <c r="F24" s="81"/>
      <c r="G24" s="71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176" t="s">
        <v>1</v>
      </c>
      <c r="C25" s="180">
        <v>1500</v>
      </c>
      <c r="D25" s="177" t="s">
        <v>0</v>
      </c>
      <c r="E25" s="81"/>
      <c r="F25" s="81"/>
      <c r="G25" s="73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178" t="s">
        <v>2</v>
      </c>
      <c r="C26" s="181">
        <v>750</v>
      </c>
      <c r="D26" s="177" t="s">
        <v>0</v>
      </c>
      <c r="E26" s="81"/>
      <c r="F26" s="81"/>
      <c r="G26" s="66"/>
      <c r="H26" s="169"/>
      <c r="I26" s="17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178" t="s">
        <v>38</v>
      </c>
      <c r="C27" s="181">
        <v>300</v>
      </c>
      <c r="D27" s="177"/>
      <c r="E27" s="81"/>
      <c r="F27" s="81"/>
      <c r="G27" s="68"/>
      <c r="H27" s="169"/>
      <c r="I27" s="17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78" t="s">
        <v>4</v>
      </c>
      <c r="C28" s="179">
        <v>1.0348999999999999</v>
      </c>
      <c r="D28" s="177"/>
      <c r="E28" s="81"/>
      <c r="F28" s="81"/>
      <c r="G28" s="69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0.95</v>
      </c>
      <c r="D33" s="89">
        <f>+C27</f>
        <v>300</v>
      </c>
      <c r="E33" s="171">
        <f>+C33*D33</f>
        <v>285</v>
      </c>
      <c r="F33" s="90"/>
      <c r="G33" s="141">
        <f>+D10</f>
        <v>0.96</v>
      </c>
      <c r="H33" s="91">
        <f>+C27</f>
        <v>300</v>
      </c>
      <c r="I33" s="119">
        <f>+G33*H33</f>
        <v>288</v>
      </c>
      <c r="J33" s="90"/>
      <c r="K33" s="189">
        <f>+I33-E33</f>
        <v>3</v>
      </c>
      <c r="L33" s="132">
        <f>IF((E33)=0,"",(K33/E33))</f>
        <v>1.0526315789473684E-2</v>
      </c>
    </row>
    <row r="34" spans="2:15">
      <c r="B34" s="264" t="s">
        <v>12</v>
      </c>
      <c r="C34" s="109">
        <f>+C13</f>
        <v>1.7399999999999999E-2</v>
      </c>
      <c r="D34" s="92">
        <f>+$C$25</f>
        <v>1500</v>
      </c>
      <c r="E34" s="171">
        <f>+C34*D34</f>
        <v>26.099999999999998</v>
      </c>
      <c r="F34" s="90"/>
      <c r="G34" s="109">
        <f>+D13</f>
        <v>1.7600000000000001E-2</v>
      </c>
      <c r="H34" s="93">
        <f>+$C$25</f>
        <v>1500</v>
      </c>
      <c r="I34" s="119">
        <f t="shared" ref="I34:I36" si="2">+G34*H34</f>
        <v>26.400000000000002</v>
      </c>
      <c r="J34" s="90"/>
      <c r="K34" s="189">
        <f t="shared" ref="K34:K37" si="3">+I34-E34</f>
        <v>0.30000000000000426</v>
      </c>
      <c r="L34" s="132">
        <f t="shared" ref="L34:L39" si="4">IF((E34)=0,"",(K34/E34))</f>
        <v>1.1494252873563383E-2</v>
      </c>
    </row>
    <row r="35" spans="2:15">
      <c r="B35" s="265" t="s">
        <v>53</v>
      </c>
      <c r="C35" s="159">
        <f>+K10</f>
        <v>0</v>
      </c>
      <c r="D35" s="89"/>
      <c r="E35" s="171">
        <f>+C35*D35</f>
        <v>0</v>
      </c>
      <c r="F35" s="90"/>
      <c r="G35" s="159">
        <f>+L10</f>
        <v>0</v>
      </c>
      <c r="H35" s="91"/>
      <c r="I35" s="119">
        <f t="shared" si="2"/>
        <v>0</v>
      </c>
      <c r="J35" s="90"/>
      <c r="K35" s="189">
        <f t="shared" si="3"/>
        <v>0</v>
      </c>
      <c r="L35" s="132" t="str">
        <f t="shared" si="4"/>
        <v/>
      </c>
    </row>
    <row r="36" spans="2:15">
      <c r="B36" s="266" t="s">
        <v>54</v>
      </c>
      <c r="C36" s="110">
        <v>0</v>
      </c>
      <c r="D36" s="92"/>
      <c r="E36" s="120">
        <v>0</v>
      </c>
      <c r="F36" s="90"/>
      <c r="G36" s="110">
        <v>0</v>
      </c>
      <c r="H36" s="93"/>
      <c r="I36" s="119">
        <f t="shared" si="2"/>
        <v>0</v>
      </c>
      <c r="J36" s="90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311.10000000000002</v>
      </c>
      <c r="F37" s="149"/>
      <c r="G37" s="146"/>
      <c r="H37" s="99"/>
      <c r="I37" s="150">
        <f>SUM(I33:I36)</f>
        <v>314.39999999999998</v>
      </c>
      <c r="J37" s="149"/>
      <c r="K37" s="196">
        <f t="shared" si="3"/>
        <v>3.2999999999999545</v>
      </c>
      <c r="L37" s="152">
        <f t="shared" si="4"/>
        <v>1.0607521697203325E-2</v>
      </c>
    </row>
    <row r="38" spans="2:15">
      <c r="B38" s="267" t="s">
        <v>56</v>
      </c>
      <c r="C38" s="155"/>
      <c r="D38" s="94"/>
      <c r="E38" s="158"/>
      <c r="F38" s="90"/>
      <c r="G38" s="109"/>
      <c r="H38" s="94"/>
      <c r="I38" s="119"/>
      <c r="J38" s="90"/>
      <c r="K38" s="189"/>
      <c r="L38" s="132"/>
    </row>
    <row r="39" spans="2:15">
      <c r="B39" s="267" t="s">
        <v>57</v>
      </c>
      <c r="C39" s="156">
        <v>0</v>
      </c>
      <c r="D39" s="92">
        <f>+$C$25</f>
        <v>1500</v>
      </c>
      <c r="E39" s="119">
        <v>0</v>
      </c>
      <c r="F39" s="90"/>
      <c r="G39" s="191">
        <f>+D14</f>
        <v>-1.2999999999999999E-3</v>
      </c>
      <c r="H39" s="93">
        <f t="shared" ref="H39" si="5">+$C$25</f>
        <v>1500</v>
      </c>
      <c r="I39" s="188">
        <f>+G39*H39</f>
        <v>-1.95</v>
      </c>
      <c r="J39" s="90"/>
      <c r="K39" s="189">
        <f t="shared" ref="K39" si="6">+I39-E39</f>
        <v>-1.95</v>
      </c>
      <c r="L39" s="132" t="str">
        <f t="shared" si="4"/>
        <v/>
      </c>
    </row>
    <row r="40" spans="2:15">
      <c r="B40" s="268" t="s">
        <v>58</v>
      </c>
      <c r="C40" s="156"/>
      <c r="D40" s="92"/>
      <c r="E40" s="119"/>
      <c r="F40" s="90"/>
      <c r="G40" s="192"/>
      <c r="H40" s="93"/>
      <c r="I40" s="119"/>
      <c r="J40" s="90"/>
      <c r="K40" s="189"/>
      <c r="L40" s="132"/>
    </row>
    <row r="41" spans="2:15">
      <c r="B41" s="268" t="s">
        <v>41</v>
      </c>
      <c r="C41" s="157"/>
      <c r="D41" s="94"/>
      <c r="E41" s="119"/>
      <c r="F41" s="90"/>
      <c r="G41" s="109"/>
      <c r="H41" s="94"/>
      <c r="I41" s="119"/>
      <c r="J41" s="90"/>
      <c r="K41" s="189"/>
      <c r="L41" s="132"/>
    </row>
    <row r="42" spans="2:15">
      <c r="B42" s="118" t="s">
        <v>59</v>
      </c>
      <c r="C42" s="95"/>
      <c r="D42" s="95"/>
      <c r="E42" s="121">
        <f>SUM(E37:E41)</f>
        <v>311.10000000000002</v>
      </c>
      <c r="F42" s="90"/>
      <c r="G42" s="95"/>
      <c r="H42" s="96"/>
      <c r="I42" s="121">
        <f>SUM(I37:I41)</f>
        <v>312.45</v>
      </c>
      <c r="J42" s="90"/>
      <c r="K42" s="197">
        <f>+I42-E42</f>
        <v>1.3499999999999659</v>
      </c>
      <c r="L42" s="144">
        <f>IF((E42)=0,"",(K42/E42))</f>
        <v>4.3394406943104008E-3</v>
      </c>
      <c r="O42" s="143"/>
    </row>
    <row r="43" spans="2:15">
      <c r="B43" s="269" t="s">
        <v>60</v>
      </c>
      <c r="C43" s="109">
        <f>+C16</f>
        <v>6.7000000000000002E-3</v>
      </c>
      <c r="D43" s="97">
        <f>+$C$25*$C$28</f>
        <v>1552.35</v>
      </c>
      <c r="E43" s="171">
        <f>+C43*D43</f>
        <v>10.400745000000001</v>
      </c>
      <c r="F43" s="90"/>
      <c r="G43" s="109">
        <f>+D16</f>
        <v>6.7999999999999996E-3</v>
      </c>
      <c r="H43" s="98">
        <f>+$C$25*$C$28</f>
        <v>1552.35</v>
      </c>
      <c r="I43" s="119">
        <f>+G43*H43</f>
        <v>10.555979999999998</v>
      </c>
      <c r="J43" s="90"/>
      <c r="K43" s="189">
        <f t="shared" ref="K43:K44" si="7">+I43-E43</f>
        <v>0.15523499999999757</v>
      </c>
      <c r="L43" s="132">
        <f t="shared" ref="L43:L44" si="8">IF((E43)=0,"",(K43/E43))</f>
        <v>1.4925373134328124E-2</v>
      </c>
    </row>
    <row r="44" spans="2:15" ht="30" customHeight="1">
      <c r="B44" s="270" t="s">
        <v>61</v>
      </c>
      <c r="C44" s="109">
        <f>+C17</f>
        <v>4.7000000000000002E-3</v>
      </c>
      <c r="D44" s="97">
        <f>+$C$25*$C$28</f>
        <v>1552.35</v>
      </c>
      <c r="E44" s="171">
        <f>+C44*D44</f>
        <v>7.2960449999999994</v>
      </c>
      <c r="F44" s="90"/>
      <c r="G44" s="109">
        <f>+D17</f>
        <v>4.5999999999999999E-3</v>
      </c>
      <c r="H44" s="98">
        <f>+$C$25*$C$28</f>
        <v>1552.35</v>
      </c>
      <c r="I44" s="119">
        <f>+G44*H44</f>
        <v>7.1408099999999992</v>
      </c>
      <c r="J44" s="90"/>
      <c r="K44" s="189">
        <f t="shared" si="7"/>
        <v>-0.15523500000000023</v>
      </c>
      <c r="L44" s="132">
        <f t="shared" si="8"/>
        <v>-2.1276595744680885E-2</v>
      </c>
    </row>
    <row r="45" spans="2:15">
      <c r="B45" s="118" t="s">
        <v>62</v>
      </c>
      <c r="C45" s="95"/>
      <c r="D45" s="95"/>
      <c r="E45" s="121">
        <f>SUM(E42:E44)</f>
        <v>328.79679000000004</v>
      </c>
      <c r="F45" s="90"/>
      <c r="G45" s="99"/>
      <c r="H45" s="100"/>
      <c r="I45" s="121">
        <f>SUM(I42:I44)</f>
        <v>330.14678999999995</v>
      </c>
      <c r="J45" s="90"/>
      <c r="K45" s="197">
        <f>+I45-E45</f>
        <v>1.3499999999999091</v>
      </c>
      <c r="L45" s="144">
        <f>IF((E45)=0,"",(K45/E45))</f>
        <v>4.1058795008306163E-3</v>
      </c>
    </row>
    <row r="46" spans="2:15">
      <c r="B46" s="271" t="s">
        <v>63</v>
      </c>
      <c r="C46" s="111">
        <f>+C18</f>
        <v>4.4000000000000003E-3</v>
      </c>
      <c r="D46" s="97">
        <f t="shared" ref="D46:D47" si="9">+$C$25*$C$28</f>
        <v>1552.35</v>
      </c>
      <c r="E46" s="172">
        <f>+C46*D46</f>
        <v>6.8303399999999996</v>
      </c>
      <c r="F46" s="90"/>
      <c r="G46" s="111">
        <f>+D18</f>
        <v>4.4000000000000003E-3</v>
      </c>
      <c r="H46" s="98">
        <f>+$C$25*$C$28</f>
        <v>1552.35</v>
      </c>
      <c r="I46" s="122">
        <f>+G46*H46</f>
        <v>6.8303399999999996</v>
      </c>
      <c r="J46" s="90"/>
      <c r="K46" s="189">
        <f t="shared" ref="K46:K51" si="10">+I46-E46</f>
        <v>0</v>
      </c>
      <c r="L46" s="132">
        <f t="shared" ref="L46:L51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 t="shared" si="9"/>
        <v>1552.35</v>
      </c>
      <c r="E47" s="172">
        <f t="shared" ref="E47:E51" si="13">+C47*D47</f>
        <v>1.8628199999999997</v>
      </c>
      <c r="F47" s="90"/>
      <c r="G47" s="111">
        <f t="shared" ref="G47:G49" si="14">+D19</f>
        <v>1.1999999999999999E-3</v>
      </c>
      <c r="H47" s="98">
        <f>+$C$25*$C$28</f>
        <v>1552.35</v>
      </c>
      <c r="I47" s="122">
        <f t="shared" ref="I47:I51" si="15">+G47*H47</f>
        <v>1.8628199999999997</v>
      </c>
      <c r="J47" s="90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72">
        <f t="shared" si="13"/>
        <v>0.25</v>
      </c>
      <c r="F48" s="90"/>
      <c r="G48" s="111">
        <f t="shared" si="14"/>
        <v>0.25</v>
      </c>
      <c r="H48" s="98">
        <v>1</v>
      </c>
      <c r="I48" s="122">
        <f t="shared" si="15"/>
        <v>0.25</v>
      </c>
      <c r="J48" s="90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1500</v>
      </c>
      <c r="E49" s="172">
        <f t="shared" si="13"/>
        <v>10.5</v>
      </c>
      <c r="F49" s="90"/>
      <c r="G49" s="111">
        <f t="shared" si="14"/>
        <v>7.0000000000000001E-3</v>
      </c>
      <c r="H49" s="98">
        <f>+$C$25</f>
        <v>1500</v>
      </c>
      <c r="I49" s="122">
        <f t="shared" si="15"/>
        <v>10.5</v>
      </c>
      <c r="J49" s="90"/>
      <c r="K49" s="189">
        <f t="shared" si="10"/>
        <v>0</v>
      </c>
      <c r="L49" s="132">
        <f t="shared" si="11"/>
        <v>0</v>
      </c>
    </row>
    <row r="50" spans="2:12">
      <c r="B50" s="264" t="s">
        <v>6</v>
      </c>
      <c r="C50" s="111">
        <f>+C5</f>
        <v>7.8E-2</v>
      </c>
      <c r="D50" s="92">
        <f>IF(+C25&gt;C26,C26,IF(C25*C28&gt;C26,C26,C25*C28))</f>
        <v>750</v>
      </c>
      <c r="E50" s="172">
        <f t="shared" si="13"/>
        <v>58.5</v>
      </c>
      <c r="F50" s="90"/>
      <c r="G50" s="111">
        <f>+D5</f>
        <v>7.8E-2</v>
      </c>
      <c r="H50" s="98">
        <f>+D50</f>
        <v>750</v>
      </c>
      <c r="I50" s="122">
        <f t="shared" si="15"/>
        <v>58.5</v>
      </c>
      <c r="J50" s="90"/>
      <c r="K50" s="189">
        <f t="shared" si="10"/>
        <v>0</v>
      </c>
      <c r="L50" s="132">
        <f t="shared" si="11"/>
        <v>0</v>
      </c>
    </row>
    <row r="51" spans="2:12" ht="15.75" thickBot="1">
      <c r="B51" s="264" t="s">
        <v>7</v>
      </c>
      <c r="C51" s="101">
        <f>+C6</f>
        <v>9.0999999999999998E-2</v>
      </c>
      <c r="D51" s="92">
        <f>IF(C25*C28&gt;C26,C25*C28-C26,0)</f>
        <v>802.34999999999991</v>
      </c>
      <c r="E51" s="122">
        <f t="shared" si="13"/>
        <v>73.013849999999991</v>
      </c>
      <c r="F51" s="90"/>
      <c r="G51" s="111">
        <f>+D6</f>
        <v>9.0999999999999998E-2</v>
      </c>
      <c r="H51" s="98">
        <f>+D51</f>
        <v>802.34999999999991</v>
      </c>
      <c r="I51" s="122">
        <f t="shared" si="15"/>
        <v>73.013849999999991</v>
      </c>
      <c r="J51" s="90"/>
      <c r="K51" s="189">
        <f t="shared" si="10"/>
        <v>0</v>
      </c>
      <c r="L51" s="132">
        <f t="shared" si="11"/>
        <v>0</v>
      </c>
    </row>
    <row r="52" spans="2:12" ht="15.75" thickBot="1">
      <c r="B52" s="272"/>
      <c r="C52" s="102"/>
      <c r="D52" s="103"/>
      <c r="E52" s="123"/>
      <c r="F52" s="104"/>
      <c r="G52" s="102"/>
      <c r="H52" s="105"/>
      <c r="I52" s="123"/>
      <c r="J52" s="104"/>
      <c r="K52" s="226"/>
      <c r="L52" s="273"/>
    </row>
    <row r="53" spans="2:12">
      <c r="B53" s="274" t="s">
        <v>92</v>
      </c>
      <c r="C53" s="133"/>
      <c r="D53" s="134"/>
      <c r="E53" s="124">
        <f>SUM(E45:E51)</f>
        <v>479.75380000000001</v>
      </c>
      <c r="F53" s="135"/>
      <c r="G53" s="136"/>
      <c r="H53" s="136"/>
      <c r="I53" s="236">
        <f>SUM(I45:I51)</f>
        <v>481.10379999999992</v>
      </c>
      <c r="J53" s="106"/>
      <c r="K53" s="224">
        <f>+I53-E53</f>
        <v>1.3499999999999091</v>
      </c>
      <c r="L53" s="225">
        <f t="shared" ref="L53:L55" si="16">IF((E53)=0,"",(K53/E53))</f>
        <v>2.813943318426887E-3</v>
      </c>
    </row>
    <row r="54" spans="2:12">
      <c r="B54" s="275" t="s">
        <v>19</v>
      </c>
      <c r="C54" s="133">
        <v>0.13</v>
      </c>
      <c r="D54" s="137"/>
      <c r="E54" s="125">
        <f>+E53*C54</f>
        <v>62.367994000000003</v>
      </c>
      <c r="F54" s="89"/>
      <c r="G54" s="133">
        <v>0.13</v>
      </c>
      <c r="H54" s="89"/>
      <c r="I54" s="129">
        <f>+I53*G54</f>
        <v>62.543493999999995</v>
      </c>
      <c r="J54" s="107"/>
      <c r="K54" s="194">
        <f t="shared" ref="K54:K57" si="17">+I54-E54</f>
        <v>0.17549999999999244</v>
      </c>
      <c r="L54" s="145">
        <f t="shared" si="16"/>
        <v>2.8139433184269551E-3</v>
      </c>
    </row>
    <row r="55" spans="2:12">
      <c r="B55" s="276" t="s">
        <v>67</v>
      </c>
      <c r="C55" s="89"/>
      <c r="D55" s="137"/>
      <c r="E55" s="125">
        <f>SUM(E53:E54)</f>
        <v>542.12179400000002</v>
      </c>
      <c r="F55" s="89"/>
      <c r="G55" s="89"/>
      <c r="H55" s="89"/>
      <c r="I55" s="129">
        <f>SUM(I53:I54)</f>
        <v>543.64729399999987</v>
      </c>
      <c r="J55" s="107"/>
      <c r="K55" s="194">
        <f t="shared" si="17"/>
        <v>1.5254999999998518</v>
      </c>
      <c r="L55" s="145">
        <f t="shared" si="16"/>
        <v>2.8139433184268029E-3</v>
      </c>
    </row>
    <row r="56" spans="2:12">
      <c r="B56" s="277" t="s">
        <v>68</v>
      </c>
      <c r="C56" s="89"/>
      <c r="D56" s="137"/>
      <c r="E56" s="126">
        <f>-E55*0.1</f>
        <v>-54.212179400000004</v>
      </c>
      <c r="F56" s="89"/>
      <c r="G56" s="89"/>
      <c r="H56" s="89"/>
      <c r="I56" s="130">
        <f>-I55*0.1</f>
        <v>-54.364729399999987</v>
      </c>
      <c r="J56" s="107"/>
      <c r="K56" s="198">
        <f t="shared" si="17"/>
        <v>-0.15254999999998375</v>
      </c>
      <c r="L56" s="145">
        <f>IF((E56)=0,"",(K56/E56))</f>
        <v>2.8139433184267769E-3</v>
      </c>
    </row>
    <row r="57" spans="2:12" ht="15.75" thickBot="1">
      <c r="B57" s="278" t="s">
        <v>91</v>
      </c>
      <c r="C57" s="138"/>
      <c r="D57" s="139"/>
      <c r="E57" s="127">
        <f>SUM(E55:E56)</f>
        <v>487.9096146</v>
      </c>
      <c r="F57" s="140"/>
      <c r="G57" s="140"/>
      <c r="H57" s="140"/>
      <c r="I57" s="131">
        <f>SUM(I55:I56)</f>
        <v>489.28256459999989</v>
      </c>
      <c r="J57" s="108"/>
      <c r="K57" s="195">
        <f t="shared" si="17"/>
        <v>1.3729499999998893</v>
      </c>
      <c r="L57" s="154">
        <f>IF((E57)=0,"",(K57/E57))</f>
        <v>2.8139433184268497E-3</v>
      </c>
    </row>
    <row r="58" spans="2:12">
      <c r="B58" s="279"/>
      <c r="C58" s="280"/>
      <c r="D58" s="281"/>
      <c r="E58" s="282"/>
      <c r="F58" s="283"/>
      <c r="G58" s="280"/>
      <c r="H58" s="284"/>
      <c r="I58" s="282"/>
      <c r="J58" s="283"/>
      <c r="K58" s="287"/>
      <c r="L58" s="288"/>
    </row>
    <row r="60" spans="2:12">
      <c r="E60" s="143"/>
      <c r="I60" s="143"/>
    </row>
    <row r="61" spans="2:12">
      <c r="E61" s="143"/>
      <c r="I61" s="143"/>
    </row>
    <row r="62" spans="2:12" ht="108.75" customHeight="1">
      <c r="B62" s="306" t="s">
        <v>26</v>
      </c>
      <c r="C62" s="307"/>
      <c r="D62" s="307"/>
      <c r="E62" s="307"/>
      <c r="F62" s="307"/>
      <c r="G62" s="307"/>
      <c r="H62" s="307"/>
      <c r="I62" s="307"/>
    </row>
  </sheetData>
  <mergeCells count="7">
    <mergeCell ref="B62:I62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J57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B1:AC61"/>
  <sheetViews>
    <sheetView showGridLines="0" topLeftCell="A24" zoomScale="85" zoomScaleNormal="85" workbookViewId="0">
      <selection activeCell="A30" sqref="A30:M58"/>
    </sheetView>
  </sheetViews>
  <sheetFormatPr defaultRowHeight="15"/>
  <cols>
    <col min="1" max="1" width="3.42578125" style="160" customWidth="1"/>
    <col min="2" max="2" width="47.5703125" style="160" customWidth="1"/>
    <col min="3" max="3" width="13.5703125" style="160" customWidth="1"/>
    <col min="4" max="4" width="13.140625" style="160" customWidth="1"/>
    <col min="5" max="5" width="13.5703125" style="160" customWidth="1"/>
    <col min="6" max="6" width="2.140625" style="160" customWidth="1"/>
    <col min="7" max="7" width="13.28515625" style="160" customWidth="1"/>
    <col min="8" max="8" width="13.42578125" style="160" customWidth="1"/>
    <col min="9" max="9" width="11.140625" style="160" customWidth="1"/>
    <col min="10" max="10" width="2" style="160" customWidth="1"/>
    <col min="11" max="12" width="11.140625" style="160" customWidth="1"/>
    <col min="13" max="13" width="3.28515625" style="160" customWidth="1"/>
    <col min="14" max="16384" width="9.140625" style="160"/>
  </cols>
  <sheetData>
    <row r="1" spans="2:29" ht="23.25">
      <c r="B1" s="308" t="s">
        <v>37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160" t="s">
        <v>28</v>
      </c>
      <c r="K7" s="174">
        <v>0</v>
      </c>
      <c r="L7" s="174">
        <v>0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160" t="s">
        <v>40</v>
      </c>
      <c r="K8" s="174"/>
      <c r="L8" s="174"/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160" t="s">
        <v>29</v>
      </c>
      <c r="K9" s="175"/>
      <c r="L9" s="175"/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0.83</v>
      </c>
      <c r="D10" s="59">
        <v>0.84</v>
      </c>
      <c r="E10" s="71"/>
      <c r="F10" s="71"/>
      <c r="K10" s="143">
        <f>SUM(K7:K9)</f>
        <v>0</v>
      </c>
      <c r="L10" s="143">
        <f>SUM(L7:L9)</f>
        <v>0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</v>
      </c>
      <c r="D11" s="51">
        <f>+L10</f>
        <v>0</v>
      </c>
      <c r="E11" s="71"/>
      <c r="F11" s="71"/>
      <c r="G11" s="160" t="s">
        <v>41</v>
      </c>
      <c r="K11" s="174"/>
      <c r="L11" s="174"/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8.6297999999999995</v>
      </c>
      <c r="D13" s="60">
        <v>8.7402999999999995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-0.43469999999999998</v>
      </c>
      <c r="E14" s="71"/>
      <c r="F14" s="71"/>
      <c r="G14" s="160" t="s">
        <v>42</v>
      </c>
      <c r="K14" s="39">
        <v>0</v>
      </c>
      <c r="L14" s="62">
        <v>-0.43469999999999998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2.1644999999999999</v>
      </c>
      <c r="D16" s="61">
        <v>2.2012999999999998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1.5210999999999999</v>
      </c>
      <c r="D17" s="61">
        <v>1.4968999999999999</v>
      </c>
      <c r="E17" s="71"/>
      <c r="F17" s="71"/>
      <c r="G17" s="160" t="s">
        <v>14</v>
      </c>
      <c r="K17" s="40">
        <f>SUM(K14:K16)</f>
        <v>0</v>
      </c>
      <c r="L17" s="40">
        <f>SUM(L14:L16)</f>
        <v>-0.43469999999999998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82"/>
      <c r="C24" s="82"/>
      <c r="D24" s="71"/>
      <c r="E24" s="81"/>
      <c r="F24" s="81"/>
      <c r="G24" s="71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72" t="s">
        <v>38</v>
      </c>
      <c r="C25" s="45">
        <v>6</v>
      </c>
      <c r="D25" s="72"/>
      <c r="E25" s="72"/>
      <c r="F25" s="42"/>
      <c r="G25" s="73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43" t="s">
        <v>1</v>
      </c>
      <c r="C26" s="88">
        <f>+E26*365*24/12*C28</f>
        <v>365</v>
      </c>
      <c r="D26" s="44" t="s">
        <v>0</v>
      </c>
      <c r="E26" s="49">
        <v>1</v>
      </c>
      <c r="F26" s="42" t="s">
        <v>32</v>
      </c>
      <c r="G26" s="66"/>
      <c r="H26" s="169"/>
      <c r="I26" s="17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3" t="s">
        <v>2</v>
      </c>
      <c r="C27" s="45">
        <v>750</v>
      </c>
      <c r="D27" s="44" t="s">
        <v>0</v>
      </c>
      <c r="E27" s="86"/>
      <c r="F27" s="42"/>
      <c r="G27" s="68"/>
      <c r="H27" s="169"/>
      <c r="I27" s="17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43" t="s">
        <v>3</v>
      </c>
      <c r="C28" s="46">
        <v>0.5</v>
      </c>
      <c r="D28" s="86"/>
      <c r="E28" s="86"/>
      <c r="F28" s="42"/>
      <c r="G28" s="68"/>
      <c r="H28" s="169"/>
      <c r="I28" s="170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78" t="s">
        <v>4</v>
      </c>
      <c r="C29" s="179">
        <v>1.0348999999999999</v>
      </c>
      <c r="D29" s="177"/>
      <c r="E29" s="81"/>
      <c r="F29" s="81"/>
      <c r="G29" s="69"/>
      <c r="H29" s="82"/>
      <c r="I29" s="82"/>
      <c r="J29" s="71"/>
      <c r="K29" s="81"/>
      <c r="L29" s="81"/>
      <c r="M29" s="69"/>
      <c r="N29" s="75"/>
      <c r="O29" s="76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1" spans="2:29">
      <c r="B31" s="261"/>
      <c r="C31" s="313" t="s">
        <v>44</v>
      </c>
      <c r="D31" s="314"/>
      <c r="E31" s="315"/>
      <c r="F31" s="262"/>
      <c r="G31" s="313" t="s">
        <v>45</v>
      </c>
      <c r="H31" s="314"/>
      <c r="I31" s="315"/>
      <c r="J31" s="262"/>
      <c r="K31" s="313" t="s">
        <v>46</v>
      </c>
      <c r="L31" s="315"/>
    </row>
    <row r="32" spans="2:29">
      <c r="B32" s="263"/>
      <c r="C32" s="112" t="s">
        <v>47</v>
      </c>
      <c r="D32" s="112" t="s">
        <v>5</v>
      </c>
      <c r="E32" s="113" t="s">
        <v>48</v>
      </c>
      <c r="F32" s="90"/>
      <c r="G32" s="112" t="s">
        <v>47</v>
      </c>
      <c r="H32" s="114" t="s">
        <v>5</v>
      </c>
      <c r="I32" s="113" t="s">
        <v>48</v>
      </c>
      <c r="J32" s="90"/>
      <c r="K32" s="311" t="s">
        <v>49</v>
      </c>
      <c r="L32" s="309" t="s">
        <v>50</v>
      </c>
    </row>
    <row r="33" spans="2:15">
      <c r="B33" s="263"/>
      <c r="C33" s="115" t="s">
        <v>51</v>
      </c>
      <c r="D33" s="115"/>
      <c r="E33" s="116" t="s">
        <v>51</v>
      </c>
      <c r="F33" s="90"/>
      <c r="G33" s="115" t="s">
        <v>51</v>
      </c>
      <c r="H33" s="116"/>
      <c r="I33" s="116" t="s">
        <v>51</v>
      </c>
      <c r="J33" s="90"/>
      <c r="K33" s="312"/>
      <c r="L33" s="310"/>
    </row>
    <row r="34" spans="2:15">
      <c r="B34" s="264" t="s">
        <v>52</v>
      </c>
      <c r="C34" s="141">
        <f>+C10</f>
        <v>0.83</v>
      </c>
      <c r="D34" s="260">
        <f>+C25</f>
        <v>6</v>
      </c>
      <c r="E34" s="171">
        <f>+C34*D34</f>
        <v>4.9799999999999995</v>
      </c>
      <c r="F34" s="90"/>
      <c r="G34" s="141">
        <f>+D10</f>
        <v>0.84</v>
      </c>
      <c r="H34" s="93">
        <f>+C25</f>
        <v>6</v>
      </c>
      <c r="I34" s="171">
        <f>+G34*H34</f>
        <v>5.04</v>
      </c>
      <c r="J34" s="90"/>
      <c r="K34" s="189">
        <f>+I34-E34</f>
        <v>6.0000000000000497E-2</v>
      </c>
      <c r="L34" s="132">
        <f>IF((E34)=0,"",(K34/E34))</f>
        <v>1.2048192771084439E-2</v>
      </c>
    </row>
    <row r="35" spans="2:15">
      <c r="B35" s="264" t="s">
        <v>12</v>
      </c>
      <c r="C35" s="109">
        <f>+C13</f>
        <v>8.6297999999999995</v>
      </c>
      <c r="D35" s="92">
        <f>+E26</f>
        <v>1</v>
      </c>
      <c r="E35" s="171">
        <f>+C35*D35</f>
        <v>8.6297999999999995</v>
      </c>
      <c r="F35" s="90"/>
      <c r="G35" s="109">
        <f>+D13</f>
        <v>8.7402999999999995</v>
      </c>
      <c r="H35" s="93">
        <f>+E26</f>
        <v>1</v>
      </c>
      <c r="I35" s="171">
        <f t="shared" ref="I35:I37" si="2">+G35*H35</f>
        <v>8.7402999999999995</v>
      </c>
      <c r="J35" s="90"/>
      <c r="K35" s="189">
        <f t="shared" ref="K35:K38" si="3">+I35-E35</f>
        <v>0.11050000000000004</v>
      </c>
      <c r="L35" s="132">
        <f t="shared" ref="L35:L40" si="4">IF((E35)=0,"",(K35/E35))</f>
        <v>1.2804468237966124E-2</v>
      </c>
    </row>
    <row r="36" spans="2:15">
      <c r="B36" s="265" t="s">
        <v>53</v>
      </c>
      <c r="C36" s="159">
        <f>+K10</f>
        <v>0</v>
      </c>
      <c r="D36" s="89"/>
      <c r="E36" s="171">
        <f>+C36*D36</f>
        <v>0</v>
      </c>
      <c r="F36" s="90"/>
      <c r="G36" s="159">
        <f>+L10</f>
        <v>0</v>
      </c>
      <c r="H36" s="91"/>
      <c r="I36" s="119">
        <f t="shared" si="2"/>
        <v>0</v>
      </c>
      <c r="J36" s="90"/>
      <c r="K36" s="189">
        <f t="shared" si="3"/>
        <v>0</v>
      </c>
      <c r="L36" s="132" t="str">
        <f t="shared" si="4"/>
        <v/>
      </c>
    </row>
    <row r="37" spans="2:15">
      <c r="B37" s="266" t="s">
        <v>54</v>
      </c>
      <c r="C37" s="110">
        <v>0</v>
      </c>
      <c r="D37" s="92"/>
      <c r="E37" s="120">
        <v>0</v>
      </c>
      <c r="F37" s="90"/>
      <c r="G37" s="110">
        <v>0</v>
      </c>
      <c r="H37" s="93"/>
      <c r="I37" s="119">
        <f t="shared" si="2"/>
        <v>0</v>
      </c>
      <c r="J37" s="90"/>
      <c r="K37" s="189">
        <f t="shared" si="3"/>
        <v>0</v>
      </c>
      <c r="L37" s="132" t="str">
        <f t="shared" si="4"/>
        <v/>
      </c>
    </row>
    <row r="38" spans="2:15" s="65" customFormat="1">
      <c r="B38" s="117" t="s">
        <v>55</v>
      </c>
      <c r="C38" s="146"/>
      <c r="D38" s="147"/>
      <c r="E38" s="148">
        <f>SUM(E34:E37)</f>
        <v>13.6098</v>
      </c>
      <c r="F38" s="149"/>
      <c r="G38" s="146"/>
      <c r="H38" s="99"/>
      <c r="I38" s="150">
        <f>SUM(I34:I37)</f>
        <v>13.7803</v>
      </c>
      <c r="J38" s="149"/>
      <c r="K38" s="196">
        <f t="shared" si="3"/>
        <v>0.17050000000000054</v>
      </c>
      <c r="L38" s="152">
        <f t="shared" si="4"/>
        <v>1.2527737365721799E-2</v>
      </c>
    </row>
    <row r="39" spans="2:15">
      <c r="B39" s="267" t="s">
        <v>56</v>
      </c>
      <c r="C39" s="155"/>
      <c r="D39" s="94"/>
      <c r="E39" s="158"/>
      <c r="F39" s="90"/>
      <c r="G39" s="155"/>
      <c r="H39" s="94"/>
      <c r="I39" s="119"/>
      <c r="J39" s="90"/>
      <c r="K39" s="189"/>
      <c r="L39" s="132"/>
    </row>
    <row r="40" spans="2:15">
      <c r="B40" s="267" t="s">
        <v>57</v>
      </c>
      <c r="C40" s="156">
        <v>0</v>
      </c>
      <c r="D40" s="92"/>
      <c r="E40" s="119">
        <v>0</v>
      </c>
      <c r="F40" s="90"/>
      <c r="G40" s="190">
        <f>+D14</f>
        <v>-0.43469999999999998</v>
      </c>
      <c r="H40" s="93">
        <f>+E26</f>
        <v>1</v>
      </c>
      <c r="I40" s="188">
        <f>+G40*H40</f>
        <v>-0.43469999999999998</v>
      </c>
      <c r="J40" s="90"/>
      <c r="K40" s="189">
        <f t="shared" ref="K40" si="5">+I40-E40</f>
        <v>-0.43469999999999998</v>
      </c>
      <c r="L40" s="132" t="str">
        <f t="shared" si="4"/>
        <v/>
      </c>
    </row>
    <row r="41" spans="2:15">
      <c r="B41" s="268" t="s">
        <v>58</v>
      </c>
      <c r="C41" s="156"/>
      <c r="D41" s="92"/>
      <c r="E41" s="119"/>
      <c r="F41" s="90"/>
      <c r="G41" s="156"/>
      <c r="H41" s="93"/>
      <c r="I41" s="119"/>
      <c r="J41" s="90"/>
      <c r="K41" s="189"/>
      <c r="L41" s="132"/>
    </row>
    <row r="42" spans="2:15">
      <c r="B42" s="268" t="s">
        <v>41</v>
      </c>
      <c r="C42" s="157"/>
      <c r="D42" s="94"/>
      <c r="E42" s="119"/>
      <c r="F42" s="90"/>
      <c r="G42" s="157"/>
      <c r="H42" s="94"/>
      <c r="I42" s="119"/>
      <c r="J42" s="90"/>
      <c r="K42" s="189"/>
      <c r="L42" s="132"/>
    </row>
    <row r="43" spans="2:15">
      <c r="B43" s="118" t="s">
        <v>59</v>
      </c>
      <c r="C43" s="95"/>
      <c r="D43" s="95"/>
      <c r="E43" s="121">
        <f>SUM(E38:E42)</f>
        <v>13.6098</v>
      </c>
      <c r="F43" s="90"/>
      <c r="G43" s="95"/>
      <c r="H43" s="96"/>
      <c r="I43" s="121">
        <f>SUM(I38:I42)</f>
        <v>13.345600000000001</v>
      </c>
      <c r="J43" s="90"/>
      <c r="K43" s="197">
        <f>+I43-E43</f>
        <v>-0.26419999999999888</v>
      </c>
      <c r="L43" s="144">
        <f>IF((E43)=0,"",(K43/E43))</f>
        <v>-1.9412482181957038E-2</v>
      </c>
      <c r="O43" s="143"/>
    </row>
    <row r="44" spans="2:15">
      <c r="B44" s="269" t="s">
        <v>60</v>
      </c>
      <c r="C44" s="109">
        <f>+C16</f>
        <v>2.1644999999999999</v>
      </c>
      <c r="D44" s="97">
        <f>+$E$26</f>
        <v>1</v>
      </c>
      <c r="E44" s="171">
        <f>+C44*D44</f>
        <v>2.1644999999999999</v>
      </c>
      <c r="F44" s="90"/>
      <c r="G44" s="109">
        <f>+D16</f>
        <v>2.2012999999999998</v>
      </c>
      <c r="H44" s="97">
        <f>+$E$26</f>
        <v>1</v>
      </c>
      <c r="I44" s="119">
        <f>+G44*H44</f>
        <v>2.2012999999999998</v>
      </c>
      <c r="J44" s="90"/>
      <c r="K44" s="189">
        <f t="shared" ref="K44:K45" si="6">+I44-E44</f>
        <v>3.6799999999999944E-2</v>
      </c>
      <c r="L44" s="132">
        <f t="shared" ref="L44:L45" si="7">IF((E44)=0,"",(K44/E44))</f>
        <v>1.7001617001616978E-2</v>
      </c>
    </row>
    <row r="45" spans="2:15" ht="30" customHeight="1">
      <c r="B45" s="270" t="s">
        <v>61</v>
      </c>
      <c r="C45" s="109">
        <f>+C17</f>
        <v>1.5210999999999999</v>
      </c>
      <c r="D45" s="97">
        <f>+$E$26</f>
        <v>1</v>
      </c>
      <c r="E45" s="171">
        <f>+C45*D45</f>
        <v>1.5210999999999999</v>
      </c>
      <c r="F45" s="90"/>
      <c r="G45" s="109">
        <f>+D17</f>
        <v>1.4968999999999999</v>
      </c>
      <c r="H45" s="97">
        <f>+$E$26</f>
        <v>1</v>
      </c>
      <c r="I45" s="119">
        <f>+G45*H45</f>
        <v>1.4968999999999999</v>
      </c>
      <c r="J45" s="90"/>
      <c r="K45" s="189">
        <f t="shared" si="6"/>
        <v>-2.4199999999999999E-2</v>
      </c>
      <c r="L45" s="132">
        <f t="shared" si="7"/>
        <v>-1.5909539149299851E-2</v>
      </c>
    </row>
    <row r="46" spans="2:15">
      <c r="B46" s="118" t="s">
        <v>62</v>
      </c>
      <c r="C46" s="95"/>
      <c r="D46" s="95"/>
      <c r="E46" s="121">
        <f>SUM(E43:E45)</f>
        <v>17.295400000000001</v>
      </c>
      <c r="F46" s="90"/>
      <c r="G46" s="99"/>
      <c r="H46" s="100"/>
      <c r="I46" s="121">
        <f>SUM(I43:I45)</f>
        <v>17.043800000000001</v>
      </c>
      <c r="J46" s="90"/>
      <c r="K46" s="197">
        <f>+I46-E46</f>
        <v>-0.25159999999999982</v>
      </c>
      <c r="L46" s="144">
        <f>IF((E46)=0,"",(K46/E46))</f>
        <v>-1.4547220648264846E-2</v>
      </c>
    </row>
    <row r="47" spans="2:15">
      <c r="B47" s="271" t="s">
        <v>63</v>
      </c>
      <c r="C47" s="111">
        <f>+C18</f>
        <v>4.4000000000000003E-3</v>
      </c>
      <c r="D47" s="97">
        <f>+$C$29*$C$26</f>
        <v>377.73849999999999</v>
      </c>
      <c r="E47" s="172">
        <f>+C47*D47</f>
        <v>1.6620494000000001</v>
      </c>
      <c r="F47" s="90"/>
      <c r="G47" s="111">
        <f>+D18</f>
        <v>4.4000000000000003E-3</v>
      </c>
      <c r="H47" s="98">
        <f>+D47</f>
        <v>377.73849999999999</v>
      </c>
      <c r="I47" s="122">
        <f>+G47*H47</f>
        <v>1.6620494000000001</v>
      </c>
      <c r="J47" s="90"/>
      <c r="K47" s="189">
        <f t="shared" ref="K47:K52" si="8">+I47-E47</f>
        <v>0</v>
      </c>
      <c r="L47" s="132">
        <f t="shared" ref="L47:L52" si="9">IF((E47)=0,"",(K47/E47))</f>
        <v>0</v>
      </c>
    </row>
    <row r="48" spans="2:15">
      <c r="B48" s="271" t="s">
        <v>64</v>
      </c>
      <c r="C48" s="111">
        <f t="shared" ref="C48:C50" si="10">+C19</f>
        <v>1.1999999999999999E-3</v>
      </c>
      <c r="D48" s="97">
        <f>+$C$29*$C$26</f>
        <v>377.73849999999999</v>
      </c>
      <c r="E48" s="172">
        <f t="shared" ref="E48:E52" si="11">+C48*D48</f>
        <v>0.45328619999999997</v>
      </c>
      <c r="F48" s="90"/>
      <c r="G48" s="111">
        <f t="shared" ref="G48:G50" si="12">+D19</f>
        <v>1.1999999999999999E-3</v>
      </c>
      <c r="H48" s="98">
        <f t="shared" ref="H48:H52" si="13">+D48</f>
        <v>377.73849999999999</v>
      </c>
      <c r="I48" s="122">
        <f t="shared" ref="I48:I52" si="14">+G48*H48</f>
        <v>0.45328619999999997</v>
      </c>
      <c r="J48" s="90"/>
      <c r="K48" s="189">
        <f t="shared" si="8"/>
        <v>0</v>
      </c>
      <c r="L48" s="132">
        <f t="shared" si="9"/>
        <v>0</v>
      </c>
    </row>
    <row r="49" spans="2:12">
      <c r="B49" s="264" t="s">
        <v>65</v>
      </c>
      <c r="C49" s="111">
        <f t="shared" si="10"/>
        <v>0.25</v>
      </c>
      <c r="D49" s="97">
        <v>1</v>
      </c>
      <c r="E49" s="172">
        <f t="shared" si="11"/>
        <v>0.25</v>
      </c>
      <c r="F49" s="90"/>
      <c r="G49" s="111">
        <f t="shared" si="12"/>
        <v>0.25</v>
      </c>
      <c r="H49" s="98">
        <f t="shared" si="13"/>
        <v>1</v>
      </c>
      <c r="I49" s="122">
        <f t="shared" si="14"/>
        <v>0.25</v>
      </c>
      <c r="J49" s="90"/>
      <c r="K49" s="189">
        <f t="shared" si="8"/>
        <v>0</v>
      </c>
      <c r="L49" s="132">
        <f t="shared" si="9"/>
        <v>0</v>
      </c>
    </row>
    <row r="50" spans="2:12">
      <c r="B50" s="264" t="s">
        <v>18</v>
      </c>
      <c r="C50" s="111">
        <f t="shared" si="10"/>
        <v>7.0000000000000001E-3</v>
      </c>
      <c r="D50" s="92">
        <f>+$C$26</f>
        <v>365</v>
      </c>
      <c r="E50" s="172">
        <f t="shared" si="11"/>
        <v>2.5550000000000002</v>
      </c>
      <c r="F50" s="90"/>
      <c r="G50" s="111">
        <f t="shared" si="12"/>
        <v>7.0000000000000001E-3</v>
      </c>
      <c r="H50" s="98">
        <f t="shared" si="13"/>
        <v>365</v>
      </c>
      <c r="I50" s="122">
        <f t="shared" si="14"/>
        <v>2.5550000000000002</v>
      </c>
      <c r="J50" s="90"/>
      <c r="K50" s="189">
        <f t="shared" si="8"/>
        <v>0</v>
      </c>
      <c r="L50" s="132">
        <f t="shared" si="9"/>
        <v>0</v>
      </c>
    </row>
    <row r="51" spans="2:12">
      <c r="B51" s="264" t="s">
        <v>6</v>
      </c>
      <c r="C51" s="111">
        <f>+C5</f>
        <v>7.8E-2</v>
      </c>
      <c r="D51" s="92">
        <f>+C26*C29</f>
        <v>377.73849999999999</v>
      </c>
      <c r="E51" s="172">
        <f t="shared" si="11"/>
        <v>29.463602999999999</v>
      </c>
      <c r="F51" s="90"/>
      <c r="G51" s="111">
        <f>+D5</f>
        <v>7.8E-2</v>
      </c>
      <c r="H51" s="98">
        <f t="shared" si="13"/>
        <v>377.73849999999999</v>
      </c>
      <c r="I51" s="122">
        <f t="shared" si="14"/>
        <v>29.463602999999999</v>
      </c>
      <c r="J51" s="90"/>
      <c r="K51" s="189">
        <f t="shared" si="8"/>
        <v>0</v>
      </c>
      <c r="L51" s="132">
        <f t="shared" si="9"/>
        <v>0</v>
      </c>
    </row>
    <row r="52" spans="2:12">
      <c r="B52" s="264" t="s">
        <v>7</v>
      </c>
      <c r="C52" s="101">
        <f>+C6</f>
        <v>9.0999999999999998E-2</v>
      </c>
      <c r="D52" s="92">
        <f>IF(C25*C29&gt;C26,C25*C29-C26,0)</f>
        <v>0</v>
      </c>
      <c r="E52" s="122">
        <f t="shared" si="11"/>
        <v>0</v>
      </c>
      <c r="F52" s="90"/>
      <c r="G52" s="111">
        <f>+D6</f>
        <v>9.0999999999999998E-2</v>
      </c>
      <c r="H52" s="98">
        <f t="shared" si="13"/>
        <v>0</v>
      </c>
      <c r="I52" s="122">
        <f t="shared" si="14"/>
        <v>0</v>
      </c>
      <c r="J52" s="90"/>
      <c r="K52" s="189">
        <f t="shared" si="8"/>
        <v>0</v>
      </c>
      <c r="L52" s="132" t="str">
        <f t="shared" si="9"/>
        <v/>
      </c>
    </row>
    <row r="53" spans="2:12" ht="15.75" thickBot="1">
      <c r="B53" s="296"/>
      <c r="C53" s="183"/>
      <c r="D53" s="184"/>
      <c r="E53" s="185"/>
      <c r="F53" s="186"/>
      <c r="G53" s="183"/>
      <c r="H53" s="187"/>
      <c r="I53" s="185"/>
      <c r="J53" s="186"/>
      <c r="K53" s="235"/>
      <c r="L53" s="297"/>
    </row>
    <row r="54" spans="2:12">
      <c r="B54" s="274" t="s">
        <v>92</v>
      </c>
      <c r="C54" s="133"/>
      <c r="D54" s="134"/>
      <c r="E54" s="124">
        <f>SUM(E46:E52)</f>
        <v>51.679338600000001</v>
      </c>
      <c r="F54" s="135"/>
      <c r="G54" s="136"/>
      <c r="H54" s="136"/>
      <c r="I54" s="128">
        <f>SUM(I46:I52)</f>
        <v>51.427738599999998</v>
      </c>
      <c r="J54" s="106"/>
      <c r="K54" s="193">
        <f>+I54-E54</f>
        <v>-0.25160000000000338</v>
      </c>
      <c r="L54" s="153">
        <f t="shared" ref="L54:L56" si="15">IF((E54)=0,"",(K54/E54))</f>
        <v>-4.8684833594213875E-3</v>
      </c>
    </row>
    <row r="55" spans="2:12">
      <c r="B55" s="275" t="s">
        <v>19</v>
      </c>
      <c r="C55" s="133">
        <v>0.13</v>
      </c>
      <c r="D55" s="137"/>
      <c r="E55" s="125">
        <f>+E54*C55</f>
        <v>6.7183140180000001</v>
      </c>
      <c r="F55" s="89"/>
      <c r="G55" s="133">
        <v>0.13</v>
      </c>
      <c r="H55" s="89"/>
      <c r="I55" s="129">
        <f>+I54*G55</f>
        <v>6.6856060179999997</v>
      </c>
      <c r="J55" s="107"/>
      <c r="K55" s="194">
        <f t="shared" ref="K55:K56" si="16">+I55-E55</f>
        <v>-3.2708000000000403E-2</v>
      </c>
      <c r="L55" s="145">
        <f t="shared" si="15"/>
        <v>-4.8684833594213823E-3</v>
      </c>
    </row>
    <row r="56" spans="2:12" ht="15.75" thickBot="1">
      <c r="B56" s="278" t="s">
        <v>67</v>
      </c>
      <c r="C56" s="138"/>
      <c r="D56" s="139"/>
      <c r="E56" s="127">
        <f>SUM(E54:E55)</f>
        <v>58.397652618000002</v>
      </c>
      <c r="F56" s="140"/>
      <c r="G56" s="140"/>
      <c r="H56" s="140"/>
      <c r="I56" s="131">
        <f>SUM(I54:I55)</f>
        <v>58.113344617999999</v>
      </c>
      <c r="J56" s="108"/>
      <c r="K56" s="195">
        <f t="shared" si="16"/>
        <v>-0.28430800000000289</v>
      </c>
      <c r="L56" s="154">
        <f t="shared" si="15"/>
        <v>-4.868483359421371E-3</v>
      </c>
    </row>
    <row r="57" spans="2:12">
      <c r="B57" s="279"/>
      <c r="C57" s="298"/>
      <c r="D57" s="299"/>
      <c r="E57" s="300"/>
      <c r="F57" s="301"/>
      <c r="G57" s="298"/>
      <c r="H57" s="301"/>
      <c r="I57" s="302"/>
      <c r="J57" s="299"/>
      <c r="K57" s="303"/>
      <c r="L57" s="304"/>
    </row>
    <row r="59" spans="2:12">
      <c r="E59" s="143"/>
      <c r="I59" s="143"/>
    </row>
    <row r="60" spans="2:12">
      <c r="E60" s="143"/>
      <c r="I60" s="143"/>
    </row>
    <row r="61" spans="2:12" ht="108.75" customHeight="1">
      <c r="B61" s="306" t="s">
        <v>26</v>
      </c>
      <c r="C61" s="307"/>
      <c r="D61" s="307"/>
      <c r="E61" s="307"/>
      <c r="F61" s="307"/>
      <c r="G61" s="307"/>
      <c r="H61" s="307"/>
      <c r="I61" s="307"/>
    </row>
  </sheetData>
  <mergeCells count="7">
    <mergeCell ref="B61:I61"/>
    <mergeCell ref="B1:K1"/>
    <mergeCell ref="C31:E31"/>
    <mergeCell ref="G31:I31"/>
    <mergeCell ref="K31:L31"/>
    <mergeCell ref="K32:K33"/>
    <mergeCell ref="L32:L33"/>
  </mergeCells>
  <pageMargins left="0.7" right="0.7" top="0.75" bottom="0.75" header="0.3" footer="0.3"/>
  <pageSetup scale="55" orientation="portrait" r:id="rId1"/>
  <ignoredErrors>
    <ignoredError sqref="C34:K45 C26 C47:K56 C46:D46 J46:K46" unlockedFormula="1"/>
    <ignoredError sqref="E46:I46" formula="1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B1:AC61"/>
  <sheetViews>
    <sheetView showGridLines="0" zoomScale="85" zoomScaleNormal="85" workbookViewId="0">
      <selection activeCell="I27" sqref="I27"/>
    </sheetView>
  </sheetViews>
  <sheetFormatPr defaultRowHeight="15"/>
  <cols>
    <col min="1" max="1" width="2.85546875" style="160" customWidth="1"/>
    <col min="2" max="2" width="47.5703125" style="160" customWidth="1"/>
    <col min="3" max="3" width="13.5703125" style="160" customWidth="1"/>
    <col min="4" max="4" width="13.140625" style="160" customWidth="1"/>
    <col min="5" max="5" width="14.28515625" style="160" bestFit="1" customWidth="1"/>
    <col min="6" max="6" width="2.140625" style="160" customWidth="1"/>
    <col min="7" max="7" width="13.28515625" style="160" customWidth="1"/>
    <col min="8" max="8" width="13.42578125" style="160" customWidth="1"/>
    <col min="9" max="9" width="14.28515625" style="160" bestFit="1" customWidth="1"/>
    <col min="10" max="10" width="2" style="160" customWidth="1"/>
    <col min="11" max="11" width="12.42578125" style="160" bestFit="1" customWidth="1"/>
    <col min="12" max="12" width="11.140625" style="160" customWidth="1"/>
    <col min="13" max="13" width="2.42578125" style="160" customWidth="1"/>
    <col min="14" max="16384" width="9.140625" style="160"/>
  </cols>
  <sheetData>
    <row r="1" spans="2:29" ht="23.25">
      <c r="B1" s="308" t="s">
        <v>37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160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160" t="s">
        <v>28</v>
      </c>
      <c r="K7" s="174">
        <v>0</v>
      </c>
      <c r="L7" s="174">
        <v>0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160" t="s">
        <v>40</v>
      </c>
      <c r="K8" s="174"/>
      <c r="L8" s="174"/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160" t="s">
        <v>29</v>
      </c>
      <c r="K9" s="175"/>
      <c r="L9" s="175"/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0.83</v>
      </c>
      <c r="D10" s="59">
        <v>0.84</v>
      </c>
      <c r="E10" s="71"/>
      <c r="F10" s="71"/>
      <c r="K10" s="143">
        <f>SUM(K7:K9)</f>
        <v>0</v>
      </c>
      <c r="L10" s="143">
        <f>SUM(L7:L9)</f>
        <v>0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</v>
      </c>
      <c r="D11" s="51">
        <f>+L10</f>
        <v>0</v>
      </c>
      <c r="E11" s="71"/>
      <c r="F11" s="71"/>
      <c r="G11" s="160" t="s">
        <v>41</v>
      </c>
      <c r="K11" s="174"/>
      <c r="L11" s="174"/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</v>
      </c>
      <c r="D12" s="54">
        <f>+L11</f>
        <v>0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8.6297999999999995</v>
      </c>
      <c r="D13" s="60">
        <v>8.7402999999999995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-0.43469999999999998</v>
      </c>
      <c r="E14" s="71"/>
      <c r="F14" s="71"/>
      <c r="G14" s="160" t="s">
        <v>42</v>
      </c>
      <c r="K14" s="39">
        <v>0</v>
      </c>
      <c r="L14" s="62">
        <v>-0.43469999999999998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160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2.1644999999999999</v>
      </c>
      <c r="D16" s="61">
        <v>2.2012999999999998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1.5210999999999999</v>
      </c>
      <c r="D17" s="61">
        <v>1.4968999999999999</v>
      </c>
      <c r="E17" s="71"/>
      <c r="F17" s="71"/>
      <c r="G17" s="160" t="s">
        <v>14</v>
      </c>
      <c r="K17" s="40">
        <f>SUM(K14:K16)</f>
        <v>0</v>
      </c>
      <c r="L17" s="40">
        <f>SUM(L14:L16)</f>
        <v>-0.43469999999999998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>
      <c r="B24" s="82"/>
      <c r="C24" s="82"/>
      <c r="D24" s="71"/>
      <c r="E24" s="81"/>
      <c r="F24" s="81"/>
      <c r="G24" s="71"/>
      <c r="H24" s="167"/>
      <c r="I24" s="168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>
      <c r="B25" s="72" t="s">
        <v>38</v>
      </c>
      <c r="C25" s="49">
        <v>21000</v>
      </c>
      <c r="D25" s="72"/>
      <c r="E25" s="72"/>
      <c r="F25" s="42"/>
      <c r="G25" s="73"/>
      <c r="H25" s="169"/>
      <c r="I25" s="17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>
      <c r="B26" s="43" t="s">
        <v>1</v>
      </c>
      <c r="C26" s="88">
        <f>+E26*365*24/12*C28</f>
        <v>1387000</v>
      </c>
      <c r="D26" s="44" t="s">
        <v>0</v>
      </c>
      <c r="E26" s="49">
        <v>3800</v>
      </c>
      <c r="F26" s="42" t="s">
        <v>32</v>
      </c>
      <c r="G26" s="66"/>
      <c r="H26" s="169"/>
      <c r="I26" s="17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>
      <c r="B27" s="43" t="s">
        <v>2</v>
      </c>
      <c r="C27" s="45">
        <v>750</v>
      </c>
      <c r="D27" s="44" t="s">
        <v>0</v>
      </c>
      <c r="E27" s="86"/>
      <c r="F27" s="42"/>
      <c r="G27" s="68"/>
      <c r="H27" s="169"/>
      <c r="I27" s="17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43" t="s">
        <v>3</v>
      </c>
      <c r="C28" s="46">
        <v>0.5</v>
      </c>
      <c r="D28" s="86"/>
      <c r="E28" s="86"/>
      <c r="F28" s="42"/>
      <c r="G28" s="68"/>
      <c r="H28" s="169"/>
      <c r="I28" s="170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78" t="s">
        <v>4</v>
      </c>
      <c r="C29" s="179">
        <v>1.0348999999999999</v>
      </c>
      <c r="D29" s="177"/>
      <c r="E29" s="81"/>
      <c r="F29" s="81"/>
      <c r="G29" s="69"/>
      <c r="H29" s="82"/>
      <c r="I29" s="82"/>
      <c r="J29" s="71"/>
      <c r="K29" s="81"/>
      <c r="L29" s="81"/>
      <c r="M29" s="69"/>
      <c r="N29" s="75"/>
      <c r="O29" s="76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1" spans="2:29">
      <c r="B31" s="261"/>
      <c r="C31" s="313" t="s">
        <v>44</v>
      </c>
      <c r="D31" s="314"/>
      <c r="E31" s="315"/>
      <c r="F31" s="262"/>
      <c r="G31" s="313" t="s">
        <v>45</v>
      </c>
      <c r="H31" s="314"/>
      <c r="I31" s="315"/>
      <c r="J31" s="262"/>
      <c r="K31" s="313" t="s">
        <v>46</v>
      </c>
      <c r="L31" s="315"/>
    </row>
    <row r="32" spans="2:29">
      <c r="B32" s="263"/>
      <c r="C32" s="112" t="s">
        <v>47</v>
      </c>
      <c r="D32" s="112" t="s">
        <v>5</v>
      </c>
      <c r="E32" s="113" t="s">
        <v>48</v>
      </c>
      <c r="F32" s="90"/>
      <c r="G32" s="112" t="s">
        <v>47</v>
      </c>
      <c r="H32" s="114" t="s">
        <v>5</v>
      </c>
      <c r="I32" s="113" t="s">
        <v>48</v>
      </c>
      <c r="J32" s="90"/>
      <c r="K32" s="311" t="s">
        <v>49</v>
      </c>
      <c r="L32" s="309" t="s">
        <v>50</v>
      </c>
    </row>
    <row r="33" spans="2:15">
      <c r="B33" s="263"/>
      <c r="C33" s="115" t="s">
        <v>51</v>
      </c>
      <c r="D33" s="115"/>
      <c r="E33" s="116" t="s">
        <v>51</v>
      </c>
      <c r="F33" s="90"/>
      <c r="G33" s="115" t="s">
        <v>51</v>
      </c>
      <c r="H33" s="116"/>
      <c r="I33" s="116" t="s">
        <v>51</v>
      </c>
      <c r="J33" s="90"/>
      <c r="K33" s="312"/>
      <c r="L33" s="310"/>
    </row>
    <row r="34" spans="2:15">
      <c r="B34" s="264" t="s">
        <v>52</v>
      </c>
      <c r="C34" s="141">
        <f>+C10</f>
        <v>0.83</v>
      </c>
      <c r="D34" s="260">
        <f>+C25</f>
        <v>21000</v>
      </c>
      <c r="E34" s="171">
        <f>+C34*D34</f>
        <v>17430</v>
      </c>
      <c r="F34" s="90"/>
      <c r="G34" s="141">
        <f>+D10</f>
        <v>0.84</v>
      </c>
      <c r="H34" s="93">
        <f>+C25</f>
        <v>21000</v>
      </c>
      <c r="I34" s="171">
        <f>+G34*H34</f>
        <v>17640</v>
      </c>
      <c r="J34" s="90"/>
      <c r="K34" s="189">
        <f>+I34-E34</f>
        <v>210</v>
      </c>
      <c r="L34" s="132">
        <f>IF((E34)=0,"",(K34/E34))</f>
        <v>1.2048192771084338E-2</v>
      </c>
    </row>
    <row r="35" spans="2:15">
      <c r="B35" s="264" t="s">
        <v>12</v>
      </c>
      <c r="C35" s="109">
        <f>+C13</f>
        <v>8.6297999999999995</v>
      </c>
      <c r="D35" s="92">
        <f>+E26</f>
        <v>3800</v>
      </c>
      <c r="E35" s="171">
        <f>+C35*D35</f>
        <v>32793.24</v>
      </c>
      <c r="F35" s="90"/>
      <c r="G35" s="109">
        <f>+D13</f>
        <v>8.7402999999999995</v>
      </c>
      <c r="H35" s="93">
        <f>+E26</f>
        <v>3800</v>
      </c>
      <c r="I35" s="171">
        <f t="shared" ref="I35:I37" si="2">+G35*H35</f>
        <v>33213.14</v>
      </c>
      <c r="J35" s="90"/>
      <c r="K35" s="189">
        <f t="shared" ref="K35:K38" si="3">+I35-E35</f>
        <v>419.90000000000146</v>
      </c>
      <c r="L35" s="132">
        <f t="shared" ref="L35:L40" si="4">IF((E35)=0,"",(K35/E35))</f>
        <v>1.2804468237966162E-2</v>
      </c>
    </row>
    <row r="36" spans="2:15">
      <c r="B36" s="265" t="s">
        <v>53</v>
      </c>
      <c r="C36" s="159">
        <f>+K10</f>
        <v>0</v>
      </c>
      <c r="D36" s="89"/>
      <c r="E36" s="171">
        <f>+C36*D36</f>
        <v>0</v>
      </c>
      <c r="F36" s="90"/>
      <c r="G36" s="159">
        <f>+L10</f>
        <v>0</v>
      </c>
      <c r="H36" s="91"/>
      <c r="I36" s="119">
        <f t="shared" si="2"/>
        <v>0</v>
      </c>
      <c r="J36" s="90"/>
      <c r="K36" s="189">
        <f t="shared" si="3"/>
        <v>0</v>
      </c>
      <c r="L36" s="132" t="str">
        <f t="shared" si="4"/>
        <v/>
      </c>
    </row>
    <row r="37" spans="2:15">
      <c r="B37" s="266" t="s">
        <v>54</v>
      </c>
      <c r="C37" s="110">
        <v>0</v>
      </c>
      <c r="D37" s="92"/>
      <c r="E37" s="120">
        <v>0</v>
      </c>
      <c r="F37" s="90"/>
      <c r="G37" s="110">
        <v>0</v>
      </c>
      <c r="H37" s="93"/>
      <c r="I37" s="119">
        <f t="shared" si="2"/>
        <v>0</v>
      </c>
      <c r="J37" s="90"/>
      <c r="K37" s="189">
        <f t="shared" si="3"/>
        <v>0</v>
      </c>
      <c r="L37" s="132" t="str">
        <f t="shared" si="4"/>
        <v/>
      </c>
    </row>
    <row r="38" spans="2:15" s="65" customFormat="1">
      <c r="B38" s="117" t="s">
        <v>55</v>
      </c>
      <c r="C38" s="146"/>
      <c r="D38" s="147"/>
      <c r="E38" s="148">
        <f>SUM(E34:E37)</f>
        <v>50223.24</v>
      </c>
      <c r="F38" s="149"/>
      <c r="G38" s="146"/>
      <c r="H38" s="99"/>
      <c r="I38" s="150">
        <f>SUM(I34:I37)</f>
        <v>50853.14</v>
      </c>
      <c r="J38" s="149"/>
      <c r="K38" s="196">
        <f t="shared" si="3"/>
        <v>629.90000000000146</v>
      </c>
      <c r="L38" s="152">
        <f t="shared" si="4"/>
        <v>1.2542002467383654E-2</v>
      </c>
    </row>
    <row r="39" spans="2:15">
      <c r="B39" s="267" t="s">
        <v>56</v>
      </c>
      <c r="C39" s="155"/>
      <c r="D39" s="94"/>
      <c r="E39" s="158"/>
      <c r="F39" s="90"/>
      <c r="G39" s="155"/>
      <c r="H39" s="94"/>
      <c r="I39" s="119"/>
      <c r="J39" s="90"/>
      <c r="K39" s="189"/>
      <c r="L39" s="132"/>
    </row>
    <row r="40" spans="2:15">
      <c r="B40" s="267" t="s">
        <v>57</v>
      </c>
      <c r="C40" s="156">
        <v>0</v>
      </c>
      <c r="D40" s="92"/>
      <c r="E40" s="119">
        <v>0</v>
      </c>
      <c r="F40" s="90"/>
      <c r="G40" s="190">
        <f>+D14</f>
        <v>-0.43469999999999998</v>
      </c>
      <c r="H40" s="93">
        <f>+E26</f>
        <v>3800</v>
      </c>
      <c r="I40" s="188">
        <f>+G40*H40</f>
        <v>-1651.86</v>
      </c>
      <c r="J40" s="90"/>
      <c r="K40" s="189">
        <f t="shared" ref="K40" si="5">+I40-E40</f>
        <v>-1651.86</v>
      </c>
      <c r="L40" s="132" t="str">
        <f t="shared" si="4"/>
        <v/>
      </c>
    </row>
    <row r="41" spans="2:15">
      <c r="B41" s="268" t="s">
        <v>58</v>
      </c>
      <c r="C41" s="156"/>
      <c r="D41" s="92"/>
      <c r="E41" s="119"/>
      <c r="F41" s="90"/>
      <c r="G41" s="156"/>
      <c r="H41" s="93"/>
      <c r="I41" s="119"/>
      <c r="J41" s="90"/>
      <c r="K41" s="189"/>
      <c r="L41" s="132"/>
    </row>
    <row r="42" spans="2:15">
      <c r="B42" s="268" t="s">
        <v>41</v>
      </c>
      <c r="C42" s="157"/>
      <c r="D42" s="94"/>
      <c r="E42" s="119"/>
      <c r="F42" s="90"/>
      <c r="G42" s="157"/>
      <c r="H42" s="94"/>
      <c r="I42" s="119"/>
      <c r="J42" s="90"/>
      <c r="K42" s="189"/>
      <c r="L42" s="132"/>
    </row>
    <row r="43" spans="2:15">
      <c r="B43" s="118" t="s">
        <v>59</v>
      </c>
      <c r="C43" s="95"/>
      <c r="D43" s="95"/>
      <c r="E43" s="121">
        <f>SUM(E38:E42)</f>
        <v>50223.24</v>
      </c>
      <c r="F43" s="90"/>
      <c r="G43" s="95"/>
      <c r="H43" s="96"/>
      <c r="I43" s="121">
        <f>SUM(I38:I42)</f>
        <v>49201.279999999999</v>
      </c>
      <c r="J43" s="90"/>
      <c r="K43" s="197">
        <f>+I43-E43</f>
        <v>-1021.9599999999991</v>
      </c>
      <c r="L43" s="144">
        <f>IF((E43)=0,"",(K43/E43))</f>
        <v>-2.0348348692756563E-2</v>
      </c>
      <c r="O43" s="143"/>
    </row>
    <row r="44" spans="2:15">
      <c r="B44" s="269" t="s">
        <v>60</v>
      </c>
      <c r="C44" s="109">
        <f>+C16</f>
        <v>2.1644999999999999</v>
      </c>
      <c r="D44" s="97">
        <f>+$E$26</f>
        <v>3800</v>
      </c>
      <c r="E44" s="171">
        <f>+C44*D44</f>
        <v>8225.1</v>
      </c>
      <c r="F44" s="90"/>
      <c r="G44" s="109">
        <f>+D16</f>
        <v>2.2012999999999998</v>
      </c>
      <c r="H44" s="97">
        <f>+$E$26</f>
        <v>3800</v>
      </c>
      <c r="I44" s="119">
        <f>+G44*H44</f>
        <v>8364.9399999999987</v>
      </c>
      <c r="J44" s="90"/>
      <c r="K44" s="189">
        <f t="shared" ref="K44:K45" si="6">+I44-E44</f>
        <v>139.83999999999833</v>
      </c>
      <c r="L44" s="132">
        <f t="shared" ref="L44:L45" si="7">IF((E44)=0,"",(K44/E44))</f>
        <v>1.7001617001616797E-2</v>
      </c>
    </row>
    <row r="45" spans="2:15" ht="30" customHeight="1">
      <c r="B45" s="270" t="s">
        <v>61</v>
      </c>
      <c r="C45" s="109">
        <f>+C17</f>
        <v>1.5210999999999999</v>
      </c>
      <c r="D45" s="97">
        <f>+$E$26</f>
        <v>3800</v>
      </c>
      <c r="E45" s="171">
        <f>+C45*D45</f>
        <v>5780.1799999999994</v>
      </c>
      <c r="F45" s="90"/>
      <c r="G45" s="109">
        <f>+D17</f>
        <v>1.4968999999999999</v>
      </c>
      <c r="H45" s="97">
        <f>+$E$26</f>
        <v>3800</v>
      </c>
      <c r="I45" s="119">
        <f>+G45*H45</f>
        <v>5688.2199999999993</v>
      </c>
      <c r="J45" s="90"/>
      <c r="K45" s="189">
        <f t="shared" si="6"/>
        <v>-91.960000000000036</v>
      </c>
      <c r="L45" s="132">
        <f t="shared" si="7"/>
        <v>-1.5909539149299858E-2</v>
      </c>
    </row>
    <row r="46" spans="2:15">
      <c r="B46" s="118" t="s">
        <v>62</v>
      </c>
      <c r="C46" s="95"/>
      <c r="D46" s="95"/>
      <c r="E46" s="121">
        <f>SUM(E43:E45)</f>
        <v>64228.52</v>
      </c>
      <c r="F46" s="90"/>
      <c r="G46" s="99"/>
      <c r="H46" s="100"/>
      <c r="I46" s="121">
        <f>SUM(I43:I45)</f>
        <v>63254.44</v>
      </c>
      <c r="J46" s="90"/>
      <c r="K46" s="197">
        <f>+I46-E46</f>
        <v>-974.07999999999447</v>
      </c>
      <c r="L46" s="144">
        <f>IF((E46)=0,"",(K46/E46))</f>
        <v>-1.516584844240525E-2</v>
      </c>
    </row>
    <row r="47" spans="2:15">
      <c r="B47" s="271" t="s">
        <v>63</v>
      </c>
      <c r="C47" s="111">
        <f>+C18</f>
        <v>4.4000000000000003E-3</v>
      </c>
      <c r="D47" s="97">
        <f>+$C$29*$C$26</f>
        <v>1435406.2999999998</v>
      </c>
      <c r="E47" s="172">
        <f>+C47*D47</f>
        <v>6315.7877199999994</v>
      </c>
      <c r="F47" s="90"/>
      <c r="G47" s="111">
        <f>+D18</f>
        <v>4.4000000000000003E-3</v>
      </c>
      <c r="H47" s="98">
        <f>+D47</f>
        <v>1435406.2999999998</v>
      </c>
      <c r="I47" s="122">
        <f>+G47*H47</f>
        <v>6315.7877199999994</v>
      </c>
      <c r="J47" s="90"/>
      <c r="K47" s="189">
        <f t="shared" ref="K47:K52" si="8">+I47-E47</f>
        <v>0</v>
      </c>
      <c r="L47" s="132">
        <f t="shared" ref="L47:L52" si="9">IF((E47)=0,"",(K47/E47))</f>
        <v>0</v>
      </c>
    </row>
    <row r="48" spans="2:15">
      <c r="B48" s="271" t="s">
        <v>64</v>
      </c>
      <c r="C48" s="111">
        <f t="shared" ref="C48:C50" si="10">+C19</f>
        <v>1.1999999999999999E-3</v>
      </c>
      <c r="D48" s="97">
        <f>+$C$29*$C$26</f>
        <v>1435406.2999999998</v>
      </c>
      <c r="E48" s="172">
        <f t="shared" ref="E48:E52" si="11">+C48*D48</f>
        <v>1722.4875599999996</v>
      </c>
      <c r="F48" s="90"/>
      <c r="G48" s="111">
        <f t="shared" ref="G48:G50" si="12">+D19</f>
        <v>1.1999999999999999E-3</v>
      </c>
      <c r="H48" s="98">
        <f t="shared" ref="H48:H52" si="13">+D48</f>
        <v>1435406.2999999998</v>
      </c>
      <c r="I48" s="122">
        <f t="shared" ref="I48:I52" si="14">+G48*H48</f>
        <v>1722.4875599999996</v>
      </c>
      <c r="J48" s="90"/>
      <c r="K48" s="189">
        <f t="shared" si="8"/>
        <v>0</v>
      </c>
      <c r="L48" s="132">
        <f t="shared" si="9"/>
        <v>0</v>
      </c>
    </row>
    <row r="49" spans="2:12">
      <c r="B49" s="264" t="s">
        <v>65</v>
      </c>
      <c r="C49" s="111">
        <f t="shared" si="10"/>
        <v>0.25</v>
      </c>
      <c r="D49" s="97">
        <v>1</v>
      </c>
      <c r="E49" s="172">
        <f t="shared" si="11"/>
        <v>0.25</v>
      </c>
      <c r="F49" s="90"/>
      <c r="G49" s="111">
        <f t="shared" si="12"/>
        <v>0.25</v>
      </c>
      <c r="H49" s="98">
        <f t="shared" si="13"/>
        <v>1</v>
      </c>
      <c r="I49" s="122">
        <f t="shared" si="14"/>
        <v>0.25</v>
      </c>
      <c r="J49" s="90"/>
      <c r="K49" s="189">
        <f t="shared" si="8"/>
        <v>0</v>
      </c>
      <c r="L49" s="132">
        <f t="shared" si="9"/>
        <v>0</v>
      </c>
    </row>
    <row r="50" spans="2:12">
      <c r="B50" s="264" t="s">
        <v>18</v>
      </c>
      <c r="C50" s="111">
        <f t="shared" si="10"/>
        <v>7.0000000000000001E-3</v>
      </c>
      <c r="D50" s="92">
        <f>+$C$26</f>
        <v>1387000</v>
      </c>
      <c r="E50" s="172">
        <f t="shared" si="11"/>
        <v>9709</v>
      </c>
      <c r="F50" s="90"/>
      <c r="G50" s="111">
        <f t="shared" si="12"/>
        <v>7.0000000000000001E-3</v>
      </c>
      <c r="H50" s="98">
        <f t="shared" si="13"/>
        <v>1387000</v>
      </c>
      <c r="I50" s="122">
        <f t="shared" si="14"/>
        <v>9709</v>
      </c>
      <c r="J50" s="90"/>
      <c r="K50" s="189">
        <f t="shared" si="8"/>
        <v>0</v>
      </c>
      <c r="L50" s="132">
        <f t="shared" si="9"/>
        <v>0</v>
      </c>
    </row>
    <row r="51" spans="2:12">
      <c r="B51" s="264" t="s">
        <v>6</v>
      </c>
      <c r="C51" s="111">
        <f>+C5</f>
        <v>7.8E-2</v>
      </c>
      <c r="D51" s="92">
        <f>+C26*C29</f>
        <v>1435406.2999999998</v>
      </c>
      <c r="E51" s="172">
        <f t="shared" si="11"/>
        <v>111961.69139999998</v>
      </c>
      <c r="F51" s="90"/>
      <c r="G51" s="111">
        <f>+D5</f>
        <v>7.8E-2</v>
      </c>
      <c r="H51" s="98">
        <f t="shared" si="13"/>
        <v>1435406.2999999998</v>
      </c>
      <c r="I51" s="122">
        <f t="shared" si="14"/>
        <v>111961.69139999998</v>
      </c>
      <c r="J51" s="90"/>
      <c r="K51" s="189">
        <f t="shared" si="8"/>
        <v>0</v>
      </c>
      <c r="L51" s="132">
        <f t="shared" si="9"/>
        <v>0</v>
      </c>
    </row>
    <row r="52" spans="2:12">
      <c r="B52" s="264" t="s">
        <v>7</v>
      </c>
      <c r="C52" s="101">
        <f>+C6</f>
        <v>9.0999999999999998E-2</v>
      </c>
      <c r="D52" s="92">
        <f>IF(C25*C29&gt;C26,C25*C29-C26,0)</f>
        <v>0</v>
      </c>
      <c r="E52" s="122">
        <f t="shared" si="11"/>
        <v>0</v>
      </c>
      <c r="F52" s="90"/>
      <c r="G52" s="111">
        <f>+D6</f>
        <v>9.0999999999999998E-2</v>
      </c>
      <c r="H52" s="98">
        <f t="shared" si="13"/>
        <v>0</v>
      </c>
      <c r="I52" s="122">
        <f t="shared" si="14"/>
        <v>0</v>
      </c>
      <c r="J52" s="90"/>
      <c r="K52" s="189">
        <f t="shared" si="8"/>
        <v>0</v>
      </c>
      <c r="L52" s="132" t="str">
        <f t="shared" si="9"/>
        <v/>
      </c>
    </row>
    <row r="53" spans="2:12" ht="15.75" thickBot="1">
      <c r="B53" s="296"/>
      <c r="C53" s="183"/>
      <c r="D53" s="184"/>
      <c r="E53" s="185"/>
      <c r="F53" s="186"/>
      <c r="G53" s="183"/>
      <c r="H53" s="187"/>
      <c r="I53" s="185"/>
      <c r="J53" s="186"/>
      <c r="K53" s="235"/>
      <c r="L53" s="297"/>
    </row>
    <row r="54" spans="2:12">
      <c r="B54" s="274" t="s">
        <v>92</v>
      </c>
      <c r="C54" s="133"/>
      <c r="D54" s="134"/>
      <c r="E54" s="124">
        <f>SUM(E46:E52)</f>
        <v>193937.73667999997</v>
      </c>
      <c r="F54" s="135"/>
      <c r="G54" s="136"/>
      <c r="H54" s="136"/>
      <c r="I54" s="128">
        <f>SUM(I46:I52)</f>
        <v>192963.65667999996</v>
      </c>
      <c r="J54" s="106"/>
      <c r="K54" s="193">
        <f>+I54-E54</f>
        <v>-974.0800000000163</v>
      </c>
      <c r="L54" s="153">
        <f t="shared" ref="L54:L56" si="15">IF((E54)=0,"",(K54/E54))</f>
        <v>-5.022642919708103E-3</v>
      </c>
    </row>
    <row r="55" spans="2:12">
      <c r="B55" s="275" t="s">
        <v>19</v>
      </c>
      <c r="C55" s="133">
        <v>0.13</v>
      </c>
      <c r="D55" s="137"/>
      <c r="E55" s="125">
        <f>+E54*C55</f>
        <v>25211.905768399996</v>
      </c>
      <c r="F55" s="89"/>
      <c r="G55" s="133">
        <v>0.13</v>
      </c>
      <c r="H55" s="89"/>
      <c r="I55" s="129">
        <f>+I54*G55</f>
        <v>25085.275368399994</v>
      </c>
      <c r="J55" s="107"/>
      <c r="K55" s="194">
        <f t="shared" ref="K55:K56" si="16">+I55-E55</f>
        <v>-126.63040000000183</v>
      </c>
      <c r="L55" s="145">
        <f t="shared" si="15"/>
        <v>-5.0226429197080917E-3</v>
      </c>
    </row>
    <row r="56" spans="2:12" ht="15.75" thickBot="1">
      <c r="B56" s="278" t="s">
        <v>67</v>
      </c>
      <c r="C56" s="138"/>
      <c r="D56" s="139"/>
      <c r="E56" s="127">
        <f>SUM(E54:E55)</f>
        <v>219149.64244839997</v>
      </c>
      <c r="F56" s="140"/>
      <c r="G56" s="140"/>
      <c r="H56" s="140"/>
      <c r="I56" s="131">
        <f>SUM(I54:I55)</f>
        <v>218048.93204839996</v>
      </c>
      <c r="J56" s="108"/>
      <c r="K56" s="195">
        <f t="shared" si="16"/>
        <v>-1100.7104000000108</v>
      </c>
      <c r="L56" s="154">
        <f t="shared" si="15"/>
        <v>-5.0226429197080683E-3</v>
      </c>
    </row>
    <row r="57" spans="2:12">
      <c r="B57" s="279"/>
      <c r="C57" s="298"/>
      <c r="D57" s="299"/>
      <c r="E57" s="300"/>
      <c r="F57" s="301"/>
      <c r="G57" s="298"/>
      <c r="H57" s="301"/>
      <c r="I57" s="302"/>
      <c r="J57" s="299"/>
      <c r="K57" s="303"/>
      <c r="L57" s="304"/>
    </row>
    <row r="59" spans="2:12">
      <c r="E59" s="143"/>
      <c r="I59" s="143"/>
    </row>
    <row r="60" spans="2:12">
      <c r="E60" s="143"/>
      <c r="I60" s="143"/>
    </row>
    <row r="61" spans="2:12" ht="108.75" customHeight="1">
      <c r="B61" s="306" t="s">
        <v>26</v>
      </c>
      <c r="C61" s="307"/>
      <c r="D61" s="307"/>
      <c r="E61" s="307"/>
      <c r="F61" s="307"/>
      <c r="G61" s="307"/>
      <c r="H61" s="307"/>
      <c r="I61" s="307"/>
    </row>
  </sheetData>
  <mergeCells count="7">
    <mergeCell ref="B61:I61"/>
    <mergeCell ref="B1:K1"/>
    <mergeCell ref="C31:E31"/>
    <mergeCell ref="G31:I31"/>
    <mergeCell ref="K31:L31"/>
    <mergeCell ref="K32:K33"/>
    <mergeCell ref="L32:L33"/>
  </mergeCells>
  <pageMargins left="0.7" right="0.7" top="0.75" bottom="0.75" header="0.3" footer="0.3"/>
  <pageSetup scale="55" orientation="portrait" r:id="rId1"/>
  <ignoredErrors>
    <ignoredError sqref="F34:H45 E34:E45 C53:E55 C34:D52 F47:H52 E47:E52" unlockedFormula="1"/>
    <ignoredError sqref="E46 F46:H46" formula="1" unlockedFormula="1"/>
    <ignoredError sqref="I46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B2:O41"/>
  <sheetViews>
    <sheetView workbookViewId="0">
      <selection sqref="A1:R42"/>
    </sheetView>
  </sheetViews>
  <sheetFormatPr defaultRowHeight="15"/>
  <cols>
    <col min="15" max="15" width="9.140625" style="65"/>
  </cols>
  <sheetData>
    <row r="2" spans="2:15" ht="18.75">
      <c r="B2" s="316" t="s">
        <v>69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65" t="s">
        <v>86</v>
      </c>
    </row>
    <row r="3" spans="2:15">
      <c r="B3" s="161" t="s">
        <v>70</v>
      </c>
      <c r="C3" s="161" t="s">
        <v>71</v>
      </c>
      <c r="D3" s="161" t="s">
        <v>72</v>
      </c>
      <c r="E3" s="161" t="s">
        <v>73</v>
      </c>
      <c r="F3" s="161" t="s">
        <v>74</v>
      </c>
      <c r="G3" s="161" t="s">
        <v>75</v>
      </c>
      <c r="H3" s="161" t="s">
        <v>76</v>
      </c>
      <c r="I3" s="161" t="s">
        <v>77</v>
      </c>
      <c r="J3" s="161" t="s">
        <v>78</v>
      </c>
      <c r="K3" s="161" t="s">
        <v>79</v>
      </c>
      <c r="L3" s="161" t="s">
        <v>80</v>
      </c>
      <c r="M3" s="161" t="s">
        <v>81</v>
      </c>
      <c r="N3" s="161" t="s">
        <v>82</v>
      </c>
    </row>
    <row r="4" spans="2:15">
      <c r="B4" s="160">
        <v>2013</v>
      </c>
      <c r="C4" s="164">
        <v>3.1600000000000003E-2</v>
      </c>
      <c r="D4" s="164">
        <v>2.9300000000000003E-2</v>
      </c>
      <c r="E4" s="164">
        <v>2.9300000000000003E-2</v>
      </c>
      <c r="F4" s="164">
        <v>2.8300000000000002E-2</v>
      </c>
      <c r="G4" s="164">
        <v>2.5399999999999999E-2</v>
      </c>
      <c r="H4" s="164">
        <v>2.3799999999999998E-2</v>
      </c>
      <c r="I4" s="164"/>
      <c r="J4" s="164"/>
      <c r="K4" s="164"/>
      <c r="L4" s="164"/>
      <c r="M4" s="164"/>
      <c r="N4" s="164"/>
    </row>
    <row r="5" spans="2:15">
      <c r="B5" s="160">
        <v>2012</v>
      </c>
      <c r="C5" s="164">
        <v>2.5600000000000001E-2</v>
      </c>
      <c r="D5" s="164">
        <v>2.23E-2</v>
      </c>
      <c r="E5" s="164">
        <v>1.55E-2</v>
      </c>
      <c r="F5" s="164">
        <v>1.72E-2</v>
      </c>
      <c r="G5" s="164">
        <v>2.0099999999999996E-2</v>
      </c>
      <c r="H5" s="164">
        <v>2.1899999999999999E-2</v>
      </c>
      <c r="I5" s="164">
        <v>3.3700000000000001E-2</v>
      </c>
      <c r="J5" s="164">
        <v>2.9300000000000003E-2</v>
      </c>
      <c r="K5" s="164">
        <v>2.6099999999999998E-2</v>
      </c>
      <c r="L5" s="164">
        <v>2.2400000000000003E-2</v>
      </c>
      <c r="M5" s="164">
        <v>2.6600000000000002E-2</v>
      </c>
      <c r="N5" s="164">
        <v>2.5499999999999998E-2</v>
      </c>
      <c r="O5" s="165">
        <f>AVERAGE(C4,D4,E4,F4,G4,H4,I5,J5,K5,L5,M5,N5)</f>
        <v>2.7608333333333335E-2</v>
      </c>
    </row>
    <row r="6" spans="2:15">
      <c r="B6" s="160">
        <v>2011</v>
      </c>
      <c r="C6" s="164">
        <v>3.3000000000000002E-2</v>
      </c>
      <c r="D6" s="164">
        <v>3.3700000000000001E-2</v>
      </c>
      <c r="E6" s="164">
        <v>3.1600000000000003E-2</v>
      </c>
      <c r="F6" s="164">
        <v>2.9700000000000001E-2</v>
      </c>
      <c r="G6" s="164">
        <v>2.5899999999999999E-2</v>
      </c>
      <c r="H6" s="164">
        <v>3.4599999999999999E-2</v>
      </c>
      <c r="I6" s="164">
        <v>3.7100000000000001E-2</v>
      </c>
      <c r="J6" s="164">
        <v>3.4500000000000003E-2</v>
      </c>
      <c r="K6" s="164">
        <v>3.1899999999999998E-2</v>
      </c>
      <c r="L6" s="164">
        <v>2.9399999999999999E-2</v>
      </c>
      <c r="M6" s="164">
        <v>2.8799999999999999E-2</v>
      </c>
      <c r="N6" s="164">
        <v>2.58E-2</v>
      </c>
    </row>
    <row r="7" spans="2:15">
      <c r="B7" s="160">
        <v>2010</v>
      </c>
      <c r="C7" s="164">
        <v>3.8300000000000001E-2</v>
      </c>
      <c r="D7" s="164">
        <v>3.6400000000000002E-2</v>
      </c>
      <c r="E7" s="164">
        <v>2.8799999999999999E-2</v>
      </c>
      <c r="F7" s="164">
        <v>3.1699999999999999E-2</v>
      </c>
      <c r="G7" s="164">
        <v>4.0399999999999998E-2</v>
      </c>
      <c r="H7" s="164">
        <v>4.1599999999999998E-2</v>
      </c>
      <c r="I7" s="164">
        <v>5.4299999999999994E-2</v>
      </c>
      <c r="J7" s="164">
        <v>4.6799999999999994E-2</v>
      </c>
      <c r="K7" s="164">
        <v>3.4300000000000004E-2</v>
      </c>
      <c r="L7" s="164">
        <v>3.0200000000000001E-2</v>
      </c>
      <c r="M7" s="164">
        <v>3.2500000000000001E-2</v>
      </c>
      <c r="N7" s="164">
        <v>3.4799999999999998E-2</v>
      </c>
    </row>
    <row r="8" spans="2:15">
      <c r="B8" s="160">
        <v>2009</v>
      </c>
      <c r="C8" s="164">
        <v>5.4800000000000001E-2</v>
      </c>
      <c r="D8" s="164">
        <v>4.8600000000000004E-2</v>
      </c>
      <c r="E8" s="164">
        <v>3.0600000000000002E-2</v>
      </c>
      <c r="F8" s="164">
        <v>1.9599999999999999E-2</v>
      </c>
      <c r="G8" s="164">
        <v>2.9100000000000001E-2</v>
      </c>
      <c r="H8" s="164">
        <v>2.4799999999999999E-2</v>
      </c>
      <c r="I8" s="164">
        <v>2.0099999999999996E-2</v>
      </c>
      <c r="J8" s="164">
        <v>2.8399999999999998E-2</v>
      </c>
      <c r="K8" s="164">
        <v>2.2099999999999998E-2</v>
      </c>
      <c r="L8" s="164">
        <v>3.0299999999999997E-2</v>
      </c>
      <c r="M8" s="164">
        <v>2.76E-2</v>
      </c>
      <c r="N8" s="164">
        <v>3.6000000000000004E-2</v>
      </c>
    </row>
    <row r="9" spans="2:15">
      <c r="B9" s="160">
        <v>2008</v>
      </c>
      <c r="C9" s="164">
        <v>4.2500000000000003E-2</v>
      </c>
      <c r="D9" s="164">
        <v>5.4400000000000004E-2</v>
      </c>
      <c r="E9" s="164">
        <v>5.8200000000000002E-2</v>
      </c>
      <c r="F9" s="164">
        <v>5.1399999999999994E-2</v>
      </c>
      <c r="G9" s="164">
        <v>3.6499999999999998E-2</v>
      </c>
      <c r="H9" s="164">
        <v>6.2300000000000001E-2</v>
      </c>
      <c r="I9" s="164">
        <v>6.2300000000000001E-2</v>
      </c>
      <c r="J9" s="164">
        <v>0.05</v>
      </c>
      <c r="K9" s="164">
        <v>5.2300000000000006E-2</v>
      </c>
      <c r="L9" s="164">
        <v>4.7100000000000003E-2</v>
      </c>
      <c r="M9" s="164">
        <v>5.3600000000000002E-2</v>
      </c>
      <c r="N9" s="164">
        <v>4.8300000000000003E-2</v>
      </c>
    </row>
    <row r="12" spans="2:15" ht="18.75">
      <c r="B12" s="316" t="s">
        <v>83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</row>
    <row r="13" spans="2:15">
      <c r="B13" s="161" t="s">
        <v>70</v>
      </c>
      <c r="C13" s="161" t="s">
        <v>71</v>
      </c>
      <c r="D13" s="161" t="s">
        <v>72</v>
      </c>
      <c r="E13" s="161" t="s">
        <v>73</v>
      </c>
      <c r="F13" s="161" t="s">
        <v>74</v>
      </c>
      <c r="G13" s="161" t="s">
        <v>75</v>
      </c>
      <c r="H13" s="161" t="s">
        <v>76</v>
      </c>
      <c r="I13" s="161" t="s">
        <v>77</v>
      </c>
      <c r="J13" s="161" t="s">
        <v>78</v>
      </c>
      <c r="K13" s="161" t="s">
        <v>79</v>
      </c>
      <c r="L13" s="161" t="s">
        <v>80</v>
      </c>
      <c r="M13" s="161" t="s">
        <v>81</v>
      </c>
      <c r="N13" s="161" t="s">
        <v>82</v>
      </c>
    </row>
    <row r="14" spans="2:15">
      <c r="B14" s="160">
        <v>2013</v>
      </c>
      <c r="C14" s="164">
        <v>4.999E-2</v>
      </c>
      <c r="D14" s="164">
        <v>4.8140000000000002E-2</v>
      </c>
      <c r="E14" s="164">
        <v>4.9259999999999998E-2</v>
      </c>
      <c r="F14" s="164">
        <v>5.8590000000000003E-2</v>
      </c>
      <c r="G14" s="164">
        <v>6.7589999999999997E-2</v>
      </c>
      <c r="H14" s="164">
        <v>7.0430000000000006E-2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</row>
    <row r="15" spans="2:15">
      <c r="B15" s="160">
        <v>2012</v>
      </c>
      <c r="C15" s="164">
        <v>4.2459999999999998E-2</v>
      </c>
      <c r="D15" s="164">
        <v>5.0619999999999998E-2</v>
      </c>
      <c r="E15" s="164">
        <v>6.2340000000000007E-2</v>
      </c>
      <c r="F15" s="164">
        <v>6.0719999999999996E-2</v>
      </c>
      <c r="G15" s="164">
        <v>5.6500000000000002E-2</v>
      </c>
      <c r="H15" s="164">
        <v>5.2549999999999999E-2</v>
      </c>
      <c r="I15" s="164">
        <v>3.3590000000000002E-2</v>
      </c>
      <c r="J15" s="164">
        <v>4.1779999999999998E-2</v>
      </c>
      <c r="K15" s="164">
        <v>4.7619999999999996E-2</v>
      </c>
      <c r="L15" s="164">
        <v>5.3810000000000004E-2</v>
      </c>
      <c r="M15" s="164">
        <v>5.4259999999999996E-2</v>
      </c>
      <c r="N15" s="164">
        <v>4.0640000000000003E-2</v>
      </c>
      <c r="O15" s="165">
        <f>AVERAGE(C14,D14,E14,F14,G14,H14,I15,J15,K15,L15,M15,N15)</f>
        <v>5.1308333333333324E-2</v>
      </c>
    </row>
    <row r="16" spans="2:15">
      <c r="B16" s="160">
        <v>2011</v>
      </c>
      <c r="C16" s="164">
        <v>3.7010000000000001E-2</v>
      </c>
      <c r="D16" s="164">
        <v>3.5180000000000003E-2</v>
      </c>
      <c r="E16" s="164">
        <v>3.6830000000000002E-2</v>
      </c>
      <c r="F16" s="164">
        <v>4.3889999999999998E-2</v>
      </c>
      <c r="G16" s="164">
        <v>5.0049999999999997E-2</v>
      </c>
      <c r="H16" s="164">
        <v>4.0479999999999995E-2</v>
      </c>
      <c r="I16" s="164">
        <v>3.1300000000000001E-2</v>
      </c>
      <c r="J16" s="164">
        <v>3.6569999999999998E-2</v>
      </c>
      <c r="K16" s="164">
        <v>3.8490000000000003E-2</v>
      </c>
      <c r="L16" s="164">
        <v>4.5399999999999996E-2</v>
      </c>
      <c r="M16" s="164">
        <v>4.3459999999999999E-2</v>
      </c>
      <c r="N16" s="164">
        <v>4.7149999999999997E-2</v>
      </c>
    </row>
    <row r="17" spans="2:14">
      <c r="B17" s="160">
        <v>2010</v>
      </c>
      <c r="C17" s="164">
        <v>2.7E-2</v>
      </c>
      <c r="D17" s="164">
        <v>2.5909999999999999E-2</v>
      </c>
      <c r="E17" s="164">
        <v>3.9070000000000001E-2</v>
      </c>
      <c r="F17" s="164">
        <v>3.56E-2</v>
      </c>
      <c r="G17" s="164">
        <v>2.4340000000000001E-2</v>
      </c>
      <c r="H17" s="164">
        <v>2.4660000000000001E-2</v>
      </c>
      <c r="I17" s="164">
        <v>7.4999999999999997E-3</v>
      </c>
      <c r="J17" s="164">
        <v>1.225E-2</v>
      </c>
      <c r="K17" s="164">
        <v>2.8420000000000001E-2</v>
      </c>
      <c r="L17" s="164">
        <v>4.0340000000000001E-2</v>
      </c>
      <c r="M17" s="164">
        <v>3.4140000000000004E-2</v>
      </c>
      <c r="N17" s="164">
        <v>3.227E-2</v>
      </c>
    </row>
    <row r="18" spans="2:14">
      <c r="B18" s="160">
        <v>2009</v>
      </c>
      <c r="C18" s="164">
        <v>1.2099999999999999E-3</v>
      </c>
      <c r="D18" s="164">
        <v>1.2829999999999999E-2</v>
      </c>
      <c r="E18" s="164">
        <v>2.7789999999999999E-2</v>
      </c>
      <c r="F18" s="164">
        <v>3.7960000000000001E-2</v>
      </c>
      <c r="G18" s="164">
        <v>3.1420000000000003E-2</v>
      </c>
      <c r="H18" s="164">
        <v>3.7740000000000003E-2</v>
      </c>
      <c r="I18" s="164">
        <v>4.172E-2</v>
      </c>
      <c r="J18" s="164">
        <v>3.7499999999999999E-2</v>
      </c>
      <c r="K18" s="164">
        <v>3.9799999999999995E-2</v>
      </c>
      <c r="L18" s="164">
        <v>3.449E-2</v>
      </c>
      <c r="M18" s="164">
        <v>4.079E-2</v>
      </c>
      <c r="N18" s="164">
        <v>3.1050000000000001E-2</v>
      </c>
    </row>
    <row r="19" spans="2:14">
      <c r="B19" s="160">
        <v>2008</v>
      </c>
      <c r="C19" s="164">
        <v>8.6899999999999998E-3</v>
      </c>
      <c r="D19" s="164">
        <v>3.4399999999999999E-3</v>
      </c>
      <c r="E19" s="164">
        <v>1.0200000000000001E-3</v>
      </c>
      <c r="F19" s="164">
        <v>5.7300000000000007E-3</v>
      </c>
      <c r="G19" s="164">
        <v>1.542E-2</v>
      </c>
      <c r="H19" s="164">
        <v>-1E-4</v>
      </c>
      <c r="I19" s="164">
        <v>3.2599999999999999E-3</v>
      </c>
      <c r="J19" s="164">
        <v>7.26E-3</v>
      </c>
      <c r="K19" s="164">
        <v>2.99E-3</v>
      </c>
      <c r="L19" s="164">
        <v>8.0399999999999985E-3</v>
      </c>
      <c r="M19" s="164">
        <v>4.9800000000000001E-3</v>
      </c>
      <c r="N19" s="164">
        <v>1.308E-2</v>
      </c>
    </row>
    <row r="25" spans="2:14" hidden="1">
      <c r="B25" s="160">
        <v>2013</v>
      </c>
      <c r="C25" s="160">
        <v>3.16</v>
      </c>
      <c r="D25" s="160">
        <v>2.93</v>
      </c>
      <c r="E25" s="160">
        <v>2.93</v>
      </c>
      <c r="F25" s="160">
        <v>2.83</v>
      </c>
      <c r="G25" s="160">
        <v>2.54</v>
      </c>
      <c r="H25" s="160">
        <v>2.38</v>
      </c>
      <c r="I25" s="160" t="s">
        <v>84</v>
      </c>
      <c r="J25" s="160" t="s">
        <v>84</v>
      </c>
      <c r="K25" s="160" t="s">
        <v>84</v>
      </c>
      <c r="L25" s="160" t="s">
        <v>84</v>
      </c>
      <c r="M25" s="160" t="s">
        <v>84</v>
      </c>
      <c r="N25" s="160" t="s">
        <v>84</v>
      </c>
    </row>
    <row r="26" spans="2:14" hidden="1">
      <c r="B26" s="160">
        <v>2012</v>
      </c>
      <c r="C26" s="160">
        <v>2.56</v>
      </c>
      <c r="D26" s="160">
        <v>2.23</v>
      </c>
      <c r="E26" s="160">
        <v>1.55</v>
      </c>
      <c r="F26" s="160">
        <v>1.72</v>
      </c>
      <c r="G26" s="160">
        <v>2.0099999999999998</v>
      </c>
      <c r="H26" s="160">
        <v>2.19</v>
      </c>
      <c r="I26" s="160">
        <v>3.37</v>
      </c>
      <c r="J26" s="160">
        <v>2.93</v>
      </c>
      <c r="K26" s="160">
        <v>2.61</v>
      </c>
      <c r="L26" s="160">
        <v>2.2400000000000002</v>
      </c>
      <c r="M26" s="160">
        <v>2.66</v>
      </c>
      <c r="N26" s="160">
        <v>2.5499999999999998</v>
      </c>
    </row>
    <row r="27" spans="2:14" hidden="1">
      <c r="B27" s="160">
        <v>2011</v>
      </c>
      <c r="C27" s="160">
        <v>3.3</v>
      </c>
      <c r="D27" s="160">
        <v>3.37</v>
      </c>
      <c r="E27" s="160">
        <v>3.16</v>
      </c>
      <c r="F27" s="160">
        <v>2.97</v>
      </c>
      <c r="G27" s="160">
        <v>2.59</v>
      </c>
      <c r="H27" s="160">
        <v>3.46</v>
      </c>
      <c r="I27" s="160">
        <v>3.71</v>
      </c>
      <c r="J27" s="160">
        <v>3.45</v>
      </c>
      <c r="K27" s="160">
        <v>3.19</v>
      </c>
      <c r="L27" s="160">
        <v>2.94</v>
      </c>
      <c r="M27" s="160">
        <v>2.88</v>
      </c>
      <c r="N27" s="160">
        <v>2.58</v>
      </c>
    </row>
    <row r="28" spans="2:14" hidden="1">
      <c r="B28" s="160">
        <v>2010</v>
      </c>
      <c r="C28" s="160">
        <v>3.83</v>
      </c>
      <c r="D28" s="160">
        <v>3.64</v>
      </c>
      <c r="E28" s="160">
        <v>2.88</v>
      </c>
      <c r="F28" s="160">
        <v>3.17</v>
      </c>
      <c r="G28" s="160">
        <v>4.04</v>
      </c>
      <c r="H28" s="160">
        <v>4.16</v>
      </c>
      <c r="I28" s="160">
        <v>5.43</v>
      </c>
      <c r="J28" s="160">
        <v>4.68</v>
      </c>
      <c r="K28" s="160">
        <v>3.43</v>
      </c>
      <c r="L28" s="160">
        <v>3.02</v>
      </c>
      <c r="M28" s="160">
        <v>3.25</v>
      </c>
      <c r="N28" s="160">
        <v>3.48</v>
      </c>
    </row>
    <row r="29" spans="2:14" hidden="1">
      <c r="B29" s="160">
        <v>2009</v>
      </c>
      <c r="C29" s="160">
        <v>5.48</v>
      </c>
      <c r="D29" s="160">
        <v>4.8600000000000003</v>
      </c>
      <c r="E29" s="160">
        <v>3.06</v>
      </c>
      <c r="F29" s="160">
        <v>1.96</v>
      </c>
      <c r="G29" s="160">
        <v>2.91</v>
      </c>
      <c r="H29" s="160">
        <v>2.48</v>
      </c>
      <c r="I29" s="160">
        <v>2.0099999999999998</v>
      </c>
      <c r="J29" s="160">
        <v>2.84</v>
      </c>
      <c r="K29" s="160">
        <v>2.21</v>
      </c>
      <c r="L29" s="160">
        <v>3.03</v>
      </c>
      <c r="M29" s="160">
        <v>2.76</v>
      </c>
      <c r="N29" s="160">
        <v>3.6</v>
      </c>
    </row>
    <row r="30" spans="2:14" hidden="1">
      <c r="B30" s="160">
        <v>2008</v>
      </c>
      <c r="C30" s="160">
        <v>4.25</v>
      </c>
      <c r="D30" s="160">
        <v>5.44</v>
      </c>
      <c r="E30" s="160">
        <v>5.82</v>
      </c>
      <c r="F30" s="160">
        <v>5.14</v>
      </c>
      <c r="G30" s="160">
        <v>3.65</v>
      </c>
      <c r="H30" s="160">
        <v>6.23</v>
      </c>
      <c r="I30" s="160">
        <v>6.23</v>
      </c>
      <c r="J30" s="160">
        <v>5</v>
      </c>
      <c r="K30" s="160">
        <v>5.23</v>
      </c>
      <c r="L30" s="160">
        <v>4.71</v>
      </c>
      <c r="M30" s="160">
        <v>5.36</v>
      </c>
      <c r="N30" s="160">
        <v>4.83</v>
      </c>
    </row>
    <row r="31" spans="2:14" hidden="1"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</row>
    <row r="32" spans="2:14" hidden="1"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</row>
    <row r="33" spans="2:14" hidden="1">
      <c r="B33" s="161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</row>
    <row r="34" spans="2:14" hidden="1">
      <c r="B34" s="160">
        <v>2013</v>
      </c>
      <c r="C34" s="162">
        <v>49.99</v>
      </c>
      <c r="D34" s="162">
        <v>48.14</v>
      </c>
      <c r="E34" s="162">
        <v>49.26</v>
      </c>
      <c r="F34" s="162">
        <v>58.59</v>
      </c>
      <c r="G34" s="162">
        <v>67.59</v>
      </c>
      <c r="H34" s="162">
        <v>70.430000000000007</v>
      </c>
      <c r="I34" s="162"/>
      <c r="J34" s="160"/>
      <c r="K34" s="160"/>
      <c r="L34" s="160"/>
      <c r="M34" s="160"/>
      <c r="N34" s="160"/>
    </row>
    <row r="35" spans="2:14" hidden="1">
      <c r="B35" s="160">
        <v>2012</v>
      </c>
      <c r="C35" s="162">
        <v>42.46</v>
      </c>
      <c r="D35" s="162">
        <v>50.62</v>
      </c>
      <c r="E35" s="162">
        <v>62.34</v>
      </c>
      <c r="F35" s="162">
        <v>60.72</v>
      </c>
      <c r="G35" s="162">
        <v>56.5</v>
      </c>
      <c r="H35" s="162">
        <v>52.55</v>
      </c>
      <c r="I35" s="162">
        <v>33.590000000000003</v>
      </c>
      <c r="J35" s="162">
        <v>41.78</v>
      </c>
      <c r="K35" s="162">
        <v>47.62</v>
      </c>
      <c r="L35" s="162">
        <v>53.81</v>
      </c>
      <c r="M35" s="162">
        <v>54.26</v>
      </c>
      <c r="N35" s="162">
        <v>40.64</v>
      </c>
    </row>
    <row r="36" spans="2:14" hidden="1">
      <c r="B36" s="160">
        <v>2011</v>
      </c>
      <c r="C36" s="163">
        <v>37.01</v>
      </c>
      <c r="D36" s="163">
        <v>35.18</v>
      </c>
      <c r="E36" s="163">
        <v>36.83</v>
      </c>
      <c r="F36" s="163">
        <v>43.89</v>
      </c>
      <c r="G36" s="163">
        <v>50.05</v>
      </c>
      <c r="H36" s="163">
        <v>40.479999999999997</v>
      </c>
      <c r="I36" s="163">
        <v>-31.3</v>
      </c>
      <c r="J36" s="163">
        <v>-36.57</v>
      </c>
      <c r="K36" s="163">
        <v>-38.49</v>
      </c>
      <c r="L36" s="163">
        <v>-45.4</v>
      </c>
      <c r="M36" s="163">
        <v>-43.46</v>
      </c>
      <c r="N36" s="163">
        <v>-47.15</v>
      </c>
    </row>
    <row r="37" spans="2:14" hidden="1">
      <c r="B37" s="160">
        <v>2010</v>
      </c>
      <c r="C37" s="163">
        <v>-27</v>
      </c>
      <c r="D37" s="163">
        <v>-25.91</v>
      </c>
      <c r="E37" s="163">
        <v>-39.07</v>
      </c>
      <c r="F37" s="163">
        <v>-35.6</v>
      </c>
      <c r="G37" s="163">
        <v>-24.34</v>
      </c>
      <c r="H37" s="163">
        <v>-24.66</v>
      </c>
      <c r="I37" s="163">
        <v>-7.5</v>
      </c>
      <c r="J37" s="163">
        <v>-12.25</v>
      </c>
      <c r="K37" s="163">
        <v>-28.42</v>
      </c>
      <c r="L37" s="163">
        <v>-40.340000000000003</v>
      </c>
      <c r="M37" s="163">
        <v>-34.14</v>
      </c>
      <c r="N37" s="163">
        <v>-32.270000000000003</v>
      </c>
    </row>
    <row r="38" spans="2:14" hidden="1">
      <c r="B38" s="160">
        <v>2009</v>
      </c>
      <c r="C38" s="163">
        <v>-1.21</v>
      </c>
      <c r="D38" s="163">
        <v>-12.83</v>
      </c>
      <c r="E38" s="163">
        <v>-27.79</v>
      </c>
      <c r="F38" s="163">
        <v>-37.96</v>
      </c>
      <c r="G38" s="163">
        <v>-31.42</v>
      </c>
      <c r="H38" s="163">
        <v>-37.74</v>
      </c>
      <c r="I38" s="163">
        <v>-41.72</v>
      </c>
      <c r="J38" s="163">
        <v>-37.5</v>
      </c>
      <c r="K38" s="163">
        <v>-39.799999999999997</v>
      </c>
      <c r="L38" s="163">
        <v>-34.49</v>
      </c>
      <c r="M38" s="163">
        <v>-40.79</v>
      </c>
      <c r="N38" s="163">
        <v>-31.05</v>
      </c>
    </row>
    <row r="39" spans="2:14" hidden="1">
      <c r="B39" s="160">
        <v>2008</v>
      </c>
      <c r="C39" s="163">
        <v>-8.69</v>
      </c>
      <c r="D39" s="163">
        <v>-3.44</v>
      </c>
      <c r="E39" s="163">
        <v>-1.02</v>
      </c>
      <c r="F39" s="163">
        <v>-5.73</v>
      </c>
      <c r="G39" s="163">
        <v>-15.42</v>
      </c>
      <c r="H39" s="163">
        <v>0.1</v>
      </c>
      <c r="I39" s="163">
        <v>-3.26</v>
      </c>
      <c r="J39" s="163">
        <v>-7.26</v>
      </c>
      <c r="K39" s="163">
        <v>-2.99</v>
      </c>
      <c r="L39" s="163">
        <v>-8.0399999999999991</v>
      </c>
      <c r="M39" s="163">
        <v>-4.9800000000000004</v>
      </c>
      <c r="N39" s="163">
        <v>-13.08</v>
      </c>
    </row>
    <row r="40" spans="2:14" hidden="1"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</row>
    <row r="41" spans="2:14"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</row>
  </sheetData>
  <mergeCells count="2">
    <mergeCell ref="B2:N2"/>
    <mergeCell ref="B12:N12"/>
  </mergeCells>
  <pageMargins left="0.7" right="0.7" top="0.75" bottom="0.75" header="0.3" footer="0.3"/>
  <pageSetup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7030A0"/>
  </sheetPr>
  <dimension ref="A2:N7"/>
  <sheetViews>
    <sheetView workbookViewId="0">
      <selection activeCell="G18" sqref="G18"/>
    </sheetView>
  </sheetViews>
  <sheetFormatPr defaultRowHeight="15"/>
  <cols>
    <col min="1" max="1" width="16.140625" style="170" customWidth="1"/>
    <col min="2" max="2" width="7.7109375" style="170" customWidth="1"/>
    <col min="3" max="3" width="8" style="170" customWidth="1"/>
    <col min="4" max="5" width="8.5703125" style="170" customWidth="1"/>
    <col min="6" max="10" width="8" style="170" bestFit="1" customWidth="1"/>
    <col min="11" max="11" width="8.28515625" style="170" customWidth="1"/>
    <col min="12" max="12" width="8.140625" style="170" customWidth="1"/>
    <col min="13" max="13" width="7.85546875" style="170" customWidth="1"/>
    <col min="14" max="14" width="10.85546875" style="179" customWidth="1"/>
    <col min="15" max="16384" width="9.140625" style="170"/>
  </cols>
  <sheetData>
    <row r="2" spans="1:14" ht="54" customHeight="1" thickBot="1">
      <c r="A2" s="170" t="s">
        <v>99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70"/>
    </row>
    <row r="3" spans="1:14" s="259" customFormat="1" ht="45">
      <c r="A3" s="250" t="s">
        <v>70</v>
      </c>
      <c r="B3" s="317">
        <v>2012</v>
      </c>
      <c r="C3" s="317"/>
      <c r="D3" s="317"/>
      <c r="E3" s="317"/>
      <c r="F3" s="317"/>
      <c r="G3" s="317"/>
      <c r="H3" s="317">
        <v>2013</v>
      </c>
      <c r="I3" s="317"/>
      <c r="J3" s="317"/>
      <c r="K3" s="317"/>
      <c r="L3" s="317"/>
      <c r="M3" s="317"/>
      <c r="N3" s="258" t="s">
        <v>100</v>
      </c>
    </row>
    <row r="4" spans="1:14">
      <c r="A4" s="251"/>
      <c r="B4" s="248" t="s">
        <v>77</v>
      </c>
      <c r="C4" s="248" t="s">
        <v>78</v>
      </c>
      <c r="D4" s="248" t="s">
        <v>79</v>
      </c>
      <c r="E4" s="248" t="s">
        <v>80</v>
      </c>
      <c r="F4" s="248" t="s">
        <v>81</v>
      </c>
      <c r="G4" s="248" t="s">
        <v>82</v>
      </c>
      <c r="H4" s="248" t="s">
        <v>71</v>
      </c>
      <c r="I4" s="248" t="s">
        <v>72</v>
      </c>
      <c r="J4" s="248" t="s">
        <v>73</v>
      </c>
      <c r="K4" s="248" t="s">
        <v>74</v>
      </c>
      <c r="L4" s="248" t="s">
        <v>75</v>
      </c>
      <c r="M4" s="248" t="s">
        <v>76</v>
      </c>
      <c r="N4" s="252"/>
    </row>
    <row r="5" spans="1:14" ht="36.75" customHeight="1">
      <c r="A5" s="253" t="s">
        <v>69</v>
      </c>
      <c r="B5" s="249">
        <v>3.3700000000000001E-2</v>
      </c>
      <c r="C5" s="249">
        <v>2.9300000000000003E-2</v>
      </c>
      <c r="D5" s="249">
        <v>2.6099999999999998E-2</v>
      </c>
      <c r="E5" s="249">
        <v>2.2400000000000003E-2</v>
      </c>
      <c r="F5" s="249">
        <v>2.6600000000000002E-2</v>
      </c>
      <c r="G5" s="249">
        <v>2.5499999999999998E-2</v>
      </c>
      <c r="H5" s="249">
        <v>3.1600000000000003E-2</v>
      </c>
      <c r="I5" s="249">
        <v>2.9300000000000003E-2</v>
      </c>
      <c r="J5" s="249">
        <v>2.9300000000000003E-2</v>
      </c>
      <c r="K5" s="249">
        <v>2.8300000000000002E-2</v>
      </c>
      <c r="L5" s="249">
        <v>2.5399999999999999E-2</v>
      </c>
      <c r="M5" s="249">
        <v>2.3799999999999998E-2</v>
      </c>
      <c r="N5" s="254">
        <f>AVERAGE(B5:M5)</f>
        <v>2.7608333333333328E-2</v>
      </c>
    </row>
    <row r="6" spans="1:14" ht="45">
      <c r="A6" s="253" t="s">
        <v>83</v>
      </c>
      <c r="B6" s="249">
        <v>3.3590000000000002E-2</v>
      </c>
      <c r="C6" s="249">
        <v>4.1779999999999998E-2</v>
      </c>
      <c r="D6" s="249">
        <v>4.7619999999999996E-2</v>
      </c>
      <c r="E6" s="249">
        <v>5.3810000000000004E-2</v>
      </c>
      <c r="F6" s="249">
        <v>5.4259999999999996E-2</v>
      </c>
      <c r="G6" s="249">
        <v>4.0640000000000003E-2</v>
      </c>
      <c r="H6" s="249">
        <v>4.999E-2</v>
      </c>
      <c r="I6" s="249">
        <v>4.8140000000000002E-2</v>
      </c>
      <c r="J6" s="249">
        <v>4.9259999999999998E-2</v>
      </c>
      <c r="K6" s="249">
        <v>5.8590000000000003E-2</v>
      </c>
      <c r="L6" s="249">
        <v>6.7589999999999997E-2</v>
      </c>
      <c r="M6" s="249">
        <v>7.0430000000000006E-2</v>
      </c>
      <c r="N6" s="254">
        <f>AVERAGE(B6:M6)</f>
        <v>5.1308333333333338E-2</v>
      </c>
    </row>
    <row r="7" spans="1:14" ht="15.75" thickBot="1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 t="s">
        <v>98</v>
      </c>
      <c r="L7" s="256"/>
      <c r="M7" s="256"/>
      <c r="N7" s="257">
        <f>+N5+N6</f>
        <v>7.8916666666666663E-2</v>
      </c>
    </row>
  </sheetData>
  <mergeCells count="2">
    <mergeCell ref="B3:G3"/>
    <mergeCell ref="H3:M3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topLeftCell="A26" zoomScale="85" zoomScaleNormal="85" workbookViewId="0">
      <selection activeCell="A29" sqref="A29:M60"/>
    </sheetView>
  </sheetViews>
  <sheetFormatPr defaultRowHeight="15"/>
  <cols>
    <col min="1" max="1" width="3.5703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4.28515625" style="64" customWidth="1"/>
    <col min="14" max="16384" width="9.140625" style="64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0.14000000000000001</v>
      </c>
      <c r="L8" s="58">
        <v>0.14000000000000001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0.41</v>
      </c>
      <c r="L9" s="142">
        <v>0.41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9.9600000000000009</v>
      </c>
      <c r="D10" s="59">
        <v>10.09</v>
      </c>
      <c r="E10" s="71"/>
      <c r="F10" s="71"/>
      <c r="K10" s="143">
        <f>SUM(K7:K9)</f>
        <v>0.56999999999999995</v>
      </c>
      <c r="L10" s="143">
        <f>SUM(L7:L9)</f>
        <v>0.72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0.56999999999999995</v>
      </c>
      <c r="D11" s="51">
        <f>+L10</f>
        <v>0.72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1.4500000000000001E-2</v>
      </c>
      <c r="D13" s="60">
        <v>1.47E-2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7.4999999999999997E-3</v>
      </c>
      <c r="D16" s="61">
        <v>7.6E-3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5.4999999999999997E-3</v>
      </c>
      <c r="D17" s="61">
        <v>5.4000000000000003E-3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86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250</v>
      </c>
      <c r="D25" s="160" t="s">
        <v>0</v>
      </c>
      <c r="E25" s="86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8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79"/>
      <c r="C27" s="23"/>
      <c r="D27" s="160"/>
      <c r="E27" s="8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86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109">
        <f>+C13</f>
        <v>1.4500000000000001E-2</v>
      </c>
      <c r="D34" s="92">
        <f>+$C$25</f>
        <v>250</v>
      </c>
      <c r="E34" s="119">
        <f>+C34*D34</f>
        <v>3.625</v>
      </c>
      <c r="F34" s="90"/>
      <c r="G34" s="109">
        <f>+D13</f>
        <v>1.47E-2</v>
      </c>
      <c r="H34" s="93">
        <f>+$C$25</f>
        <v>250</v>
      </c>
      <c r="I34" s="188">
        <f t="shared" ref="I34:I36" si="2">+G34*H34</f>
        <v>3.6749999999999998</v>
      </c>
      <c r="J34" s="199"/>
      <c r="K34" s="189">
        <f t="shared" ref="K34:K37" si="3">+I34-E34</f>
        <v>4.9999999999999822E-2</v>
      </c>
      <c r="L34" s="132">
        <f t="shared" ref="L34:L41" si="4">IF((E34)=0,"",(K34/E34))</f>
        <v>1.3793103448275813E-2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250</v>
      </c>
      <c r="E36" s="120">
        <v>0</v>
      </c>
      <c r="F36" s="90"/>
      <c r="G36" s="110">
        <v>0</v>
      </c>
      <c r="H36" s="93">
        <f>+$C$25</f>
        <v>250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14.155000000000001</v>
      </c>
      <c r="F37" s="149"/>
      <c r="G37" s="146"/>
      <c r="H37" s="99"/>
      <c r="I37" s="200">
        <f>SUM(I33:I36)</f>
        <v>14.485000000000001</v>
      </c>
      <c r="J37" s="201"/>
      <c r="K37" s="196">
        <f t="shared" si="3"/>
        <v>0.33000000000000007</v>
      </c>
      <c r="L37" s="152">
        <f t="shared" si="4"/>
        <v>2.3313316849169909E-2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8.7249999999999837</v>
      </c>
      <c r="E38" s="119">
        <f>+C38*D38</f>
        <v>0.73220199999999858</v>
      </c>
      <c r="F38" s="90"/>
      <c r="G38" s="215">
        <f>+D7*H25+D8*H26+D9*H27</f>
        <v>8.3919999999999995E-2</v>
      </c>
      <c r="H38" s="94">
        <f>+C25*(C26-1)</f>
        <v>8.7249999999999837</v>
      </c>
      <c r="I38" s="188">
        <f>+G38*H38</f>
        <v>0.73220199999999858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250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250</v>
      </c>
      <c r="I39" s="188">
        <f t="shared" ref="I39:I41" si="6">+G39*H39</f>
        <v>-0.32500000000000001</v>
      </c>
      <c r="J39" s="199"/>
      <c r="K39" s="189">
        <f t="shared" ref="K39:K41" si="7">+I39-E39</f>
        <v>-0.32500000000000001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250</v>
      </c>
      <c r="E40" s="119">
        <v>0</v>
      </c>
      <c r="F40" s="90"/>
      <c r="G40" s="109"/>
      <c r="H40" s="93">
        <f t="shared" si="5"/>
        <v>250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15.677202000000001</v>
      </c>
      <c r="F42" s="90"/>
      <c r="G42" s="95"/>
      <c r="H42" s="96"/>
      <c r="I42" s="202">
        <f>SUM(I37:I41)</f>
        <v>15.682202</v>
      </c>
      <c r="J42" s="199"/>
      <c r="K42" s="197">
        <f>+I42-E42</f>
        <v>4.9999999999990052E-3</v>
      </c>
      <c r="L42" s="144">
        <f>IF((E42)=0,"",(K42/E42))</f>
        <v>3.1893446292259326E-4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258.72499999999997</v>
      </c>
      <c r="E43" s="119">
        <f>+C43*D43</f>
        <v>1.9404374999999996</v>
      </c>
      <c r="F43" s="90"/>
      <c r="G43" s="109">
        <f>+D16</f>
        <v>7.6E-3</v>
      </c>
      <c r="H43" s="98">
        <f>+$C$25*$C$26</f>
        <v>258.72499999999997</v>
      </c>
      <c r="I43" s="188">
        <f>+G43*H43</f>
        <v>1.9663099999999998</v>
      </c>
      <c r="J43" s="199"/>
      <c r="K43" s="189">
        <f t="shared" ref="K43:K44" si="8">+I43-E43</f>
        <v>2.5872500000000187E-2</v>
      </c>
      <c r="L43" s="132">
        <f t="shared" ref="L43:L44" si="9">IF((E43)=0,"",(K43/E43))</f>
        <v>1.3333333333333433E-2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258.72499999999997</v>
      </c>
      <c r="E44" s="119">
        <f>+C44*D44</f>
        <v>1.4229874999999996</v>
      </c>
      <c r="F44" s="90"/>
      <c r="G44" s="109">
        <v>5.4000000000000003E-3</v>
      </c>
      <c r="H44" s="98">
        <f>+$C$25*$C$26</f>
        <v>258.72499999999997</v>
      </c>
      <c r="I44" s="188">
        <f>+G44*H44</f>
        <v>1.3971149999999999</v>
      </c>
      <c r="J44" s="199"/>
      <c r="K44" s="189">
        <f t="shared" si="8"/>
        <v>-2.5872499999999743E-2</v>
      </c>
      <c r="L44" s="132">
        <f t="shared" si="9"/>
        <v>-1.8181818181818007E-2</v>
      </c>
    </row>
    <row r="45" spans="2:15">
      <c r="B45" s="118" t="s">
        <v>62</v>
      </c>
      <c r="C45" s="95"/>
      <c r="D45" s="95"/>
      <c r="E45" s="121">
        <f>SUM(E42:E44)</f>
        <v>19.040627000000001</v>
      </c>
      <c r="F45" s="90"/>
      <c r="G45" s="99"/>
      <c r="H45" s="100"/>
      <c r="I45" s="202">
        <f>SUM(I42:I44)</f>
        <v>19.045627</v>
      </c>
      <c r="J45" s="199"/>
      <c r="K45" s="197">
        <f>+I45-E45</f>
        <v>4.9999999999990052E-3</v>
      </c>
      <c r="L45" s="144">
        <f>IF((E45)=0,"",(K45/E45))</f>
        <v>2.6259639454094682E-4</v>
      </c>
    </row>
    <row r="46" spans="2:15">
      <c r="B46" s="271" t="s">
        <v>63</v>
      </c>
      <c r="C46" s="111">
        <f>+C18</f>
        <v>4.4000000000000003E-3</v>
      </c>
      <c r="D46" s="97">
        <f>+$C$25*$C$26</f>
        <v>258.72499999999997</v>
      </c>
      <c r="E46" s="122">
        <f>+C46*D46</f>
        <v>1.13839</v>
      </c>
      <c r="F46" s="90"/>
      <c r="G46" s="111">
        <f>+D18</f>
        <v>4.4000000000000003E-3</v>
      </c>
      <c r="H46" s="98">
        <f>+$C$25*$C$26</f>
        <v>258.72499999999997</v>
      </c>
      <c r="I46" s="203">
        <f>+G46*H46</f>
        <v>1.13839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258.72499999999997</v>
      </c>
      <c r="E47" s="122">
        <f t="shared" ref="E47:E52" si="13">+C47*D47</f>
        <v>0.31046999999999991</v>
      </c>
      <c r="F47" s="90"/>
      <c r="G47" s="111">
        <f t="shared" ref="G47:G49" si="14">+D19</f>
        <v>1.1999999999999999E-3</v>
      </c>
      <c r="H47" s="98">
        <f>+$C$25*$C$26</f>
        <v>258.72499999999997</v>
      </c>
      <c r="I47" s="203">
        <f t="shared" ref="I47:I52" si="15">+G47*H47</f>
        <v>0.31046999999999991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250</v>
      </c>
      <c r="E49" s="122">
        <f t="shared" si="13"/>
        <v>1.75</v>
      </c>
      <c r="F49" s="90"/>
      <c r="G49" s="111">
        <f t="shared" si="14"/>
        <v>7.0000000000000001E-3</v>
      </c>
      <c r="H49" s="98">
        <f>+$C$25</f>
        <v>250</v>
      </c>
      <c r="I49" s="203">
        <f t="shared" si="15"/>
        <v>1.75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160</v>
      </c>
      <c r="E50" s="122">
        <f t="shared" si="13"/>
        <v>10.72</v>
      </c>
      <c r="F50" s="90"/>
      <c r="G50" s="101">
        <f>+$C$7</f>
        <v>6.7000000000000004E-2</v>
      </c>
      <c r="H50" s="97">
        <f>+$C$25*H25</f>
        <v>160</v>
      </c>
      <c r="I50" s="203">
        <f t="shared" si="15"/>
        <v>10.72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45</v>
      </c>
      <c r="E51" s="122">
        <f t="shared" si="13"/>
        <v>4.68</v>
      </c>
      <c r="F51" s="90"/>
      <c r="G51" s="101">
        <f>+$C$8</f>
        <v>0.104</v>
      </c>
      <c r="H51" s="97">
        <f>+$C$25*H26</f>
        <v>45</v>
      </c>
      <c r="I51" s="203">
        <f t="shared" si="15"/>
        <v>4.68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45</v>
      </c>
      <c r="E52" s="122">
        <f t="shared" si="13"/>
        <v>5.58</v>
      </c>
      <c r="F52" s="90"/>
      <c r="G52" s="101">
        <f>+$C$9</f>
        <v>0.124</v>
      </c>
      <c r="H52" s="97">
        <f>+$C$25*H27</f>
        <v>45</v>
      </c>
      <c r="I52" s="203">
        <f t="shared" si="15"/>
        <v>5.58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43.469487000000001</v>
      </c>
      <c r="F54" s="135"/>
      <c r="G54" s="136"/>
      <c r="H54" s="136"/>
      <c r="I54" s="206">
        <f>SUM(I45:I52)</f>
        <v>43.474486999999996</v>
      </c>
      <c r="J54" s="207"/>
      <c r="K54" s="193">
        <f>+I54-E54</f>
        <v>4.9999999999954525E-3</v>
      </c>
      <c r="L54" s="153">
        <f t="shared" ref="L54:L56" si="17">IF((E54)=0,"",(K54/E54))</f>
        <v>1.1502321156896681E-4</v>
      </c>
    </row>
    <row r="55" spans="2:12">
      <c r="B55" s="275" t="s">
        <v>19</v>
      </c>
      <c r="C55" s="133">
        <v>0.13</v>
      </c>
      <c r="D55" s="137"/>
      <c r="E55" s="125">
        <f>+E54*C55</f>
        <v>5.6510333099999999</v>
      </c>
      <c r="F55" s="89"/>
      <c r="G55" s="133">
        <v>0.13</v>
      </c>
      <c r="H55" s="89"/>
      <c r="I55" s="208">
        <f>+I54*G55</f>
        <v>5.6516833100000001</v>
      </c>
      <c r="J55" s="209"/>
      <c r="K55" s="194">
        <f t="shared" ref="K55:K58" si="18">+I55-E55</f>
        <v>6.5000000000026148E-4</v>
      </c>
      <c r="L55" s="145">
        <f t="shared" si="17"/>
        <v>1.1502321156911771E-4</v>
      </c>
    </row>
    <row r="56" spans="2:12">
      <c r="B56" s="276" t="s">
        <v>67</v>
      </c>
      <c r="C56" s="89"/>
      <c r="D56" s="137"/>
      <c r="E56" s="125">
        <f>SUM(E54:E55)</f>
        <v>49.120520310000003</v>
      </c>
      <c r="F56" s="89"/>
      <c r="G56" s="89"/>
      <c r="H56" s="89"/>
      <c r="I56" s="208">
        <f>SUM(I54:I55)</f>
        <v>49.126170309999999</v>
      </c>
      <c r="J56" s="209"/>
      <c r="K56" s="194">
        <f t="shared" si="18"/>
        <v>5.649999999995714E-3</v>
      </c>
      <c r="L56" s="145">
        <f t="shared" si="17"/>
        <v>1.1502321156898416E-4</v>
      </c>
    </row>
    <row r="57" spans="2:12">
      <c r="B57" s="277" t="s">
        <v>68</v>
      </c>
      <c r="C57" s="89"/>
      <c r="D57" s="137"/>
      <c r="E57" s="213">
        <f>-E56*0.1</f>
        <v>-4.9120520310000009</v>
      </c>
      <c r="F57" s="89"/>
      <c r="G57" s="89"/>
      <c r="H57" s="89"/>
      <c r="I57" s="210">
        <f>-I56*0.1</f>
        <v>-4.9126170309999999</v>
      </c>
      <c r="J57" s="209"/>
      <c r="K57" s="198">
        <f t="shared" si="18"/>
        <v>-5.6499999999903849E-4</v>
      </c>
      <c r="L57" s="145">
        <f>IF((E57)=0,"",(K57/E57))</f>
        <v>1.1502321156887566E-4</v>
      </c>
    </row>
    <row r="58" spans="2:12" ht="15.75" thickBot="1">
      <c r="B58" s="278" t="s">
        <v>20</v>
      </c>
      <c r="C58" s="138"/>
      <c r="D58" s="139"/>
      <c r="E58" s="127">
        <f>SUM(E56:E57)</f>
        <v>44.208468279000002</v>
      </c>
      <c r="F58" s="140"/>
      <c r="G58" s="140"/>
      <c r="H58" s="140"/>
      <c r="I58" s="211">
        <f>SUM(I56:I57)</f>
        <v>44.213553278999996</v>
      </c>
      <c r="J58" s="212"/>
      <c r="K58" s="195">
        <f t="shared" si="18"/>
        <v>5.084999999994011E-3</v>
      </c>
      <c r="L58" s="154">
        <f>IF((E58)=0,"",(K58/E58))</f>
        <v>1.1502321156893595E-4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  <c r="I61" s="143"/>
    </row>
    <row r="62" spans="2:12"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I44 C58:I58 C57:D57 F57:H57 C46:I56 C45:D45 F45:H45" unlockedFormula="1"/>
    <ignoredError sqref="I57 E57 E45 I45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63"/>
  <sheetViews>
    <sheetView showGridLines="0" topLeftCell="A31" zoomScale="85" zoomScaleNormal="85" workbookViewId="0">
      <selection activeCell="A29" sqref="A29:M60"/>
    </sheetView>
  </sheetViews>
  <sheetFormatPr defaultRowHeight="15"/>
  <cols>
    <col min="1" max="1" width="2.5703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2.7109375" style="64" customWidth="1"/>
    <col min="14" max="16384" width="9.140625" style="64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0.14000000000000001</v>
      </c>
      <c r="L8" s="58">
        <v>0.14000000000000001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0.41</v>
      </c>
      <c r="L9" s="142">
        <v>0.41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9.9600000000000009</v>
      </c>
      <c r="D10" s="59">
        <v>10.09</v>
      </c>
      <c r="E10" s="71"/>
      <c r="F10" s="71"/>
      <c r="K10" s="143">
        <f>SUM(K7:K9)</f>
        <v>0.56999999999999995</v>
      </c>
      <c r="L10" s="143">
        <f>SUM(L7:L9)</f>
        <v>0.72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0.56999999999999995</v>
      </c>
      <c r="D11" s="51">
        <f>+L10</f>
        <v>0.72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1.4500000000000001E-2</v>
      </c>
      <c r="D13" s="60">
        <v>1.47E-2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7.4999999999999997E-3</v>
      </c>
      <c r="D16" s="61">
        <v>7.6E-3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5.4999999999999997E-3</v>
      </c>
      <c r="D17" s="61">
        <v>5.4000000000000003E-3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86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500</v>
      </c>
      <c r="D25" s="160" t="s">
        <v>0</v>
      </c>
      <c r="E25" s="86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8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79"/>
      <c r="C27" s="23"/>
      <c r="D27" s="160"/>
      <c r="E27" s="8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86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109">
        <f>+C13</f>
        <v>1.4500000000000001E-2</v>
      </c>
      <c r="D34" s="92">
        <f>+$C$25</f>
        <v>500</v>
      </c>
      <c r="E34" s="119">
        <f>+C34*D34</f>
        <v>7.25</v>
      </c>
      <c r="F34" s="90"/>
      <c r="G34" s="109">
        <f>+D13</f>
        <v>1.47E-2</v>
      </c>
      <c r="H34" s="93">
        <f>+$C$25</f>
        <v>500</v>
      </c>
      <c r="I34" s="188">
        <f t="shared" ref="I34:I36" si="2">+G34*H34</f>
        <v>7.35</v>
      </c>
      <c r="J34" s="199"/>
      <c r="K34" s="189">
        <f t="shared" ref="K34:K37" si="3">+I34-E34</f>
        <v>9.9999999999999645E-2</v>
      </c>
      <c r="L34" s="132">
        <f t="shared" ref="L34:L41" si="4">IF((E34)=0,"",(K34/E34))</f>
        <v>1.3793103448275813E-2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500</v>
      </c>
      <c r="E36" s="120">
        <v>0</v>
      </c>
      <c r="F36" s="90"/>
      <c r="G36" s="110">
        <v>0</v>
      </c>
      <c r="H36" s="93">
        <f>+$C$25</f>
        <v>500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17.78</v>
      </c>
      <c r="F37" s="149"/>
      <c r="G37" s="146"/>
      <c r="H37" s="99"/>
      <c r="I37" s="200">
        <f>SUM(I33:I36)</f>
        <v>18.159999999999997</v>
      </c>
      <c r="J37" s="201"/>
      <c r="K37" s="196">
        <f t="shared" si="3"/>
        <v>0.37999999999999545</v>
      </c>
      <c r="L37" s="152">
        <f t="shared" si="4"/>
        <v>2.1372328458942377E-2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17.449999999999967</v>
      </c>
      <c r="E38" s="119">
        <f>+C38*D38</f>
        <v>1.4644039999999972</v>
      </c>
      <c r="F38" s="90"/>
      <c r="G38" s="215">
        <f>+D7*H25+D8*H26+D9*H27</f>
        <v>8.3919999999999995E-2</v>
      </c>
      <c r="H38" s="94">
        <f>+C25*(C26-1)</f>
        <v>17.449999999999967</v>
      </c>
      <c r="I38" s="188">
        <f>+G38*H38</f>
        <v>1.4644039999999972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500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500</v>
      </c>
      <c r="I39" s="188">
        <f t="shared" ref="I39:I41" si="6">+G39*H39</f>
        <v>-0.65</v>
      </c>
      <c r="J39" s="199"/>
      <c r="K39" s="189">
        <f t="shared" ref="K39:K41" si="7">+I39-E39</f>
        <v>-0.65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500</v>
      </c>
      <c r="E40" s="119">
        <v>0</v>
      </c>
      <c r="F40" s="90"/>
      <c r="G40" s="109"/>
      <c r="H40" s="93">
        <f t="shared" si="5"/>
        <v>500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20.034403999999999</v>
      </c>
      <c r="F42" s="90"/>
      <c r="G42" s="95"/>
      <c r="H42" s="96"/>
      <c r="I42" s="202">
        <f>SUM(I37:I41)</f>
        <v>19.764403999999995</v>
      </c>
      <c r="J42" s="199"/>
      <c r="K42" s="197">
        <f>+I42-E42</f>
        <v>-0.27000000000000313</v>
      </c>
      <c r="L42" s="144">
        <f>IF((E42)=0,"",(K42/E42))</f>
        <v>-1.3476817179088689E-2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517.44999999999993</v>
      </c>
      <c r="E43" s="119">
        <f>+C43*D43</f>
        <v>3.8808749999999992</v>
      </c>
      <c r="F43" s="90"/>
      <c r="G43" s="109">
        <f>+D16</f>
        <v>7.6E-3</v>
      </c>
      <c r="H43" s="98">
        <f>+$C$25*$C$26</f>
        <v>517.44999999999993</v>
      </c>
      <c r="I43" s="188">
        <f>+G43*H43</f>
        <v>3.9326199999999996</v>
      </c>
      <c r="J43" s="199"/>
      <c r="K43" s="189">
        <f t="shared" ref="K43:K44" si="8">+I43-E43</f>
        <v>5.1745000000000374E-2</v>
      </c>
      <c r="L43" s="132">
        <f t="shared" ref="L43:L44" si="9">IF((E43)=0,"",(K43/E43))</f>
        <v>1.3333333333333433E-2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517.44999999999993</v>
      </c>
      <c r="E44" s="119">
        <f>+C44*D44</f>
        <v>2.8459749999999993</v>
      </c>
      <c r="F44" s="90"/>
      <c r="G44" s="109">
        <v>5.4000000000000003E-3</v>
      </c>
      <c r="H44" s="98">
        <f>+$C$25*$C$26</f>
        <v>517.44999999999993</v>
      </c>
      <c r="I44" s="188">
        <f>+G44*H44</f>
        <v>2.7942299999999998</v>
      </c>
      <c r="J44" s="199"/>
      <c r="K44" s="189">
        <f t="shared" si="8"/>
        <v>-5.1744999999999486E-2</v>
      </c>
      <c r="L44" s="132">
        <f t="shared" si="9"/>
        <v>-1.8181818181818007E-2</v>
      </c>
    </row>
    <row r="45" spans="2:15">
      <c r="B45" s="118" t="s">
        <v>62</v>
      </c>
      <c r="C45" s="95"/>
      <c r="D45" s="95"/>
      <c r="E45" s="121">
        <f>SUM(E42:E44)</f>
        <v>26.761253999999997</v>
      </c>
      <c r="F45" s="90"/>
      <c r="G45" s="99"/>
      <c r="H45" s="100"/>
      <c r="I45" s="202">
        <f>SUM(I42:I44)</f>
        <v>26.491253999999994</v>
      </c>
      <c r="J45" s="199"/>
      <c r="K45" s="197">
        <f>+I45-E45</f>
        <v>-0.27000000000000313</v>
      </c>
      <c r="L45" s="144">
        <f>IF((E45)=0,"",(K45/E45))</f>
        <v>-1.0089213308165722E-2</v>
      </c>
    </row>
    <row r="46" spans="2:15">
      <c r="B46" s="271" t="s">
        <v>63</v>
      </c>
      <c r="C46" s="111">
        <f>+C18</f>
        <v>4.4000000000000003E-3</v>
      </c>
      <c r="D46" s="97">
        <f>+$C$25*$C$26</f>
        <v>517.44999999999993</v>
      </c>
      <c r="E46" s="122">
        <f>+C46*D46</f>
        <v>2.27678</v>
      </c>
      <c r="F46" s="90"/>
      <c r="G46" s="111">
        <f>+D18</f>
        <v>4.4000000000000003E-3</v>
      </c>
      <c r="H46" s="98">
        <f>+$C$25*$C$26</f>
        <v>517.44999999999993</v>
      </c>
      <c r="I46" s="203">
        <f>+G46*H46</f>
        <v>2.27678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517.44999999999993</v>
      </c>
      <c r="E47" s="122">
        <f t="shared" ref="E47:E52" si="13">+C47*D47</f>
        <v>0.62093999999999983</v>
      </c>
      <c r="F47" s="90"/>
      <c r="G47" s="111">
        <f t="shared" ref="G47:G49" si="14">+D19</f>
        <v>1.1999999999999999E-3</v>
      </c>
      <c r="H47" s="98">
        <f>+$C$25*$C$26</f>
        <v>517.44999999999993</v>
      </c>
      <c r="I47" s="203">
        <f t="shared" ref="I47:I52" si="15">+G47*H47</f>
        <v>0.62093999999999983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500</v>
      </c>
      <c r="E49" s="122">
        <f t="shared" si="13"/>
        <v>3.5</v>
      </c>
      <c r="F49" s="90"/>
      <c r="G49" s="111">
        <f t="shared" si="14"/>
        <v>7.0000000000000001E-3</v>
      </c>
      <c r="H49" s="98">
        <f>+$C$25</f>
        <v>500</v>
      </c>
      <c r="I49" s="203">
        <f t="shared" si="15"/>
        <v>3.5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320</v>
      </c>
      <c r="E50" s="122">
        <f t="shared" si="13"/>
        <v>21.44</v>
      </c>
      <c r="F50" s="90"/>
      <c r="G50" s="101">
        <f>+$C$7</f>
        <v>6.7000000000000004E-2</v>
      </c>
      <c r="H50" s="97">
        <f>+$C$25*H25</f>
        <v>320</v>
      </c>
      <c r="I50" s="203">
        <f t="shared" si="15"/>
        <v>21.44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90</v>
      </c>
      <c r="E51" s="122">
        <f t="shared" si="13"/>
        <v>9.36</v>
      </c>
      <c r="F51" s="90"/>
      <c r="G51" s="101">
        <f>+$C$8</f>
        <v>0.104</v>
      </c>
      <c r="H51" s="97">
        <f>+$C$25*H26</f>
        <v>90</v>
      </c>
      <c r="I51" s="203">
        <f t="shared" si="15"/>
        <v>9.36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90</v>
      </c>
      <c r="E52" s="122">
        <f t="shared" si="13"/>
        <v>11.16</v>
      </c>
      <c r="F52" s="90"/>
      <c r="G52" s="101">
        <f>+$C$9</f>
        <v>0.124</v>
      </c>
      <c r="H52" s="97">
        <f>+$C$25*H27</f>
        <v>90</v>
      </c>
      <c r="I52" s="203">
        <f t="shared" si="15"/>
        <v>11.16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75.368973999999994</v>
      </c>
      <c r="F54" s="135"/>
      <c r="G54" s="136"/>
      <c r="H54" s="136"/>
      <c r="I54" s="206">
        <f>SUM(I45:I52)</f>
        <v>75.098973999999984</v>
      </c>
      <c r="J54" s="207"/>
      <c r="K54" s="193">
        <f>+I54-E54</f>
        <v>-0.27000000000001023</v>
      </c>
      <c r="L54" s="153">
        <f t="shared" ref="L54:L56" si="17">IF((E54)=0,"",(K54/E54))</f>
        <v>-3.5823759522056152E-3</v>
      </c>
    </row>
    <row r="55" spans="2:12">
      <c r="B55" s="275" t="s">
        <v>19</v>
      </c>
      <c r="C55" s="133">
        <v>0.13</v>
      </c>
      <c r="D55" s="137"/>
      <c r="E55" s="125">
        <f>+E54*C55</f>
        <v>9.7979666200000004</v>
      </c>
      <c r="F55" s="89"/>
      <c r="G55" s="133">
        <v>0.13</v>
      </c>
      <c r="H55" s="89"/>
      <c r="I55" s="208">
        <f>+I54*G55</f>
        <v>9.7628666199999987</v>
      </c>
      <c r="J55" s="209"/>
      <c r="K55" s="194">
        <f t="shared" ref="K55:K58" si="18">+I55-E55</f>
        <v>-3.5100000000001685E-2</v>
      </c>
      <c r="L55" s="145">
        <f t="shared" si="17"/>
        <v>-3.5823759522056512E-3</v>
      </c>
    </row>
    <row r="56" spans="2:12">
      <c r="B56" s="276" t="s">
        <v>67</v>
      </c>
      <c r="C56" s="89"/>
      <c r="D56" s="137"/>
      <c r="E56" s="125">
        <f>SUM(E54:E55)</f>
        <v>85.166940619999991</v>
      </c>
      <c r="F56" s="89"/>
      <c r="G56" s="89"/>
      <c r="H56" s="89"/>
      <c r="I56" s="208">
        <f>SUM(I54:I55)</f>
        <v>84.861840619999981</v>
      </c>
      <c r="J56" s="209"/>
      <c r="K56" s="194">
        <f t="shared" si="18"/>
        <v>-0.30510000000001014</v>
      </c>
      <c r="L56" s="145">
        <f t="shared" si="17"/>
        <v>-3.5823759522055987E-3</v>
      </c>
    </row>
    <row r="57" spans="2:12">
      <c r="B57" s="277" t="s">
        <v>68</v>
      </c>
      <c r="C57" s="89"/>
      <c r="D57" s="137"/>
      <c r="E57" s="213">
        <f>-E56*0.1</f>
        <v>-8.5166940619999991</v>
      </c>
      <c r="F57" s="89"/>
      <c r="G57" s="89"/>
      <c r="H57" s="89"/>
      <c r="I57" s="210">
        <f>-I56*0.1</f>
        <v>-8.4861840619999978</v>
      </c>
      <c r="J57" s="209"/>
      <c r="K57" s="198">
        <f t="shared" si="18"/>
        <v>3.0510000000001369E-2</v>
      </c>
      <c r="L57" s="145">
        <f>IF((E57)=0,"",(K57/E57))</f>
        <v>-3.5823759522056403E-3</v>
      </c>
    </row>
    <row r="58" spans="2:12" ht="15.75" thickBot="1">
      <c r="B58" s="278" t="s">
        <v>20</v>
      </c>
      <c r="C58" s="138"/>
      <c r="D58" s="139"/>
      <c r="E58" s="127">
        <f>SUM(E56:E57)</f>
        <v>76.650246557999992</v>
      </c>
      <c r="F58" s="140"/>
      <c r="G58" s="140"/>
      <c r="H58" s="140"/>
      <c r="I58" s="211">
        <f>SUM(I56:I57)</f>
        <v>76.375656557999989</v>
      </c>
      <c r="J58" s="212"/>
      <c r="K58" s="195">
        <f t="shared" si="18"/>
        <v>-0.27459000000000344</v>
      </c>
      <c r="L58" s="154">
        <f>IF((E58)=0,"",(K58/E58))</f>
        <v>-3.5823759522055246E-3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  <c r="I61" s="143"/>
    </row>
    <row r="62" spans="2:12">
      <c r="E62" s="143"/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1" orientation="portrait" r:id="rId1"/>
  <ignoredErrors>
    <ignoredError sqref="C33:K44 C58:K58 C57:D57 J57:K57 F57:H57 C46:K56 C45:D45 F45:H45 J45:K45" unlockedFormula="1"/>
    <ignoredError sqref="I57 E57 E45 I45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topLeftCell="A28" zoomScale="85" zoomScaleNormal="85" workbookViewId="0">
      <selection activeCell="A29" sqref="A29:M60"/>
    </sheetView>
  </sheetViews>
  <sheetFormatPr defaultRowHeight="15"/>
  <cols>
    <col min="1" max="1" width="2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3.7109375" style="64" customWidth="1"/>
    <col min="14" max="16384" width="9.140625" style="64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0.14000000000000001</v>
      </c>
      <c r="L8" s="58">
        <v>0.14000000000000001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0.41</v>
      </c>
      <c r="L9" s="142">
        <v>0.41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9.9600000000000009</v>
      </c>
      <c r="D10" s="59">
        <v>10.09</v>
      </c>
      <c r="E10" s="71"/>
      <c r="F10" s="71"/>
      <c r="K10" s="143">
        <f>SUM(K7:K9)</f>
        <v>0.56999999999999995</v>
      </c>
      <c r="L10" s="143">
        <f>SUM(L7:L9)</f>
        <v>0.72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0.56999999999999995</v>
      </c>
      <c r="D11" s="51">
        <f>+L10</f>
        <v>0.72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1.4500000000000001E-2</v>
      </c>
      <c r="D13" s="60">
        <v>1.47E-2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7.4999999999999997E-3</v>
      </c>
      <c r="D16" s="61">
        <v>7.6E-3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5.4999999999999997E-3</v>
      </c>
      <c r="D17" s="61">
        <v>5.4000000000000003E-3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86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800</v>
      </c>
      <c r="D25" s="160" t="s">
        <v>0</v>
      </c>
      <c r="E25" s="86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8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79"/>
      <c r="C27" s="23"/>
      <c r="D27" s="160"/>
      <c r="E27" s="8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86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109">
        <f>+C13</f>
        <v>1.4500000000000001E-2</v>
      </c>
      <c r="D34" s="92">
        <f>+$C$25</f>
        <v>800</v>
      </c>
      <c r="E34" s="119">
        <f>+C34*D34</f>
        <v>11.600000000000001</v>
      </c>
      <c r="F34" s="90"/>
      <c r="G34" s="109">
        <f>+D13</f>
        <v>1.47E-2</v>
      </c>
      <c r="H34" s="93">
        <f>+$C$25</f>
        <v>800</v>
      </c>
      <c r="I34" s="188">
        <f t="shared" ref="I34:I36" si="2">+G34*H34</f>
        <v>11.76</v>
      </c>
      <c r="J34" s="199"/>
      <c r="K34" s="189">
        <f t="shared" ref="K34:K37" si="3">+I34-E34</f>
        <v>0.15999999999999837</v>
      </c>
      <c r="L34" s="132">
        <f t="shared" ref="L34:L41" si="4">IF((E34)=0,"",(K34/E34))</f>
        <v>1.379310344827572E-2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800</v>
      </c>
      <c r="E36" s="120">
        <v>0</v>
      </c>
      <c r="F36" s="90"/>
      <c r="G36" s="110">
        <v>0</v>
      </c>
      <c r="H36" s="93">
        <f>+$C$25</f>
        <v>800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22.130000000000003</v>
      </c>
      <c r="F37" s="149"/>
      <c r="G37" s="146"/>
      <c r="H37" s="99"/>
      <c r="I37" s="200">
        <f>SUM(I33:I36)</f>
        <v>22.57</v>
      </c>
      <c r="J37" s="201"/>
      <c r="K37" s="196">
        <f t="shared" si="3"/>
        <v>0.43999999999999773</v>
      </c>
      <c r="L37" s="152">
        <f t="shared" si="4"/>
        <v>1.9882512426570163E-2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27.919999999999945</v>
      </c>
      <c r="E38" s="119">
        <f>+C38*D38</f>
        <v>2.3430463999999951</v>
      </c>
      <c r="F38" s="90"/>
      <c r="G38" s="215">
        <f>+D7*H25+D8*H26+D9*H27</f>
        <v>8.3919999999999995E-2</v>
      </c>
      <c r="H38" s="94">
        <f>+C25*(C26-1)</f>
        <v>27.919999999999945</v>
      </c>
      <c r="I38" s="188">
        <f>+G38*H38</f>
        <v>2.3430463999999951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800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800</v>
      </c>
      <c r="I39" s="188">
        <f t="shared" ref="I39:I41" si="6">+G39*H39</f>
        <v>-1.04</v>
      </c>
      <c r="J39" s="199"/>
      <c r="K39" s="189">
        <f t="shared" ref="K39:K41" si="7">+I39-E39</f>
        <v>-1.04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800</v>
      </c>
      <c r="E40" s="119">
        <v>0</v>
      </c>
      <c r="F40" s="90"/>
      <c r="G40" s="109"/>
      <c r="H40" s="93">
        <f t="shared" si="5"/>
        <v>800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25.263046399999997</v>
      </c>
      <c r="F42" s="90"/>
      <c r="G42" s="95"/>
      <c r="H42" s="96"/>
      <c r="I42" s="202">
        <f>SUM(I37:I41)</f>
        <v>24.663046399999995</v>
      </c>
      <c r="J42" s="199"/>
      <c r="K42" s="197">
        <f>+I42-E42</f>
        <v>-0.60000000000000142</v>
      </c>
      <c r="L42" s="144">
        <f>IF((E42)=0,"",(K42/E42))</f>
        <v>-2.375010481712932E-2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827.92</v>
      </c>
      <c r="E43" s="119">
        <f>+C43*D43</f>
        <v>6.2093999999999996</v>
      </c>
      <c r="F43" s="90"/>
      <c r="G43" s="109">
        <f>+D16</f>
        <v>7.6E-3</v>
      </c>
      <c r="H43" s="98">
        <f>+$C$25*$C$26</f>
        <v>827.92</v>
      </c>
      <c r="I43" s="188">
        <f>+G43*H43</f>
        <v>6.292192</v>
      </c>
      <c r="J43" s="199"/>
      <c r="K43" s="189">
        <f t="shared" ref="K43:K44" si="8">+I43-E43</f>
        <v>8.2792000000000421E-2</v>
      </c>
      <c r="L43" s="132">
        <f t="shared" ref="L43:L44" si="9">IF((E43)=0,"",(K43/E43))</f>
        <v>1.3333333333333402E-2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827.92</v>
      </c>
      <c r="E44" s="119">
        <f>+C44*D44</f>
        <v>4.5535599999999992</v>
      </c>
      <c r="F44" s="90"/>
      <c r="G44" s="109">
        <v>5.4000000000000003E-3</v>
      </c>
      <c r="H44" s="98">
        <f>+$C$25*$C$26</f>
        <v>827.92</v>
      </c>
      <c r="I44" s="188">
        <f>+G44*H44</f>
        <v>4.4707679999999996</v>
      </c>
      <c r="J44" s="199"/>
      <c r="K44" s="189">
        <f t="shared" si="8"/>
        <v>-8.2791999999999533E-2</v>
      </c>
      <c r="L44" s="132">
        <f t="shared" si="9"/>
        <v>-1.8181818181818084E-2</v>
      </c>
    </row>
    <row r="45" spans="2:15">
      <c r="B45" s="118" t="s">
        <v>62</v>
      </c>
      <c r="C45" s="95"/>
      <c r="D45" s="95"/>
      <c r="E45" s="121">
        <f>SUM(E42:E44)</f>
        <v>36.026006399999993</v>
      </c>
      <c r="F45" s="90"/>
      <c r="G45" s="99"/>
      <c r="H45" s="100"/>
      <c r="I45" s="202">
        <f>SUM(I42:I44)</f>
        <v>35.426006399999991</v>
      </c>
      <c r="J45" s="199"/>
      <c r="K45" s="197">
        <f>+I45-E45</f>
        <v>-0.60000000000000142</v>
      </c>
      <c r="L45" s="144">
        <f>IF((E45)=0,"",(K45/E45))</f>
        <v>-1.6654635358084029E-2</v>
      </c>
    </row>
    <row r="46" spans="2:15">
      <c r="B46" s="271" t="s">
        <v>63</v>
      </c>
      <c r="C46" s="111">
        <f>+C18</f>
        <v>4.4000000000000003E-3</v>
      </c>
      <c r="D46" s="97">
        <f>+$C$25*$C$26</f>
        <v>827.92</v>
      </c>
      <c r="E46" s="122">
        <f>+C46*D46</f>
        <v>3.6428479999999999</v>
      </c>
      <c r="F46" s="90"/>
      <c r="G46" s="111">
        <f>+D18</f>
        <v>4.4000000000000003E-3</v>
      </c>
      <c r="H46" s="98">
        <f>+$C$25*$C$26</f>
        <v>827.92</v>
      </c>
      <c r="I46" s="203">
        <f>+G46*H46</f>
        <v>3.6428479999999999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827.92</v>
      </c>
      <c r="E47" s="122">
        <f t="shared" ref="E47:E52" si="13">+C47*D47</f>
        <v>0.99350399999999983</v>
      </c>
      <c r="F47" s="90"/>
      <c r="G47" s="111">
        <f t="shared" ref="G47:G49" si="14">+D19</f>
        <v>1.1999999999999999E-3</v>
      </c>
      <c r="H47" s="98">
        <f>+$C$25*$C$26</f>
        <v>827.92</v>
      </c>
      <c r="I47" s="203">
        <f t="shared" ref="I47:I52" si="15">+G47*H47</f>
        <v>0.99350399999999983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800</v>
      </c>
      <c r="E49" s="122">
        <f t="shared" si="13"/>
        <v>5.6000000000000005</v>
      </c>
      <c r="F49" s="90"/>
      <c r="G49" s="111">
        <f t="shared" si="14"/>
        <v>7.0000000000000001E-3</v>
      </c>
      <c r="H49" s="98">
        <f>+$C$25</f>
        <v>800</v>
      </c>
      <c r="I49" s="203">
        <f t="shared" si="15"/>
        <v>5.6000000000000005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512</v>
      </c>
      <c r="E50" s="122">
        <f t="shared" si="13"/>
        <v>34.304000000000002</v>
      </c>
      <c r="F50" s="90"/>
      <c r="G50" s="101">
        <f>+$C$7</f>
        <v>6.7000000000000004E-2</v>
      </c>
      <c r="H50" s="97">
        <f>+$C$25*H25</f>
        <v>512</v>
      </c>
      <c r="I50" s="203">
        <f t="shared" si="15"/>
        <v>34.304000000000002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144</v>
      </c>
      <c r="E51" s="122">
        <f t="shared" si="13"/>
        <v>14.975999999999999</v>
      </c>
      <c r="F51" s="90"/>
      <c r="G51" s="101">
        <f>+$C$8</f>
        <v>0.104</v>
      </c>
      <c r="H51" s="97">
        <f>+$C$25*H26</f>
        <v>144</v>
      </c>
      <c r="I51" s="203">
        <f t="shared" si="15"/>
        <v>14.975999999999999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144</v>
      </c>
      <c r="E52" s="122">
        <f t="shared" si="13"/>
        <v>17.856000000000002</v>
      </c>
      <c r="F52" s="90"/>
      <c r="G52" s="101">
        <f>+$C$9</f>
        <v>0.124</v>
      </c>
      <c r="H52" s="97">
        <f>+$C$25*H27</f>
        <v>144</v>
      </c>
      <c r="I52" s="203">
        <f t="shared" si="15"/>
        <v>17.856000000000002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113.64835840000001</v>
      </c>
      <c r="F54" s="135"/>
      <c r="G54" s="136"/>
      <c r="H54" s="136"/>
      <c r="I54" s="206">
        <f>SUM(I45:I52)</f>
        <v>113.04835839999998</v>
      </c>
      <c r="J54" s="207"/>
      <c r="K54" s="193">
        <f>+I54-E54</f>
        <v>-0.60000000000002274</v>
      </c>
      <c r="L54" s="153">
        <f t="shared" ref="L54:L56" si="17">IF((E54)=0,"",(K54/E54))</f>
        <v>-5.2794427341241977E-3</v>
      </c>
    </row>
    <row r="55" spans="2:12">
      <c r="B55" s="275" t="s">
        <v>19</v>
      </c>
      <c r="C55" s="133">
        <v>0.13</v>
      </c>
      <c r="D55" s="137"/>
      <c r="E55" s="125">
        <f>+E54*C55</f>
        <v>14.774286592000001</v>
      </c>
      <c r="F55" s="89"/>
      <c r="G55" s="133">
        <v>0.13</v>
      </c>
      <c r="H55" s="89"/>
      <c r="I55" s="208">
        <f>+I54*G55</f>
        <v>14.696286591999998</v>
      </c>
      <c r="J55" s="209"/>
      <c r="K55" s="194">
        <f t="shared" ref="K55:K58" si="18">+I55-E55</f>
        <v>-7.8000000000002956E-2</v>
      </c>
      <c r="L55" s="145">
        <f t="shared" si="17"/>
        <v>-5.2794427341241977E-3</v>
      </c>
    </row>
    <row r="56" spans="2:12">
      <c r="B56" s="276" t="s">
        <v>67</v>
      </c>
      <c r="C56" s="89"/>
      <c r="D56" s="137"/>
      <c r="E56" s="125">
        <f>SUM(E54:E55)</f>
        <v>128.42264499200002</v>
      </c>
      <c r="F56" s="89"/>
      <c r="G56" s="89"/>
      <c r="H56" s="89"/>
      <c r="I56" s="208">
        <f>SUM(I54:I55)</f>
        <v>127.74464499199998</v>
      </c>
      <c r="J56" s="209"/>
      <c r="K56" s="194">
        <f t="shared" si="18"/>
        <v>-0.6780000000000399</v>
      </c>
      <c r="L56" s="145">
        <f t="shared" si="17"/>
        <v>-5.2794427341243079E-3</v>
      </c>
    </row>
    <row r="57" spans="2:12">
      <c r="B57" s="277" t="s">
        <v>68</v>
      </c>
      <c r="C57" s="89"/>
      <c r="D57" s="137"/>
      <c r="E57" s="213">
        <f>-E56*0.1</f>
        <v>-12.842264499200002</v>
      </c>
      <c r="F57" s="89"/>
      <c r="G57" s="89"/>
      <c r="H57" s="89"/>
      <c r="I57" s="210">
        <f>-I56*0.1</f>
        <v>-12.774464499199999</v>
      </c>
      <c r="J57" s="209"/>
      <c r="K57" s="198">
        <f t="shared" si="18"/>
        <v>6.7800000000003635E-2</v>
      </c>
      <c r="L57" s="145">
        <f>IF((E57)=0,"",(K57/E57))</f>
        <v>-5.2794427341242801E-3</v>
      </c>
    </row>
    <row r="58" spans="2:12">
      <c r="B58" s="294" t="s">
        <v>20</v>
      </c>
      <c r="C58" s="138"/>
      <c r="D58" s="139"/>
      <c r="E58" s="127">
        <f>SUM(E56:E57)</f>
        <v>115.58038049280002</v>
      </c>
      <c r="F58" s="140"/>
      <c r="G58" s="140"/>
      <c r="H58" s="140"/>
      <c r="I58" s="211">
        <f>SUM(I56:I57)</f>
        <v>114.97018049279998</v>
      </c>
      <c r="J58" s="212"/>
      <c r="K58" s="195">
        <f t="shared" si="18"/>
        <v>-0.61020000000003449</v>
      </c>
      <c r="L58" s="154">
        <f>IF((E58)=0,"",(K58/E58))</f>
        <v>-5.2794427341242957E-3</v>
      </c>
    </row>
    <row r="59" spans="2:12" s="160" customFormat="1" ht="15.75" thickBot="1">
      <c r="B59" s="182"/>
      <c r="C59" s="183"/>
      <c r="D59" s="184"/>
      <c r="E59" s="185"/>
      <c r="F59" s="186"/>
      <c r="G59" s="183"/>
      <c r="H59" s="187"/>
      <c r="I59" s="290"/>
      <c r="J59" s="291"/>
      <c r="K59" s="292"/>
      <c r="L59" s="293"/>
    </row>
    <row r="61" spans="2:12">
      <c r="E61" s="143"/>
      <c r="I61" s="143"/>
    </row>
    <row r="62" spans="2:12">
      <c r="E62" s="143"/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K41 C46:K56 C45:D45 F45:H45 C58:K58 C57:D57 F57:H57 J57:K57 J45:K45 C43:K44 C42:H42 J42:K42" unlockedFormula="1"/>
    <ignoredError sqref="E45 E57 I57 I45 I42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63"/>
  <sheetViews>
    <sheetView showGridLines="0" topLeftCell="A25" zoomScale="85" zoomScaleNormal="85" workbookViewId="0">
      <selection activeCell="A29" sqref="A29:M60"/>
    </sheetView>
  </sheetViews>
  <sheetFormatPr defaultRowHeight="15"/>
  <cols>
    <col min="1" max="1" width="2.5703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3.28515625" style="64" customWidth="1"/>
    <col min="14" max="16384" width="9.140625" style="64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0.14000000000000001</v>
      </c>
      <c r="L8" s="58">
        <v>0.14000000000000001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0.41</v>
      </c>
      <c r="L9" s="142">
        <v>0.41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9.9600000000000009</v>
      </c>
      <c r="D10" s="59">
        <v>10.09</v>
      </c>
      <c r="E10" s="71"/>
      <c r="F10" s="71"/>
      <c r="K10" s="143">
        <f>SUM(K7:K9)</f>
        <v>0.56999999999999995</v>
      </c>
      <c r="L10" s="143">
        <f>SUM(L7:L9)</f>
        <v>0.72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0.56999999999999995</v>
      </c>
      <c r="D11" s="51">
        <f>+L10</f>
        <v>0.72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1.4500000000000001E-2</v>
      </c>
      <c r="D13" s="60">
        <v>1.47E-2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7.4999999999999997E-3</v>
      </c>
      <c r="D16" s="61">
        <v>7.6E-3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5.4999999999999997E-3</v>
      </c>
      <c r="D17" s="61">
        <v>5.4000000000000003E-3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86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1000</v>
      </c>
      <c r="D25" s="160" t="s">
        <v>0</v>
      </c>
      <c r="E25" s="86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8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79"/>
      <c r="C27" s="23"/>
      <c r="D27" s="160"/>
      <c r="E27" s="8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86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109">
        <f>+C13</f>
        <v>1.4500000000000001E-2</v>
      </c>
      <c r="D34" s="92">
        <f>+$C$25</f>
        <v>1000</v>
      </c>
      <c r="E34" s="119">
        <f>+C34*D34</f>
        <v>14.5</v>
      </c>
      <c r="F34" s="90"/>
      <c r="G34" s="109">
        <f>+D13</f>
        <v>1.47E-2</v>
      </c>
      <c r="H34" s="93">
        <f>+$C$25</f>
        <v>1000</v>
      </c>
      <c r="I34" s="188">
        <f t="shared" ref="I34:I36" si="2">+G34*H34</f>
        <v>14.7</v>
      </c>
      <c r="J34" s="199"/>
      <c r="K34" s="189">
        <f t="shared" ref="K34:K37" si="3">+I34-E34</f>
        <v>0.19999999999999929</v>
      </c>
      <c r="L34" s="132">
        <f t="shared" ref="L34:L41" si="4">IF((E34)=0,"",(K34/E34))</f>
        <v>1.3793103448275813E-2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1000</v>
      </c>
      <c r="E36" s="120">
        <v>0</v>
      </c>
      <c r="F36" s="90"/>
      <c r="G36" s="110">
        <v>0</v>
      </c>
      <c r="H36" s="93">
        <f>+$C$25</f>
        <v>1000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25.03</v>
      </c>
      <c r="F37" s="149"/>
      <c r="G37" s="146"/>
      <c r="H37" s="99"/>
      <c r="I37" s="200">
        <f>SUM(I33:I36)</f>
        <v>25.509999999999998</v>
      </c>
      <c r="J37" s="201"/>
      <c r="K37" s="196">
        <f t="shared" si="3"/>
        <v>0.47999999999999687</v>
      </c>
      <c r="L37" s="152">
        <f t="shared" si="4"/>
        <v>1.9176987614862039E-2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34.899999999999935</v>
      </c>
      <c r="E38" s="119">
        <f>+C38*D38</f>
        <v>2.9288079999999943</v>
      </c>
      <c r="F38" s="90"/>
      <c r="G38" s="215">
        <f>+D7*H25+D8*H26+D9*H27</f>
        <v>8.3919999999999995E-2</v>
      </c>
      <c r="H38" s="94">
        <f>+C25*(C26-1)</f>
        <v>34.899999999999935</v>
      </c>
      <c r="I38" s="188">
        <f>+G38*H38</f>
        <v>2.9288079999999943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1000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1000</v>
      </c>
      <c r="I39" s="188">
        <f t="shared" ref="I39:I41" si="6">+G39*H39</f>
        <v>-1.3</v>
      </c>
      <c r="J39" s="199"/>
      <c r="K39" s="189">
        <f t="shared" ref="K39:K41" si="7">+I39-E39</f>
        <v>-1.3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1000</v>
      </c>
      <c r="E40" s="119">
        <v>0</v>
      </c>
      <c r="F40" s="90"/>
      <c r="G40" s="109"/>
      <c r="H40" s="93">
        <f t="shared" si="5"/>
        <v>1000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28.748807999999993</v>
      </c>
      <c r="F42" s="90"/>
      <c r="G42" s="95"/>
      <c r="H42" s="96"/>
      <c r="I42" s="202">
        <f>SUM(I37:I41)</f>
        <v>27.928807999999989</v>
      </c>
      <c r="J42" s="199"/>
      <c r="K42" s="197">
        <f>+I42-E42</f>
        <v>-0.82000000000000384</v>
      </c>
      <c r="L42" s="144">
        <f>IF((E42)=0,"",(K42/E42))</f>
        <v>-2.8522921715571792E-2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1034.8999999999999</v>
      </c>
      <c r="E43" s="119">
        <f>+C43*D43</f>
        <v>7.7617499999999984</v>
      </c>
      <c r="F43" s="90"/>
      <c r="G43" s="109">
        <f>+D16</f>
        <v>7.6E-3</v>
      </c>
      <c r="H43" s="98">
        <f>+$C$25*$C$26</f>
        <v>1034.8999999999999</v>
      </c>
      <c r="I43" s="188">
        <f>+G43*H43</f>
        <v>7.8652399999999991</v>
      </c>
      <c r="J43" s="199"/>
      <c r="K43" s="189">
        <f t="shared" ref="K43:K44" si="8">+I43-E43</f>
        <v>0.10349000000000075</v>
      </c>
      <c r="L43" s="132">
        <f t="shared" ref="L43:L44" si="9">IF((E43)=0,"",(K43/E43))</f>
        <v>1.3333333333333433E-2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1034.8999999999999</v>
      </c>
      <c r="E44" s="119">
        <f>+C44*D44</f>
        <v>5.6919499999999985</v>
      </c>
      <c r="F44" s="90"/>
      <c r="G44" s="109">
        <v>5.4000000000000003E-3</v>
      </c>
      <c r="H44" s="98">
        <f>+$C$25*$C$26</f>
        <v>1034.8999999999999</v>
      </c>
      <c r="I44" s="188">
        <f>+G44*H44</f>
        <v>5.5884599999999995</v>
      </c>
      <c r="J44" s="199"/>
      <c r="K44" s="189">
        <f t="shared" si="8"/>
        <v>-0.10348999999999897</v>
      </c>
      <c r="L44" s="132">
        <f t="shared" si="9"/>
        <v>-1.8181818181818007E-2</v>
      </c>
    </row>
    <row r="45" spans="2:15">
      <c r="B45" s="118" t="s">
        <v>62</v>
      </c>
      <c r="C45" s="95"/>
      <c r="D45" s="95"/>
      <c r="E45" s="121">
        <f>SUM(E42:E44)</f>
        <v>42.202507999999987</v>
      </c>
      <c r="F45" s="90"/>
      <c r="G45" s="99"/>
      <c r="H45" s="100"/>
      <c r="I45" s="202">
        <f>SUM(I42:I44)</f>
        <v>41.382507999999987</v>
      </c>
      <c r="J45" s="199"/>
      <c r="K45" s="197">
        <f>+I45-E45</f>
        <v>-0.82000000000000028</v>
      </c>
      <c r="L45" s="144">
        <f>IF((E45)=0,"",(K45/E45))</f>
        <v>-1.9430124863669251E-2</v>
      </c>
    </row>
    <row r="46" spans="2:15">
      <c r="B46" s="271" t="s">
        <v>63</v>
      </c>
      <c r="C46" s="111">
        <f>+C18</f>
        <v>4.4000000000000003E-3</v>
      </c>
      <c r="D46" s="97">
        <f>+$C$25*$C$26</f>
        <v>1034.8999999999999</v>
      </c>
      <c r="E46" s="122">
        <f>+C46*D46</f>
        <v>4.5535600000000001</v>
      </c>
      <c r="F46" s="90"/>
      <c r="G46" s="111">
        <f>+D18</f>
        <v>4.4000000000000003E-3</v>
      </c>
      <c r="H46" s="98">
        <f>+$C$25*$C$26</f>
        <v>1034.8999999999999</v>
      </c>
      <c r="I46" s="203">
        <f>+G46*H46</f>
        <v>4.5535600000000001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1034.8999999999999</v>
      </c>
      <c r="E47" s="122">
        <f t="shared" ref="E47:E52" si="13">+C47*D47</f>
        <v>1.2418799999999997</v>
      </c>
      <c r="F47" s="90"/>
      <c r="G47" s="111">
        <f t="shared" ref="G47:G49" si="14">+D19</f>
        <v>1.1999999999999999E-3</v>
      </c>
      <c r="H47" s="98">
        <f>+$C$25*$C$26</f>
        <v>1034.8999999999999</v>
      </c>
      <c r="I47" s="203">
        <f t="shared" ref="I47:I52" si="15">+G47*H47</f>
        <v>1.2418799999999997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1000</v>
      </c>
      <c r="E49" s="122">
        <f t="shared" si="13"/>
        <v>7</v>
      </c>
      <c r="F49" s="90"/>
      <c r="G49" s="111">
        <f t="shared" si="14"/>
        <v>7.0000000000000001E-3</v>
      </c>
      <c r="H49" s="98">
        <f>+$C$25</f>
        <v>1000</v>
      </c>
      <c r="I49" s="203">
        <f t="shared" si="15"/>
        <v>7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640</v>
      </c>
      <c r="E50" s="122">
        <f t="shared" si="13"/>
        <v>42.88</v>
      </c>
      <c r="F50" s="90"/>
      <c r="G50" s="101">
        <f>+$C$7</f>
        <v>6.7000000000000004E-2</v>
      </c>
      <c r="H50" s="97">
        <f>+$C$25*H25</f>
        <v>640</v>
      </c>
      <c r="I50" s="203">
        <f t="shared" si="15"/>
        <v>42.88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180</v>
      </c>
      <c r="E51" s="122">
        <f t="shared" si="13"/>
        <v>18.72</v>
      </c>
      <c r="F51" s="90"/>
      <c r="G51" s="101">
        <f>+$C$8</f>
        <v>0.104</v>
      </c>
      <c r="H51" s="97">
        <f>+$C$25*H26</f>
        <v>180</v>
      </c>
      <c r="I51" s="203">
        <f t="shared" si="15"/>
        <v>18.72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180</v>
      </c>
      <c r="E52" s="122">
        <f t="shared" si="13"/>
        <v>22.32</v>
      </c>
      <c r="F52" s="90"/>
      <c r="G52" s="101">
        <f>+$C$9</f>
        <v>0.124</v>
      </c>
      <c r="H52" s="97">
        <f>+$C$25*H27</f>
        <v>180</v>
      </c>
      <c r="I52" s="203">
        <f t="shared" si="15"/>
        <v>22.32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139.167948</v>
      </c>
      <c r="F54" s="135"/>
      <c r="G54" s="136"/>
      <c r="H54" s="136"/>
      <c r="I54" s="206">
        <f>SUM(I45:I52)</f>
        <v>138.34794799999997</v>
      </c>
      <c r="J54" s="207"/>
      <c r="K54" s="193">
        <f>+I54-E54</f>
        <v>-0.8200000000000216</v>
      </c>
      <c r="L54" s="153">
        <f t="shared" ref="L54:L56" si="17">IF((E54)=0,"",(K54/E54))</f>
        <v>-5.892161318639416E-3</v>
      </c>
    </row>
    <row r="55" spans="2:12">
      <c r="B55" s="275" t="s">
        <v>19</v>
      </c>
      <c r="C55" s="133">
        <v>0.13</v>
      </c>
      <c r="D55" s="137"/>
      <c r="E55" s="125">
        <f>+E54*C55</f>
        <v>18.09183324</v>
      </c>
      <c r="F55" s="89"/>
      <c r="G55" s="133">
        <v>0.13</v>
      </c>
      <c r="H55" s="89"/>
      <c r="I55" s="208">
        <f>+I54*G55</f>
        <v>17.985233239999996</v>
      </c>
      <c r="J55" s="209"/>
      <c r="K55" s="194">
        <f t="shared" ref="K55:K58" si="18">+I55-E55</f>
        <v>-0.1066000000000038</v>
      </c>
      <c r="L55" s="145">
        <f t="shared" si="17"/>
        <v>-5.8921613186394706E-3</v>
      </c>
    </row>
    <row r="56" spans="2:12">
      <c r="B56" s="276" t="s">
        <v>67</v>
      </c>
      <c r="C56" s="89"/>
      <c r="D56" s="137"/>
      <c r="E56" s="125">
        <f>SUM(E54:E55)</f>
        <v>157.25978124</v>
      </c>
      <c r="F56" s="89"/>
      <c r="G56" s="89"/>
      <c r="H56" s="89"/>
      <c r="I56" s="208">
        <f>SUM(I54:I55)</f>
        <v>156.33318123999996</v>
      </c>
      <c r="J56" s="209"/>
      <c r="K56" s="194">
        <f t="shared" si="18"/>
        <v>-0.92660000000003606</v>
      </c>
      <c r="L56" s="145">
        <f t="shared" si="17"/>
        <v>-5.8921613186394897E-3</v>
      </c>
    </row>
    <row r="57" spans="2:12">
      <c r="B57" s="277" t="s">
        <v>68</v>
      </c>
      <c r="C57" s="89"/>
      <c r="D57" s="137"/>
      <c r="E57" s="213">
        <f>-E56*0.1</f>
        <v>-15.725978124000001</v>
      </c>
      <c r="F57" s="89"/>
      <c r="G57" s="89"/>
      <c r="H57" s="89"/>
      <c r="I57" s="210">
        <f>-I56*0.1</f>
        <v>-15.633318123999997</v>
      </c>
      <c r="J57" s="209"/>
      <c r="K57" s="198">
        <f t="shared" si="18"/>
        <v>9.2660000000003961E-2</v>
      </c>
      <c r="L57" s="145">
        <f>IF((E57)=0,"",(K57/E57))</f>
        <v>-5.8921613186395114E-3</v>
      </c>
    </row>
    <row r="58" spans="2:12" ht="15.75" thickBot="1">
      <c r="B58" s="278" t="s">
        <v>20</v>
      </c>
      <c r="C58" s="138"/>
      <c r="D58" s="139"/>
      <c r="E58" s="127">
        <f>SUM(E56:E57)</f>
        <v>141.533803116</v>
      </c>
      <c r="F58" s="140"/>
      <c r="G58" s="140"/>
      <c r="H58" s="140"/>
      <c r="I58" s="211">
        <f>SUM(I56:I57)</f>
        <v>140.69986311599996</v>
      </c>
      <c r="J58" s="212"/>
      <c r="K58" s="195">
        <f t="shared" si="18"/>
        <v>-0.83394000000004098</v>
      </c>
      <c r="L58" s="154">
        <f>IF((E58)=0,"",(K58/E58))</f>
        <v>-5.8921613186395496E-3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  <c r="I61" s="143"/>
    </row>
    <row r="62" spans="2:12">
      <c r="E62" s="143"/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1" orientation="portrait" r:id="rId1"/>
  <ignoredErrors>
    <ignoredError sqref="C33:K44 C46:K56 C45:D45 F45:H45 J45:K45 C58:K58 C57:D57 J57:K57 F57:H57" unlockedFormula="1"/>
    <ignoredError sqref="E45 I45 I57 E57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63"/>
  <sheetViews>
    <sheetView showGridLines="0" topLeftCell="A25" zoomScale="85" zoomScaleNormal="85" workbookViewId="0">
      <selection activeCell="A29" sqref="A29:M60"/>
    </sheetView>
  </sheetViews>
  <sheetFormatPr defaultRowHeight="15"/>
  <cols>
    <col min="1" max="1" width="2.4257812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3.42578125" style="64" customWidth="1"/>
    <col min="14" max="16384" width="9.140625" style="64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0.14000000000000001</v>
      </c>
      <c r="L8" s="58">
        <v>0.14000000000000001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0.41</v>
      </c>
      <c r="L9" s="142">
        <v>0.41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9.9600000000000009</v>
      </c>
      <c r="D10" s="59">
        <v>10.09</v>
      </c>
      <c r="E10" s="71"/>
      <c r="F10" s="71"/>
      <c r="K10" s="143">
        <f>SUM(K7:K9)</f>
        <v>0.56999999999999995</v>
      </c>
      <c r="L10" s="143">
        <f>SUM(L7:L9)</f>
        <v>0.72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0.56999999999999995</v>
      </c>
      <c r="D11" s="51">
        <f>+L10</f>
        <v>0.72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1.4500000000000001E-2</v>
      </c>
      <c r="D13" s="60">
        <v>1.47E-2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7.4999999999999997E-3</v>
      </c>
      <c r="D16" s="61">
        <v>7.6E-3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5.4999999999999997E-3</v>
      </c>
      <c r="D17" s="61">
        <v>5.4000000000000003E-3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86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1500</v>
      </c>
      <c r="D25" s="160" t="s">
        <v>0</v>
      </c>
      <c r="E25" s="86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8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79"/>
      <c r="C27" s="23"/>
      <c r="D27" s="160"/>
      <c r="E27" s="8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86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109">
        <f>+C13</f>
        <v>1.4500000000000001E-2</v>
      </c>
      <c r="D34" s="92">
        <f>+$C$25</f>
        <v>1500</v>
      </c>
      <c r="E34" s="119">
        <f>+C34*D34</f>
        <v>21.75</v>
      </c>
      <c r="F34" s="90"/>
      <c r="G34" s="109">
        <f>+D13</f>
        <v>1.47E-2</v>
      </c>
      <c r="H34" s="93">
        <f>+$C$25</f>
        <v>1500</v>
      </c>
      <c r="I34" s="188">
        <f t="shared" ref="I34:I36" si="2">+G34*H34</f>
        <v>22.05</v>
      </c>
      <c r="J34" s="199"/>
      <c r="K34" s="189">
        <f t="shared" ref="K34:K37" si="3">+I34-E34</f>
        <v>0.30000000000000071</v>
      </c>
      <c r="L34" s="132">
        <f t="shared" ref="L34:L41" si="4">IF((E34)=0,"",(K34/E34))</f>
        <v>1.3793103448275895E-2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1500</v>
      </c>
      <c r="E36" s="120">
        <v>0</v>
      </c>
      <c r="F36" s="90"/>
      <c r="G36" s="110">
        <v>0</v>
      </c>
      <c r="H36" s="93">
        <f>+$C$25</f>
        <v>1500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32.28</v>
      </c>
      <c r="F37" s="149"/>
      <c r="G37" s="146"/>
      <c r="H37" s="99"/>
      <c r="I37" s="200">
        <f>SUM(I33:I36)</f>
        <v>32.86</v>
      </c>
      <c r="J37" s="201"/>
      <c r="K37" s="196">
        <f t="shared" si="3"/>
        <v>0.57999999999999829</v>
      </c>
      <c r="L37" s="152">
        <f t="shared" si="4"/>
        <v>1.79677819083023E-2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52.349999999999895</v>
      </c>
      <c r="E38" s="119">
        <f>+C38*D38</f>
        <v>4.3932119999999912</v>
      </c>
      <c r="F38" s="90"/>
      <c r="G38" s="215">
        <f>+D7*H25+D8*H26+D9*H27</f>
        <v>8.3919999999999995E-2</v>
      </c>
      <c r="H38" s="94">
        <f>+C25*(C26-1)</f>
        <v>52.349999999999895</v>
      </c>
      <c r="I38" s="188">
        <f>+G38*H38</f>
        <v>4.3932119999999912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1500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1500</v>
      </c>
      <c r="I39" s="188">
        <f t="shared" ref="I39:I41" si="6">+G39*H39</f>
        <v>-1.95</v>
      </c>
      <c r="J39" s="199"/>
      <c r="K39" s="189">
        <f t="shared" ref="K39:K41" si="7">+I39-E39</f>
        <v>-1.95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1500</v>
      </c>
      <c r="E40" s="119">
        <v>0</v>
      </c>
      <c r="F40" s="90"/>
      <c r="G40" s="109"/>
      <c r="H40" s="93">
        <f t="shared" si="5"/>
        <v>1500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37.463211999999992</v>
      </c>
      <c r="F42" s="90"/>
      <c r="G42" s="95"/>
      <c r="H42" s="96"/>
      <c r="I42" s="202">
        <f>SUM(I37:I41)</f>
        <v>36.093211999999987</v>
      </c>
      <c r="J42" s="199"/>
      <c r="K42" s="197">
        <f>+I42-E42</f>
        <v>-1.3700000000000045</v>
      </c>
      <c r="L42" s="144">
        <f>IF((E42)=0,"",(K42/E42))</f>
        <v>-3.6569208214181019E-2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1552.35</v>
      </c>
      <c r="E43" s="119">
        <f>+C43*D43</f>
        <v>11.642624999999999</v>
      </c>
      <c r="F43" s="90"/>
      <c r="G43" s="109">
        <f>+D16</f>
        <v>7.6E-3</v>
      </c>
      <c r="H43" s="98">
        <f>+$C$25*$C$26</f>
        <v>1552.35</v>
      </c>
      <c r="I43" s="188">
        <f>+G43*H43</f>
        <v>11.79786</v>
      </c>
      <c r="J43" s="199"/>
      <c r="K43" s="189">
        <f t="shared" ref="K43:K44" si="8">+I43-E43</f>
        <v>0.15523500000000112</v>
      </c>
      <c r="L43" s="132">
        <f t="shared" ref="L43:L44" si="9">IF((E43)=0,"",(K43/E43))</f>
        <v>1.3333333333333431E-2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1552.35</v>
      </c>
      <c r="E44" s="119">
        <f>+C44*D44</f>
        <v>8.5379249999999995</v>
      </c>
      <c r="F44" s="90"/>
      <c r="G44" s="109">
        <v>5.4000000000000003E-3</v>
      </c>
      <c r="H44" s="98">
        <f>+$C$25*$C$26</f>
        <v>1552.35</v>
      </c>
      <c r="I44" s="188">
        <f>+G44*H44</f>
        <v>8.3826900000000002</v>
      </c>
      <c r="J44" s="199"/>
      <c r="K44" s="189">
        <f t="shared" si="8"/>
        <v>-0.15523499999999935</v>
      </c>
      <c r="L44" s="132">
        <f t="shared" si="9"/>
        <v>-1.8181818181818105E-2</v>
      </c>
    </row>
    <row r="45" spans="2:15">
      <c r="B45" s="118" t="s">
        <v>62</v>
      </c>
      <c r="C45" s="95"/>
      <c r="D45" s="95"/>
      <c r="E45" s="121">
        <f>SUM(E42:E44)</f>
        <v>57.643761999999995</v>
      </c>
      <c r="F45" s="90"/>
      <c r="G45" s="99"/>
      <c r="H45" s="100"/>
      <c r="I45" s="202">
        <f>SUM(I42:I44)</f>
        <v>56.273761999999991</v>
      </c>
      <c r="J45" s="199"/>
      <c r="K45" s="197">
        <f>+I45-E45</f>
        <v>-1.3700000000000045</v>
      </c>
      <c r="L45" s="144">
        <f>IF((E45)=0,"",(K45/E45))</f>
        <v>-2.3766665333189125E-2</v>
      </c>
    </row>
    <row r="46" spans="2:15">
      <c r="B46" s="271" t="s">
        <v>63</v>
      </c>
      <c r="C46" s="111">
        <f>+C18</f>
        <v>4.4000000000000003E-3</v>
      </c>
      <c r="D46" s="97">
        <f>+$C$25*$C$26</f>
        <v>1552.35</v>
      </c>
      <c r="E46" s="122">
        <f>+C46*D46</f>
        <v>6.8303399999999996</v>
      </c>
      <c r="F46" s="90"/>
      <c r="G46" s="111">
        <f>+D18</f>
        <v>4.4000000000000003E-3</v>
      </c>
      <c r="H46" s="98">
        <f>+$C$25*$C$26</f>
        <v>1552.35</v>
      </c>
      <c r="I46" s="203">
        <f>+G46*H46</f>
        <v>6.8303399999999996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1552.35</v>
      </c>
      <c r="E47" s="122">
        <f t="shared" ref="E47:E52" si="13">+C47*D47</f>
        <v>1.8628199999999997</v>
      </c>
      <c r="F47" s="90"/>
      <c r="G47" s="111">
        <f t="shared" ref="G47:G49" si="14">+D19</f>
        <v>1.1999999999999999E-3</v>
      </c>
      <c r="H47" s="98">
        <f>+$C$25*$C$26</f>
        <v>1552.35</v>
      </c>
      <c r="I47" s="203">
        <f t="shared" ref="I47:I52" si="15">+G47*H47</f>
        <v>1.8628199999999997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1500</v>
      </c>
      <c r="E49" s="122">
        <f t="shared" si="13"/>
        <v>10.5</v>
      </c>
      <c r="F49" s="90"/>
      <c r="G49" s="111">
        <f t="shared" si="14"/>
        <v>7.0000000000000001E-3</v>
      </c>
      <c r="H49" s="98">
        <f>+$C$25</f>
        <v>1500</v>
      </c>
      <c r="I49" s="203">
        <f t="shared" si="15"/>
        <v>10.5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960</v>
      </c>
      <c r="E50" s="122">
        <f t="shared" si="13"/>
        <v>64.320000000000007</v>
      </c>
      <c r="F50" s="90"/>
      <c r="G50" s="101">
        <f>+$C$7</f>
        <v>6.7000000000000004E-2</v>
      </c>
      <c r="H50" s="97">
        <f>+$C$25*H25</f>
        <v>960</v>
      </c>
      <c r="I50" s="203">
        <f t="shared" si="15"/>
        <v>64.320000000000007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270</v>
      </c>
      <c r="E51" s="122">
        <f t="shared" si="13"/>
        <v>28.08</v>
      </c>
      <c r="F51" s="90"/>
      <c r="G51" s="101">
        <f>+$C$8</f>
        <v>0.104</v>
      </c>
      <c r="H51" s="97">
        <f>+$C$25*H26</f>
        <v>270</v>
      </c>
      <c r="I51" s="203">
        <f t="shared" si="15"/>
        <v>28.08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270</v>
      </c>
      <c r="E52" s="122">
        <f t="shared" si="13"/>
        <v>33.479999999999997</v>
      </c>
      <c r="F52" s="90"/>
      <c r="G52" s="101">
        <f>+$C$9</f>
        <v>0.124</v>
      </c>
      <c r="H52" s="97">
        <f>+$C$25*H27</f>
        <v>270</v>
      </c>
      <c r="I52" s="203">
        <f t="shared" si="15"/>
        <v>33.479999999999997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202.96692199999998</v>
      </c>
      <c r="F54" s="135"/>
      <c r="G54" s="136"/>
      <c r="H54" s="136"/>
      <c r="I54" s="206">
        <f>SUM(I45:I52)</f>
        <v>201.59692199999998</v>
      </c>
      <c r="J54" s="207"/>
      <c r="K54" s="193">
        <f>+I54-E54</f>
        <v>-1.3700000000000045</v>
      </c>
      <c r="L54" s="153">
        <f t="shared" ref="L54:L56" si="17">IF((E54)=0,"",(K54/E54))</f>
        <v>-6.749868335688732E-3</v>
      </c>
    </row>
    <row r="55" spans="2:12">
      <c r="B55" s="275" t="s">
        <v>19</v>
      </c>
      <c r="C55" s="133">
        <v>0.13</v>
      </c>
      <c r="D55" s="137"/>
      <c r="E55" s="125">
        <f>+E54*C55</f>
        <v>26.385699859999999</v>
      </c>
      <c r="F55" s="89"/>
      <c r="G55" s="133">
        <v>0.13</v>
      </c>
      <c r="H55" s="89"/>
      <c r="I55" s="208">
        <f>+I54*G55</f>
        <v>26.207599859999998</v>
      </c>
      <c r="J55" s="209"/>
      <c r="K55" s="194">
        <f t="shared" ref="K55:K58" si="18">+I55-E55</f>
        <v>-0.17810000000000059</v>
      </c>
      <c r="L55" s="145">
        <f t="shared" si="17"/>
        <v>-6.7498683356887312E-3</v>
      </c>
    </row>
    <row r="56" spans="2:12">
      <c r="B56" s="276" t="s">
        <v>67</v>
      </c>
      <c r="C56" s="89"/>
      <c r="D56" s="137"/>
      <c r="E56" s="125">
        <f>SUM(E54:E55)</f>
        <v>229.35262185999997</v>
      </c>
      <c r="F56" s="89"/>
      <c r="G56" s="89"/>
      <c r="H56" s="89"/>
      <c r="I56" s="208">
        <f>SUM(I54:I55)</f>
        <v>227.80452185999997</v>
      </c>
      <c r="J56" s="209"/>
      <c r="K56" s="194">
        <f t="shared" si="18"/>
        <v>-1.5481000000000051</v>
      </c>
      <c r="L56" s="145">
        <f t="shared" si="17"/>
        <v>-6.749868335688732E-3</v>
      </c>
    </row>
    <row r="57" spans="2:12">
      <c r="B57" s="277" t="s">
        <v>68</v>
      </c>
      <c r="C57" s="89"/>
      <c r="D57" s="137"/>
      <c r="E57" s="213">
        <f>-E56*0.1</f>
        <v>-22.935262185999999</v>
      </c>
      <c r="F57" s="89"/>
      <c r="G57" s="89"/>
      <c r="H57" s="89"/>
      <c r="I57" s="210">
        <f>-I56*0.1</f>
        <v>-22.780452185999998</v>
      </c>
      <c r="J57" s="209"/>
      <c r="K57" s="198">
        <f t="shared" si="18"/>
        <v>0.15481000000000122</v>
      </c>
      <c r="L57" s="145">
        <f>IF((E57)=0,"",(K57/E57))</f>
        <v>-6.7498683356887624E-3</v>
      </c>
    </row>
    <row r="58" spans="2:12" ht="15.75" thickBot="1">
      <c r="B58" s="278" t="s">
        <v>20</v>
      </c>
      <c r="C58" s="138"/>
      <c r="D58" s="139"/>
      <c r="E58" s="127">
        <f>SUM(E56:E57)</f>
        <v>206.41735967399998</v>
      </c>
      <c r="F58" s="140"/>
      <c r="G58" s="140"/>
      <c r="H58" s="140"/>
      <c r="I58" s="211">
        <f>SUM(I56:I57)</f>
        <v>205.02406967399997</v>
      </c>
      <c r="J58" s="212"/>
      <c r="K58" s="195">
        <f t="shared" si="18"/>
        <v>-1.3932900000000075</v>
      </c>
      <c r="L58" s="154">
        <f>IF((E58)=0,"",(K58/E58))</f>
        <v>-6.7498683356887459E-3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  <c r="I61" s="143"/>
    </row>
    <row r="62" spans="2:12">
      <c r="E62" s="143"/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3" orientation="portrait" r:id="rId1"/>
  <ignoredErrors>
    <ignoredError sqref="C33:K41 C43:K44 C42:H42 J42:K42 C58:K58 C57:D57 J57:K57 F57:H57 C46:K56 C45:D45 F45:H45 J45:K45" unlockedFormula="1"/>
    <ignoredError sqref="I42 I57 E57 E45 I45" formula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topLeftCell="A19" zoomScale="85" zoomScaleNormal="85" workbookViewId="0">
      <selection activeCell="A29" sqref="A29:M60"/>
    </sheetView>
  </sheetViews>
  <sheetFormatPr defaultRowHeight="15"/>
  <cols>
    <col min="1" max="1" width="2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1.5703125" style="64" customWidth="1"/>
    <col min="14" max="16384" width="9.140625" style="64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0.14000000000000001</v>
      </c>
      <c r="L8" s="58">
        <v>0.14000000000000001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0.41</v>
      </c>
      <c r="L9" s="142">
        <v>0.41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9.9600000000000009</v>
      </c>
      <c r="D10" s="59">
        <v>10.09</v>
      </c>
      <c r="E10" s="71"/>
      <c r="F10" s="71"/>
      <c r="K10" s="143">
        <f>SUM(K7:K9)</f>
        <v>0.56999999999999995</v>
      </c>
      <c r="L10" s="143">
        <f>SUM(L7:L9)</f>
        <v>0.72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0.56999999999999995</v>
      </c>
      <c r="D11" s="51">
        <f>+L10</f>
        <v>0.72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1.4500000000000001E-2</v>
      </c>
      <c r="D13" s="60">
        <v>1.47E-2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7.4999999999999997E-3</v>
      </c>
      <c r="D16" s="61">
        <v>7.6E-3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5.4999999999999997E-3</v>
      </c>
      <c r="D17" s="61">
        <v>5.4000000000000003E-3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86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2000</v>
      </c>
      <c r="D25" s="160" t="s">
        <v>0</v>
      </c>
      <c r="E25" s="86"/>
      <c r="F25" s="24" t="s">
        <v>8</v>
      </c>
      <c r="G25" s="25"/>
      <c r="H25" s="26">
        <v>0.64</v>
      </c>
      <c r="I25" s="160"/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80"/>
      <c r="F26" s="24" t="s">
        <v>9</v>
      </c>
      <c r="G26" s="25"/>
      <c r="H26" s="26">
        <v>0.18</v>
      </c>
      <c r="I26" s="160"/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79"/>
      <c r="C27" s="23"/>
      <c r="D27" s="160"/>
      <c r="E27" s="80"/>
      <c r="F27" s="24" t="s">
        <v>10</v>
      </c>
      <c r="G27" s="25"/>
      <c r="H27" s="26">
        <v>0.18</v>
      </c>
      <c r="I27" s="160"/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B28" s="160"/>
      <c r="C28" s="160"/>
      <c r="D28" s="160"/>
      <c r="E28" s="86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9.9600000000000009</v>
      </c>
      <c r="D33" s="89">
        <v>1</v>
      </c>
      <c r="E33" s="119">
        <f>+C33*D33</f>
        <v>9.9600000000000009</v>
      </c>
      <c r="F33" s="90"/>
      <c r="G33" s="141">
        <f>+D10</f>
        <v>10.09</v>
      </c>
      <c r="H33" s="91">
        <v>1</v>
      </c>
      <c r="I33" s="188">
        <f>+G33*H33</f>
        <v>10.09</v>
      </c>
      <c r="J33" s="199"/>
      <c r="K33" s="189">
        <f>+I33-E33</f>
        <v>0.12999999999999901</v>
      </c>
      <c r="L33" s="132">
        <f>IF((E33)=0,"",(K33/E33))</f>
        <v>1.3052208835341264E-2</v>
      </c>
    </row>
    <row r="34" spans="2:15">
      <c r="B34" s="264" t="s">
        <v>12</v>
      </c>
      <c r="C34" s="109">
        <f>+C13</f>
        <v>1.4500000000000001E-2</v>
      </c>
      <c r="D34" s="92">
        <f>+$C$25</f>
        <v>2000</v>
      </c>
      <c r="E34" s="119">
        <f>+C34*D34</f>
        <v>29</v>
      </c>
      <c r="F34" s="90"/>
      <c r="G34" s="109">
        <f>+D13</f>
        <v>1.47E-2</v>
      </c>
      <c r="H34" s="93">
        <f>+$C$25</f>
        <v>2000</v>
      </c>
      <c r="I34" s="188">
        <f t="shared" ref="I34:I36" si="2">+G34*H34</f>
        <v>29.4</v>
      </c>
      <c r="J34" s="199"/>
      <c r="K34" s="189">
        <f t="shared" ref="K34:K37" si="3">+I34-E34</f>
        <v>0.39999999999999858</v>
      </c>
      <c r="L34" s="132">
        <f t="shared" ref="L34:L41" si="4">IF((E34)=0,"",(K34/E34))</f>
        <v>1.3793103448275813E-2</v>
      </c>
    </row>
    <row r="35" spans="2:15">
      <c r="B35" s="265" t="s">
        <v>53</v>
      </c>
      <c r="C35" s="109">
        <f>+K10</f>
        <v>0.56999999999999995</v>
      </c>
      <c r="D35" s="89">
        <v>1</v>
      </c>
      <c r="E35" s="119">
        <f>+C35*D35</f>
        <v>0.56999999999999995</v>
      </c>
      <c r="F35" s="90"/>
      <c r="G35" s="109">
        <f>+L10</f>
        <v>0.72</v>
      </c>
      <c r="H35" s="91">
        <v>1</v>
      </c>
      <c r="I35" s="188">
        <f t="shared" si="2"/>
        <v>0.72</v>
      </c>
      <c r="J35" s="199"/>
      <c r="K35" s="189">
        <f t="shared" si="3"/>
        <v>0.15000000000000002</v>
      </c>
      <c r="L35" s="132">
        <f t="shared" si="4"/>
        <v>0.26315789473684215</v>
      </c>
    </row>
    <row r="36" spans="2:15">
      <c r="B36" s="266" t="s">
        <v>54</v>
      </c>
      <c r="C36" s="110">
        <v>0</v>
      </c>
      <c r="D36" s="92">
        <f>+$C$25</f>
        <v>2000</v>
      </c>
      <c r="E36" s="120">
        <v>0</v>
      </c>
      <c r="F36" s="90"/>
      <c r="G36" s="110">
        <v>0</v>
      </c>
      <c r="H36" s="93">
        <f>+$C$25</f>
        <v>2000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39.53</v>
      </c>
      <c r="F37" s="149"/>
      <c r="G37" s="146"/>
      <c r="H37" s="99"/>
      <c r="I37" s="200">
        <f>SUM(I33:I36)</f>
        <v>40.209999999999994</v>
      </c>
      <c r="J37" s="201"/>
      <c r="K37" s="196">
        <f t="shared" si="3"/>
        <v>0.67999999999999261</v>
      </c>
      <c r="L37" s="152">
        <f t="shared" si="4"/>
        <v>1.7202124968378259E-2</v>
      </c>
    </row>
    <row r="38" spans="2:15">
      <c r="B38" s="267" t="s">
        <v>56</v>
      </c>
      <c r="C38" s="155">
        <f>+C7*H25+C8*H26+C9*H27</f>
        <v>8.3919999999999995E-2</v>
      </c>
      <c r="D38" s="94">
        <f>+C25*(C26-1)</f>
        <v>69.799999999999869</v>
      </c>
      <c r="E38" s="119">
        <f>+C38*D38</f>
        <v>5.8576159999999886</v>
      </c>
      <c r="F38" s="90"/>
      <c r="G38" s="215">
        <f>+D7*H25+D8*H26+D9*H27</f>
        <v>8.3919999999999995E-2</v>
      </c>
      <c r="H38" s="94">
        <f>+C25*(C26-1)</f>
        <v>69.799999999999869</v>
      </c>
      <c r="I38" s="188">
        <f>+G38*H38</f>
        <v>5.8576159999999886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2000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2000</v>
      </c>
      <c r="I39" s="188">
        <f t="shared" ref="I39:I41" si="6">+G39*H39</f>
        <v>-2.6</v>
      </c>
      <c r="J39" s="199"/>
      <c r="K39" s="189">
        <f t="shared" ref="K39:K41" si="7">+I39-E39</f>
        <v>-2.6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2000</v>
      </c>
      <c r="E40" s="119">
        <v>0</v>
      </c>
      <c r="F40" s="90"/>
      <c r="G40" s="109"/>
      <c r="H40" s="93">
        <f t="shared" si="5"/>
        <v>2000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46.177615999999986</v>
      </c>
      <c r="F42" s="90"/>
      <c r="G42" s="95"/>
      <c r="H42" s="96"/>
      <c r="I42" s="202">
        <f>SUM(I37:I41)</f>
        <v>44.257615999999977</v>
      </c>
      <c r="J42" s="199"/>
      <c r="K42" s="197">
        <f>+I42-E42</f>
        <v>-1.9200000000000088</v>
      </c>
      <c r="L42" s="144">
        <f>IF((E42)=0,"",(K42/E42))</f>
        <v>-4.1578586473585151E-2</v>
      </c>
      <c r="O42" s="143"/>
    </row>
    <row r="43" spans="2:15">
      <c r="B43" s="269" t="s">
        <v>60</v>
      </c>
      <c r="C43" s="109">
        <f>+C16</f>
        <v>7.4999999999999997E-3</v>
      </c>
      <c r="D43" s="97">
        <f>+$C$25*$C$26</f>
        <v>2069.7999999999997</v>
      </c>
      <c r="E43" s="119">
        <f>+C43*D43</f>
        <v>15.523499999999997</v>
      </c>
      <c r="F43" s="90"/>
      <c r="G43" s="109">
        <f>+D16</f>
        <v>7.6E-3</v>
      </c>
      <c r="H43" s="98">
        <f>+$C$25*$C$26</f>
        <v>2069.7999999999997</v>
      </c>
      <c r="I43" s="188">
        <f>+G43*H43</f>
        <v>15.730479999999998</v>
      </c>
      <c r="J43" s="199"/>
      <c r="K43" s="189">
        <f t="shared" ref="K43:K44" si="8">+I43-E43</f>
        <v>0.2069800000000015</v>
      </c>
      <c r="L43" s="132">
        <f t="shared" ref="L43:L44" si="9">IF((E43)=0,"",(K43/E43))</f>
        <v>1.3333333333333433E-2</v>
      </c>
    </row>
    <row r="44" spans="2:15" ht="30" customHeight="1">
      <c r="B44" s="270" t="s">
        <v>61</v>
      </c>
      <c r="C44" s="109">
        <f>+C17</f>
        <v>5.4999999999999997E-3</v>
      </c>
      <c r="D44" s="97">
        <f>+$C$25*$C$26</f>
        <v>2069.7999999999997</v>
      </c>
      <c r="E44" s="119">
        <f>+C44*D44</f>
        <v>11.383899999999997</v>
      </c>
      <c r="F44" s="90"/>
      <c r="G44" s="109">
        <v>5.4000000000000003E-3</v>
      </c>
      <c r="H44" s="98">
        <f>+$C$25*$C$26</f>
        <v>2069.7999999999997</v>
      </c>
      <c r="I44" s="188">
        <f>+G44*H44</f>
        <v>11.176919999999999</v>
      </c>
      <c r="J44" s="199"/>
      <c r="K44" s="189">
        <f t="shared" si="8"/>
        <v>-0.20697999999999794</v>
      </c>
      <c r="L44" s="132">
        <f t="shared" si="9"/>
        <v>-1.8181818181818007E-2</v>
      </c>
    </row>
    <row r="45" spans="2:15">
      <c r="B45" s="118" t="s">
        <v>62</v>
      </c>
      <c r="C45" s="95"/>
      <c r="D45" s="95"/>
      <c r="E45" s="121">
        <f>SUM(E42:E44)</f>
        <v>73.085015999999982</v>
      </c>
      <c r="F45" s="90"/>
      <c r="G45" s="99"/>
      <c r="H45" s="100"/>
      <c r="I45" s="202">
        <f>SUM(I42:I44)</f>
        <v>71.16501599999998</v>
      </c>
      <c r="J45" s="199"/>
      <c r="K45" s="197">
        <f>+I45-E45</f>
        <v>-1.9200000000000017</v>
      </c>
      <c r="L45" s="144">
        <f>IF((E45)=0,"",(K45/E45))</f>
        <v>-2.6270774846652592E-2</v>
      </c>
    </row>
    <row r="46" spans="2:15">
      <c r="B46" s="271" t="s">
        <v>63</v>
      </c>
      <c r="C46" s="111">
        <f>+C18</f>
        <v>4.4000000000000003E-3</v>
      </c>
      <c r="D46" s="97">
        <f>+$C$25*$C$26</f>
        <v>2069.7999999999997</v>
      </c>
      <c r="E46" s="122">
        <f>+C46*D46</f>
        <v>9.1071200000000001</v>
      </c>
      <c r="F46" s="90"/>
      <c r="G46" s="111">
        <f>+D18</f>
        <v>4.4000000000000003E-3</v>
      </c>
      <c r="H46" s="98">
        <f>+$C$25*$C$26</f>
        <v>2069.7999999999997</v>
      </c>
      <c r="I46" s="203">
        <f>+G46*H46</f>
        <v>9.1071200000000001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+$C$25*$C$26</f>
        <v>2069.7999999999997</v>
      </c>
      <c r="E47" s="122">
        <f t="shared" ref="E47:E52" si="13">+C47*D47</f>
        <v>2.4837599999999993</v>
      </c>
      <c r="F47" s="90"/>
      <c r="G47" s="111">
        <f t="shared" ref="G47:G49" si="14">+D19</f>
        <v>1.1999999999999999E-3</v>
      </c>
      <c r="H47" s="98">
        <f>+$C$25*$C$26</f>
        <v>2069.7999999999997</v>
      </c>
      <c r="I47" s="203">
        <f t="shared" ref="I47:I52" si="15">+G47*H47</f>
        <v>2.4837599999999993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2000</v>
      </c>
      <c r="E49" s="122">
        <f t="shared" si="13"/>
        <v>14</v>
      </c>
      <c r="F49" s="90"/>
      <c r="G49" s="111">
        <f t="shared" si="14"/>
        <v>7.0000000000000001E-3</v>
      </c>
      <c r="H49" s="98">
        <f>+$C$25</f>
        <v>2000</v>
      </c>
      <c r="I49" s="203">
        <f t="shared" si="15"/>
        <v>14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1280</v>
      </c>
      <c r="E50" s="122">
        <f t="shared" si="13"/>
        <v>85.76</v>
      </c>
      <c r="F50" s="90"/>
      <c r="G50" s="101">
        <f>+$C$7</f>
        <v>6.7000000000000004E-2</v>
      </c>
      <c r="H50" s="97">
        <f>+$C$25*H25</f>
        <v>1280</v>
      </c>
      <c r="I50" s="203">
        <f t="shared" si="15"/>
        <v>85.76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360</v>
      </c>
      <c r="E51" s="122">
        <f t="shared" si="13"/>
        <v>37.44</v>
      </c>
      <c r="F51" s="90"/>
      <c r="G51" s="101">
        <f>+$C$8</f>
        <v>0.104</v>
      </c>
      <c r="H51" s="97">
        <f>+$C$25*H26</f>
        <v>360</v>
      </c>
      <c r="I51" s="203">
        <f t="shared" si="15"/>
        <v>37.44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360</v>
      </c>
      <c r="E52" s="122">
        <f t="shared" si="13"/>
        <v>44.64</v>
      </c>
      <c r="F52" s="90"/>
      <c r="G52" s="101">
        <f>+$C$9</f>
        <v>0.124</v>
      </c>
      <c r="H52" s="97">
        <f>+$C$25*H27</f>
        <v>360</v>
      </c>
      <c r="I52" s="203">
        <f t="shared" si="15"/>
        <v>44.64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266.765896</v>
      </c>
      <c r="F54" s="135"/>
      <c r="G54" s="136"/>
      <c r="H54" s="136"/>
      <c r="I54" s="224">
        <f>SUM(I45:I52)</f>
        <v>264.84589599999998</v>
      </c>
      <c r="J54" s="207"/>
      <c r="K54" s="224">
        <f>+I54-E54</f>
        <v>-1.9200000000000159</v>
      </c>
      <c r="L54" s="225">
        <f t="shared" ref="L54:L56" si="17">IF((E54)=0,"",(K54/E54))</f>
        <v>-7.1973218045833561E-3</v>
      </c>
    </row>
    <row r="55" spans="2:12">
      <c r="B55" s="275" t="s">
        <v>19</v>
      </c>
      <c r="C55" s="133">
        <v>0.13</v>
      </c>
      <c r="D55" s="137"/>
      <c r="E55" s="125">
        <f>+E54*C55</f>
        <v>34.679566479999998</v>
      </c>
      <c r="F55" s="89"/>
      <c r="G55" s="133">
        <v>0.13</v>
      </c>
      <c r="H55" s="89"/>
      <c r="I55" s="208">
        <f>+I54*G55</f>
        <v>34.429966479999997</v>
      </c>
      <c r="J55" s="209"/>
      <c r="K55" s="194">
        <f t="shared" ref="K55:K58" si="18">+I55-E55</f>
        <v>-0.24960000000000093</v>
      </c>
      <c r="L55" s="145">
        <f t="shared" si="17"/>
        <v>-7.197321804583324E-3</v>
      </c>
    </row>
    <row r="56" spans="2:12">
      <c r="B56" s="276" t="s">
        <v>67</v>
      </c>
      <c r="C56" s="89"/>
      <c r="D56" s="137"/>
      <c r="E56" s="125">
        <f>SUM(E54:E55)</f>
        <v>301.44546248</v>
      </c>
      <c r="F56" s="89"/>
      <c r="G56" s="89"/>
      <c r="H56" s="89"/>
      <c r="I56" s="208">
        <f>SUM(I54:I55)</f>
        <v>299.27586248</v>
      </c>
      <c r="J56" s="209"/>
      <c r="K56" s="194">
        <f t="shared" si="18"/>
        <v>-2.1696000000000026</v>
      </c>
      <c r="L56" s="145">
        <f t="shared" si="17"/>
        <v>-7.1973218045833049E-3</v>
      </c>
    </row>
    <row r="57" spans="2:12">
      <c r="B57" s="277" t="s">
        <v>68</v>
      </c>
      <c r="C57" s="89"/>
      <c r="D57" s="137"/>
      <c r="E57" s="213">
        <f>-E56*0.1</f>
        <v>-30.144546248000001</v>
      </c>
      <c r="F57" s="89"/>
      <c r="G57" s="89"/>
      <c r="H57" s="89"/>
      <c r="I57" s="210">
        <f>-I56*0.1</f>
        <v>-29.927586248000001</v>
      </c>
      <c r="J57" s="209"/>
      <c r="K57" s="198">
        <f t="shared" si="18"/>
        <v>0.21696000000000026</v>
      </c>
      <c r="L57" s="145">
        <f>IF((E57)=0,"",(K57/E57))</f>
        <v>-7.1973218045833049E-3</v>
      </c>
    </row>
    <row r="58" spans="2:12" ht="15.75" thickBot="1">
      <c r="B58" s="295" t="s">
        <v>20</v>
      </c>
      <c r="C58" s="227"/>
      <c r="D58" s="228"/>
      <c r="E58" s="229">
        <f>SUM(E56:E57)</f>
        <v>271.30091623200002</v>
      </c>
      <c r="F58" s="230"/>
      <c r="G58" s="230"/>
      <c r="H58" s="230"/>
      <c r="I58" s="231">
        <f>SUM(I56:I57)</f>
        <v>269.34827623199999</v>
      </c>
      <c r="J58" s="232"/>
      <c r="K58" s="233">
        <f t="shared" si="18"/>
        <v>-1.9526400000000308</v>
      </c>
      <c r="L58" s="234">
        <f>IF((E58)=0,"",(K58/E58))</f>
        <v>-7.1973218045834099E-3</v>
      </c>
    </row>
    <row r="59" spans="2:12" s="160" customFormat="1">
      <c r="B59" s="279"/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  <c r="I61" s="143"/>
    </row>
    <row r="62" spans="2:12">
      <c r="E62" s="143"/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J41 C46:J52 C45:D45 F45:H45 J45 C43:J44 C42:H42 J42" unlockedFormula="1"/>
    <ignoredError sqref="E57 I57" formula="1"/>
    <ignoredError sqref="E45 I45 I42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3"/>
  <sheetViews>
    <sheetView showGridLines="0" topLeftCell="A25" zoomScale="85" zoomScaleNormal="85" workbookViewId="0">
      <selection activeCell="A29" sqref="A29:M60"/>
    </sheetView>
  </sheetViews>
  <sheetFormatPr defaultRowHeight="15"/>
  <cols>
    <col min="1" max="1" width="2.7109375" style="160" customWidth="1"/>
    <col min="2" max="2" width="47.5703125" style="64" customWidth="1"/>
    <col min="3" max="3" width="13.5703125" style="64" customWidth="1"/>
    <col min="4" max="4" width="13.140625" style="64" customWidth="1"/>
    <col min="5" max="5" width="13.5703125" style="64" customWidth="1"/>
    <col min="6" max="6" width="2.140625" style="64" customWidth="1"/>
    <col min="7" max="7" width="13.28515625" style="64" customWidth="1"/>
    <col min="8" max="8" width="13.42578125" style="64" customWidth="1"/>
    <col min="9" max="9" width="11.140625" style="64" customWidth="1"/>
    <col min="10" max="10" width="2" style="64" customWidth="1"/>
    <col min="11" max="12" width="11.140625" style="64" customWidth="1"/>
    <col min="13" max="13" width="2" style="64" customWidth="1"/>
    <col min="14" max="16384" width="9.140625" style="64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1"/>
      <c r="C2" s="71"/>
      <c r="D2" s="71"/>
      <c r="E2" s="71"/>
      <c r="F2" s="71"/>
      <c r="G2" s="71"/>
      <c r="H2" s="82"/>
      <c r="I2" s="82"/>
      <c r="J2" s="71"/>
      <c r="K2" s="81"/>
      <c r="L2" s="81"/>
      <c r="M2" s="71"/>
      <c r="N2" s="71"/>
      <c r="O2" s="71"/>
      <c r="P2" s="71"/>
      <c r="Q2" s="71"/>
      <c r="R2" s="71"/>
      <c r="S2" s="71"/>
      <c r="T2" s="71"/>
      <c r="U2" s="78"/>
      <c r="V2" s="71"/>
      <c r="W2" s="71"/>
      <c r="X2" s="71"/>
      <c r="Y2" s="71"/>
      <c r="Z2" s="85">
        <v>1</v>
      </c>
      <c r="AA2" s="71" t="s">
        <v>0</v>
      </c>
      <c r="AB2" s="71"/>
      <c r="AC2" s="71"/>
    </row>
    <row r="3" spans="2:29" ht="15.75" thickBot="1">
      <c r="B3" s="71"/>
      <c r="C3" s="71"/>
      <c r="D3" s="71"/>
      <c r="E3" s="71"/>
      <c r="F3" s="71"/>
      <c r="G3" s="71"/>
      <c r="H3" s="82"/>
      <c r="I3" s="82"/>
      <c r="J3" s="71"/>
      <c r="K3" s="81"/>
      <c r="L3" s="81"/>
      <c r="M3" s="71"/>
      <c r="N3" s="71"/>
      <c r="O3" s="71"/>
      <c r="P3" s="71"/>
      <c r="Q3" s="71"/>
      <c r="R3" s="71"/>
      <c r="S3" s="71"/>
      <c r="T3" s="71"/>
      <c r="U3" s="78"/>
      <c r="V3" s="71"/>
      <c r="W3" s="71"/>
      <c r="X3" s="71"/>
      <c r="Y3" s="71"/>
      <c r="Z3" s="85"/>
      <c r="AA3" s="71"/>
      <c r="AB3" s="71"/>
      <c r="AC3" s="71"/>
    </row>
    <row r="4" spans="2:29" ht="15.75" thickBot="1">
      <c r="B4" s="33" t="s">
        <v>22</v>
      </c>
      <c r="C4" s="34" t="s">
        <v>23</v>
      </c>
      <c r="D4" s="34" t="s">
        <v>39</v>
      </c>
      <c r="E4" s="71"/>
      <c r="G4" s="71" t="s">
        <v>27</v>
      </c>
      <c r="H4" s="82"/>
      <c r="I4" s="71"/>
      <c r="J4" s="81"/>
      <c r="K4" s="81"/>
      <c r="M4" s="71"/>
      <c r="N4" s="71"/>
      <c r="O4" s="71"/>
      <c r="P4" s="71"/>
      <c r="Q4" s="71"/>
      <c r="R4" s="71"/>
      <c r="S4" s="71"/>
      <c r="T4" s="71"/>
      <c r="U4" s="78"/>
      <c r="V4" s="71"/>
      <c r="W4" s="71"/>
      <c r="X4" s="71"/>
      <c r="Y4" s="71"/>
      <c r="Z4" s="85"/>
      <c r="AA4" s="71"/>
      <c r="AB4" s="71"/>
      <c r="AC4" s="71"/>
    </row>
    <row r="5" spans="2:29">
      <c r="B5" s="35" t="s">
        <v>6</v>
      </c>
      <c r="C5" s="50">
        <v>7.8E-2</v>
      </c>
      <c r="D5" s="50">
        <f>+C5</f>
        <v>7.8E-2</v>
      </c>
      <c r="E5" s="71"/>
      <c r="F5" s="71"/>
      <c r="K5" s="57">
        <v>2013</v>
      </c>
      <c r="L5" s="57">
        <v>2014</v>
      </c>
      <c r="M5" s="71"/>
      <c r="N5" s="71"/>
      <c r="O5" s="71"/>
      <c r="P5" s="71"/>
      <c r="Q5" s="71"/>
      <c r="R5" s="71"/>
      <c r="S5" s="71"/>
      <c r="T5" s="71"/>
      <c r="U5" s="78"/>
      <c r="V5" s="71"/>
      <c r="W5" s="71"/>
      <c r="X5" s="71"/>
      <c r="Y5" s="71"/>
      <c r="Z5" s="85"/>
      <c r="AA5" s="71"/>
      <c r="AB5" s="71"/>
      <c r="AC5" s="71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1"/>
      <c r="F6" s="71"/>
      <c r="G6" s="64" t="s">
        <v>53</v>
      </c>
      <c r="M6" s="71"/>
      <c r="N6" s="71"/>
      <c r="O6" s="71"/>
      <c r="P6" s="71"/>
      <c r="Q6" s="71"/>
      <c r="R6" s="71"/>
      <c r="S6" s="71"/>
      <c r="T6" s="71"/>
      <c r="U6" s="78"/>
      <c r="V6" s="71"/>
      <c r="W6" s="71"/>
      <c r="X6" s="71"/>
      <c r="Y6" s="71"/>
      <c r="Z6" s="85"/>
      <c r="AA6" s="71"/>
      <c r="AB6" s="71"/>
      <c r="AC6" s="71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1"/>
      <c r="F7" s="71"/>
      <c r="G7" s="64" t="s">
        <v>28</v>
      </c>
      <c r="K7" s="58">
        <v>0.02</v>
      </c>
      <c r="L7" s="305">
        <f>+'Residential (100 kWh)'!L7</f>
        <v>0.17</v>
      </c>
      <c r="M7" s="71"/>
      <c r="N7" s="71"/>
      <c r="O7" s="71"/>
      <c r="P7" s="71"/>
      <c r="Q7" s="71"/>
      <c r="R7" s="71"/>
      <c r="S7" s="71"/>
      <c r="T7" s="71"/>
      <c r="U7" s="78"/>
      <c r="V7" s="71"/>
      <c r="W7" s="71"/>
      <c r="X7" s="71"/>
      <c r="Y7" s="71"/>
      <c r="Z7" s="85"/>
      <c r="AA7" s="71"/>
      <c r="AB7" s="71"/>
      <c r="AC7" s="71"/>
    </row>
    <row r="8" spans="2:29">
      <c r="B8" s="35" t="s">
        <v>9</v>
      </c>
      <c r="C8" s="50">
        <v>0.104</v>
      </c>
      <c r="D8" s="50">
        <f t="shared" si="0"/>
        <v>0.104</v>
      </c>
      <c r="E8" s="71"/>
      <c r="F8" s="71"/>
      <c r="G8" s="64" t="s">
        <v>40</v>
      </c>
      <c r="K8" s="58">
        <v>7.17</v>
      </c>
      <c r="L8" s="58">
        <v>7.17</v>
      </c>
      <c r="M8" s="71"/>
      <c r="N8" s="71"/>
      <c r="O8" s="71"/>
      <c r="P8" s="71"/>
      <c r="Q8" s="71"/>
      <c r="R8" s="71"/>
      <c r="S8" s="71"/>
      <c r="T8" s="71"/>
      <c r="U8" s="78"/>
      <c r="V8" s="71"/>
      <c r="W8" s="71"/>
      <c r="X8" s="71"/>
      <c r="Y8" s="71"/>
      <c r="Z8" s="85"/>
      <c r="AA8" s="71"/>
      <c r="AB8" s="71"/>
      <c r="AC8" s="71"/>
    </row>
    <row r="9" spans="2:29">
      <c r="B9" s="35" t="s">
        <v>10</v>
      </c>
      <c r="C9" s="50">
        <v>0.124</v>
      </c>
      <c r="D9" s="50">
        <f t="shared" si="0"/>
        <v>0.124</v>
      </c>
      <c r="E9" s="71"/>
      <c r="F9" s="71"/>
      <c r="G9" s="64" t="s">
        <v>29</v>
      </c>
      <c r="K9" s="142">
        <v>6.16</v>
      </c>
      <c r="L9" s="142">
        <v>6.16</v>
      </c>
      <c r="M9" s="71"/>
      <c r="N9" s="71"/>
      <c r="O9" s="71"/>
      <c r="P9" s="71"/>
      <c r="Q9" s="71"/>
      <c r="R9" s="71"/>
      <c r="S9" s="71"/>
      <c r="T9" s="71"/>
      <c r="U9" s="78"/>
      <c r="V9" s="71"/>
      <c r="W9" s="71"/>
      <c r="X9" s="71"/>
      <c r="Y9" s="71"/>
      <c r="Z9" s="85"/>
      <c r="AA9" s="71"/>
      <c r="AB9" s="71"/>
      <c r="AC9" s="71"/>
    </row>
    <row r="10" spans="2:29">
      <c r="B10" s="35" t="s">
        <v>11</v>
      </c>
      <c r="C10" s="51">
        <v>17.98</v>
      </c>
      <c r="D10" s="59">
        <v>18.21</v>
      </c>
      <c r="E10" s="71"/>
      <c r="F10" s="71"/>
      <c r="K10" s="143">
        <f>SUM(K7:K9)</f>
        <v>13.35</v>
      </c>
      <c r="L10" s="143">
        <f>SUM(L7:L9)</f>
        <v>13.5</v>
      </c>
      <c r="M10" s="71"/>
      <c r="N10" s="71"/>
      <c r="O10" s="71"/>
      <c r="P10" s="71"/>
      <c r="Q10" s="71"/>
      <c r="R10" s="71"/>
      <c r="S10" s="71"/>
      <c r="T10" s="71"/>
      <c r="U10" s="78"/>
      <c r="V10" s="71"/>
      <c r="W10" s="71"/>
      <c r="X10" s="71"/>
      <c r="Y10" s="71"/>
      <c r="Z10" s="85"/>
      <c r="AA10" s="71"/>
      <c r="AB10" s="71"/>
      <c r="AC10" s="71"/>
    </row>
    <row r="11" spans="2:29">
      <c r="B11" s="35" t="s">
        <v>53</v>
      </c>
      <c r="C11" s="51">
        <f>+K10</f>
        <v>13.35</v>
      </c>
      <c r="D11" s="51">
        <f>+L10</f>
        <v>13.5</v>
      </c>
      <c r="E11" s="71"/>
      <c r="F11" s="71"/>
      <c r="G11" s="64" t="s">
        <v>41</v>
      </c>
      <c r="K11" s="58">
        <v>0.79</v>
      </c>
      <c r="L11" s="58">
        <v>0.79</v>
      </c>
      <c r="M11" s="71"/>
      <c r="N11" s="71"/>
      <c r="O11" s="71"/>
      <c r="P11" s="71"/>
      <c r="Q11" s="71"/>
      <c r="R11" s="71"/>
      <c r="S11" s="71"/>
      <c r="T11" s="71"/>
      <c r="U11" s="78"/>
      <c r="V11" s="71"/>
      <c r="W11" s="71"/>
      <c r="X11" s="71"/>
      <c r="Y11" s="71"/>
      <c r="Z11" s="85"/>
      <c r="AA11" s="71"/>
      <c r="AB11" s="71"/>
      <c r="AC11" s="71"/>
    </row>
    <row r="12" spans="2:29">
      <c r="B12" s="35" t="s">
        <v>41</v>
      </c>
      <c r="C12" s="54">
        <f>+K11</f>
        <v>0.79</v>
      </c>
      <c r="D12" s="54">
        <f>+L11</f>
        <v>0.79</v>
      </c>
      <c r="E12" s="71"/>
      <c r="F12" s="71"/>
      <c r="M12" s="71"/>
      <c r="N12" s="71"/>
      <c r="O12" s="71"/>
      <c r="P12" s="71"/>
      <c r="Q12" s="71"/>
      <c r="R12" s="71"/>
      <c r="S12" s="71"/>
      <c r="T12" s="71"/>
      <c r="U12" s="78"/>
      <c r="V12" s="71"/>
      <c r="W12" s="71"/>
      <c r="X12" s="71"/>
      <c r="Y12" s="71"/>
      <c r="Z12" s="85"/>
      <c r="AA12" s="71"/>
      <c r="AB12" s="71"/>
      <c r="AC12" s="71"/>
    </row>
    <row r="13" spans="2:29">
      <c r="B13" s="36" t="s">
        <v>12</v>
      </c>
      <c r="C13" s="52">
        <v>1.5800000000000002E-2</v>
      </c>
      <c r="D13" s="60">
        <v>1.6E-2</v>
      </c>
      <c r="E13" s="71"/>
      <c r="F13" s="71"/>
      <c r="G13" s="65" t="s">
        <v>30</v>
      </c>
      <c r="M13" s="71"/>
      <c r="N13" s="71"/>
      <c r="O13" s="71"/>
      <c r="P13" s="71"/>
      <c r="Q13" s="71"/>
      <c r="R13" s="71"/>
      <c r="S13" s="71"/>
      <c r="T13" s="71"/>
      <c r="U13" s="78"/>
      <c r="V13" s="71"/>
      <c r="W13" s="71"/>
      <c r="X13" s="71"/>
      <c r="Y13" s="71"/>
      <c r="Z13" s="85"/>
      <c r="AA13" s="71"/>
      <c r="AB13" s="71"/>
      <c r="AC13" s="71"/>
    </row>
    <row r="14" spans="2:29">
      <c r="B14" s="35" t="s">
        <v>14</v>
      </c>
      <c r="C14" s="53">
        <f>+K17</f>
        <v>0</v>
      </c>
      <c r="D14" s="61">
        <f>L17</f>
        <v>-1.2999999999999999E-3</v>
      </c>
      <c r="E14" s="71"/>
      <c r="F14" s="71"/>
      <c r="G14" s="64" t="s">
        <v>42</v>
      </c>
      <c r="K14" s="39">
        <v>0</v>
      </c>
      <c r="L14" s="62">
        <v>-1.2999999999999999E-3</v>
      </c>
      <c r="M14" s="71"/>
      <c r="N14" s="71"/>
      <c r="O14" s="71"/>
      <c r="P14" s="71"/>
      <c r="Q14" s="71"/>
      <c r="R14" s="71"/>
      <c r="S14" s="71"/>
      <c r="T14" s="71"/>
      <c r="U14" s="78"/>
      <c r="V14" s="71"/>
      <c r="W14" s="71"/>
      <c r="X14" s="71"/>
      <c r="Y14" s="71"/>
      <c r="Z14" s="85"/>
      <c r="AA14" s="71"/>
      <c r="AB14" s="71"/>
      <c r="AC14" s="71"/>
    </row>
    <row r="15" spans="2:29">
      <c r="B15" s="36" t="s">
        <v>13</v>
      </c>
      <c r="C15" s="52">
        <v>0</v>
      </c>
      <c r="D15" s="52">
        <v>0</v>
      </c>
      <c r="E15" s="71"/>
      <c r="F15" s="71"/>
      <c r="G15" s="64" t="s">
        <v>43</v>
      </c>
      <c r="K15" s="39">
        <v>0</v>
      </c>
      <c r="L15" s="62"/>
      <c r="M15" s="71"/>
      <c r="N15" s="71"/>
      <c r="O15" s="71"/>
      <c r="P15" s="71"/>
      <c r="Q15" s="71"/>
      <c r="R15" s="71"/>
      <c r="S15" s="71"/>
      <c r="T15" s="71"/>
      <c r="U15" s="78"/>
      <c r="V15" s="71"/>
      <c r="W15" s="71"/>
      <c r="X15" s="71"/>
      <c r="Y15" s="71"/>
      <c r="Z15" s="85"/>
      <c r="AA15" s="71"/>
      <c r="AB15" s="71"/>
      <c r="AC15" s="71"/>
    </row>
    <row r="16" spans="2:29" ht="17.25" customHeight="1">
      <c r="B16" s="36" t="s">
        <v>24</v>
      </c>
      <c r="C16" s="53">
        <v>6.7000000000000002E-3</v>
      </c>
      <c r="D16" s="61">
        <v>6.7999999999999996E-3</v>
      </c>
      <c r="E16" s="71"/>
      <c r="F16" s="71"/>
      <c r="K16" s="39">
        <v>0</v>
      </c>
      <c r="L16" s="38">
        <v>0</v>
      </c>
      <c r="M16" s="71"/>
      <c r="N16" s="71"/>
      <c r="O16" s="71"/>
      <c r="P16" s="71"/>
      <c r="Q16" s="71"/>
      <c r="R16" s="71"/>
      <c r="S16" s="71"/>
      <c r="T16" s="71"/>
      <c r="U16" s="78"/>
      <c r="V16" s="71"/>
      <c r="W16" s="71"/>
      <c r="X16" s="71"/>
      <c r="Y16" s="71"/>
      <c r="Z16" s="85"/>
      <c r="AA16" s="71"/>
      <c r="AB16" s="71"/>
      <c r="AC16" s="71"/>
    </row>
    <row r="17" spans="2:29" ht="28.5" customHeight="1">
      <c r="B17" s="36" t="s">
        <v>25</v>
      </c>
      <c r="C17" s="53">
        <v>4.7000000000000002E-3</v>
      </c>
      <c r="D17" s="61">
        <v>4.5999999999999999E-3</v>
      </c>
      <c r="E17" s="71"/>
      <c r="F17" s="71"/>
      <c r="G17" s="64" t="s">
        <v>14</v>
      </c>
      <c r="K17" s="40">
        <f>SUM(K14:K16)</f>
        <v>0</v>
      </c>
      <c r="L17" s="40">
        <f>SUM(L14:L16)</f>
        <v>-1.2999999999999999E-3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2:29">
      <c r="B18" s="36" t="s">
        <v>15</v>
      </c>
      <c r="C18" s="50">
        <v>4.4000000000000003E-3</v>
      </c>
      <c r="D18" s="63">
        <f t="shared" ref="D18:D22" si="1">+C18</f>
        <v>4.4000000000000003E-3</v>
      </c>
      <c r="E18" s="71"/>
      <c r="F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2:29">
      <c r="B19" s="36" t="s">
        <v>16</v>
      </c>
      <c r="C19" s="50">
        <v>1.1999999999999999E-3</v>
      </c>
      <c r="D19" s="63">
        <f t="shared" si="1"/>
        <v>1.1999999999999999E-3</v>
      </c>
      <c r="E19" s="71"/>
      <c r="F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2:29" ht="25.5">
      <c r="B20" s="36" t="s">
        <v>17</v>
      </c>
      <c r="C20" s="54">
        <v>0.25</v>
      </c>
      <c r="D20" s="53">
        <f t="shared" si="1"/>
        <v>0.25</v>
      </c>
      <c r="E20" s="71"/>
      <c r="F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2:29">
      <c r="B21" s="36" t="s">
        <v>18</v>
      </c>
      <c r="C21" s="55">
        <v>7.0000000000000001E-3</v>
      </c>
      <c r="D21" s="63">
        <f t="shared" si="1"/>
        <v>7.0000000000000001E-3</v>
      </c>
      <c r="E21" s="71"/>
      <c r="F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1"/>
      <c r="F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2:29">
      <c r="B23" s="71"/>
      <c r="C23" s="71"/>
      <c r="D23" s="71"/>
      <c r="E23" s="71"/>
      <c r="F23" s="71"/>
      <c r="G23" s="71"/>
      <c r="H23" s="82"/>
      <c r="I23" s="82"/>
      <c r="J23" s="71"/>
      <c r="K23" s="81"/>
      <c r="L23" s="8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A23" s="71"/>
      <c r="AB23" s="71"/>
      <c r="AC23" s="71"/>
    </row>
    <row r="24" spans="2:29" ht="15.75" thickBot="1">
      <c r="B24" s="160"/>
      <c r="C24" s="160"/>
      <c r="D24" s="160"/>
      <c r="E24" s="160"/>
      <c r="F24" s="72" t="s">
        <v>21</v>
      </c>
      <c r="G24" s="72"/>
      <c r="H24" s="83"/>
      <c r="I24" s="82"/>
      <c r="J24" s="71"/>
      <c r="K24" s="81"/>
      <c r="L24" s="81"/>
      <c r="M24" s="73"/>
      <c r="N24" s="73"/>
      <c r="O24" s="73"/>
      <c r="P24" s="73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2:29" ht="15.75" thickBot="1">
      <c r="B25" s="79" t="s">
        <v>1</v>
      </c>
      <c r="C25" s="45">
        <v>1000</v>
      </c>
      <c r="D25" s="160" t="s">
        <v>0</v>
      </c>
      <c r="E25" s="160"/>
      <c r="F25" s="24" t="s">
        <v>8</v>
      </c>
      <c r="G25" s="25"/>
      <c r="H25" s="26">
        <v>0.64</v>
      </c>
      <c r="J25" s="71"/>
      <c r="K25" s="81"/>
      <c r="L25" s="81"/>
      <c r="M25" s="66"/>
      <c r="N25" s="73"/>
      <c r="O25" s="67"/>
      <c r="P25" s="6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2:29" ht="15.75" thickBot="1">
      <c r="B26" s="84" t="s">
        <v>4</v>
      </c>
      <c r="C26" s="87">
        <v>1.0348999999999999</v>
      </c>
      <c r="D26" s="160"/>
      <c r="E26" s="160"/>
      <c r="F26" s="24" t="s">
        <v>9</v>
      </c>
      <c r="G26" s="25"/>
      <c r="H26" s="26">
        <v>0.18</v>
      </c>
      <c r="J26" s="71"/>
      <c r="K26" s="81"/>
      <c r="L26" s="81"/>
      <c r="M26" s="68"/>
      <c r="N26" s="73"/>
      <c r="O26" s="74"/>
      <c r="P26" s="74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2:29" ht="15.75" thickBot="1">
      <c r="B27" s="160"/>
      <c r="C27" s="160"/>
      <c r="D27" s="160"/>
      <c r="E27" s="160"/>
      <c r="F27" s="24" t="s">
        <v>10</v>
      </c>
      <c r="G27" s="25"/>
      <c r="H27" s="26">
        <v>0.18</v>
      </c>
      <c r="J27" s="71"/>
      <c r="K27" s="81"/>
      <c r="L27" s="81"/>
      <c r="M27" s="69"/>
      <c r="N27" s="75"/>
      <c r="O27" s="76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>
      <c r="D28" s="160"/>
      <c r="E28" s="160"/>
      <c r="F28" s="80"/>
      <c r="G28" s="72"/>
      <c r="H28" s="82"/>
      <c r="I28" s="82"/>
      <c r="J28" s="71"/>
      <c r="K28" s="81"/>
      <c r="L28" s="81"/>
      <c r="M28" s="69"/>
      <c r="N28" s="75"/>
      <c r="O28" s="76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30" spans="2:29">
      <c r="B30" s="261"/>
      <c r="C30" s="313" t="s">
        <v>44</v>
      </c>
      <c r="D30" s="314"/>
      <c r="E30" s="315"/>
      <c r="F30" s="262"/>
      <c r="G30" s="313" t="s">
        <v>45</v>
      </c>
      <c r="H30" s="314"/>
      <c r="I30" s="315"/>
      <c r="J30" s="262"/>
      <c r="K30" s="313" t="s">
        <v>46</v>
      </c>
      <c r="L30" s="315"/>
    </row>
    <row r="31" spans="2:29">
      <c r="B31" s="263"/>
      <c r="C31" s="112" t="s">
        <v>47</v>
      </c>
      <c r="D31" s="112" t="s">
        <v>5</v>
      </c>
      <c r="E31" s="113" t="s">
        <v>48</v>
      </c>
      <c r="F31" s="90"/>
      <c r="G31" s="112" t="s">
        <v>47</v>
      </c>
      <c r="H31" s="114" t="s">
        <v>5</v>
      </c>
      <c r="I31" s="113" t="s">
        <v>48</v>
      </c>
      <c r="J31" s="90"/>
      <c r="K31" s="311" t="s">
        <v>49</v>
      </c>
      <c r="L31" s="309" t="s">
        <v>50</v>
      </c>
    </row>
    <row r="32" spans="2:29">
      <c r="B32" s="263"/>
      <c r="C32" s="115" t="s">
        <v>51</v>
      </c>
      <c r="D32" s="115"/>
      <c r="E32" s="116" t="s">
        <v>51</v>
      </c>
      <c r="F32" s="90"/>
      <c r="G32" s="115" t="s">
        <v>51</v>
      </c>
      <c r="H32" s="116"/>
      <c r="I32" s="116" t="s">
        <v>51</v>
      </c>
      <c r="J32" s="90"/>
      <c r="K32" s="312"/>
      <c r="L32" s="310"/>
    </row>
    <row r="33" spans="2:15">
      <c r="B33" s="264" t="s">
        <v>52</v>
      </c>
      <c r="C33" s="141">
        <f>+C10</f>
        <v>17.98</v>
      </c>
      <c r="D33" s="89">
        <v>1</v>
      </c>
      <c r="E33" s="119">
        <f>+C33*D33</f>
        <v>17.98</v>
      </c>
      <c r="F33" s="90"/>
      <c r="G33" s="141">
        <f>+D10</f>
        <v>18.21</v>
      </c>
      <c r="H33" s="91">
        <v>1</v>
      </c>
      <c r="I33" s="188">
        <f>+G33*H33</f>
        <v>18.21</v>
      </c>
      <c r="J33" s="199"/>
      <c r="K33" s="189">
        <f>+I33-E33</f>
        <v>0.23000000000000043</v>
      </c>
      <c r="L33" s="132">
        <f>IF((E33)=0,"",(K33/E33))</f>
        <v>1.2791991101223605E-2</v>
      </c>
    </row>
    <row r="34" spans="2:15">
      <c r="B34" s="264" t="s">
        <v>12</v>
      </c>
      <c r="C34" s="109">
        <f>+C13</f>
        <v>1.5800000000000002E-2</v>
      </c>
      <c r="D34" s="92">
        <f>+$C$25</f>
        <v>1000</v>
      </c>
      <c r="E34" s="119">
        <f>+C34*D34</f>
        <v>15.8</v>
      </c>
      <c r="F34" s="90"/>
      <c r="G34" s="109">
        <f>+D13</f>
        <v>1.6E-2</v>
      </c>
      <c r="H34" s="93">
        <f>+$C$25</f>
        <v>1000</v>
      </c>
      <c r="I34" s="188">
        <f t="shared" ref="I34:I36" si="2">+G34*H34</f>
        <v>16</v>
      </c>
      <c r="J34" s="199"/>
      <c r="K34" s="189">
        <f t="shared" ref="K34:K37" si="3">+I34-E34</f>
        <v>0.19999999999999929</v>
      </c>
      <c r="L34" s="132">
        <f t="shared" ref="L34:L41" si="4">IF((E34)=0,"",(K34/E34))</f>
        <v>1.2658227848101221E-2</v>
      </c>
    </row>
    <row r="35" spans="2:15">
      <c r="B35" s="265" t="s">
        <v>53</v>
      </c>
      <c r="C35" s="159">
        <f>+K10</f>
        <v>13.35</v>
      </c>
      <c r="D35" s="89">
        <v>1</v>
      </c>
      <c r="E35" s="119">
        <f>+C35*D35</f>
        <v>13.35</v>
      </c>
      <c r="F35" s="90"/>
      <c r="G35" s="159">
        <f>+L10</f>
        <v>13.5</v>
      </c>
      <c r="H35" s="91">
        <v>1</v>
      </c>
      <c r="I35" s="188">
        <f t="shared" si="2"/>
        <v>13.5</v>
      </c>
      <c r="J35" s="199"/>
      <c r="K35" s="189">
        <f t="shared" si="3"/>
        <v>0.15000000000000036</v>
      </c>
      <c r="L35" s="132">
        <f t="shared" si="4"/>
        <v>1.1235955056179803E-2</v>
      </c>
    </row>
    <row r="36" spans="2:15">
      <c r="B36" s="266" t="s">
        <v>54</v>
      </c>
      <c r="C36" s="110">
        <v>0</v>
      </c>
      <c r="D36" s="92">
        <f>+$C$25</f>
        <v>1000</v>
      </c>
      <c r="E36" s="120">
        <v>0</v>
      </c>
      <c r="F36" s="90"/>
      <c r="G36" s="110">
        <v>0</v>
      </c>
      <c r="H36" s="93">
        <f>+$C$25</f>
        <v>1000</v>
      </c>
      <c r="I36" s="188">
        <f t="shared" si="2"/>
        <v>0</v>
      </c>
      <c r="J36" s="199"/>
      <c r="K36" s="189">
        <f t="shared" si="3"/>
        <v>0</v>
      </c>
      <c r="L36" s="132" t="str">
        <f t="shared" si="4"/>
        <v/>
      </c>
    </row>
    <row r="37" spans="2:15" s="65" customFormat="1">
      <c r="B37" s="117" t="s">
        <v>55</v>
      </c>
      <c r="C37" s="146"/>
      <c r="D37" s="147"/>
      <c r="E37" s="148">
        <f>SUM(E33:E36)</f>
        <v>47.13</v>
      </c>
      <c r="F37" s="149"/>
      <c r="G37" s="146"/>
      <c r="H37" s="99"/>
      <c r="I37" s="200">
        <f>SUM(I33:I36)</f>
        <v>47.71</v>
      </c>
      <c r="J37" s="201"/>
      <c r="K37" s="196">
        <f t="shared" si="3"/>
        <v>0.57999999999999829</v>
      </c>
      <c r="L37" s="152">
        <f t="shared" si="4"/>
        <v>1.2306386590282161E-2</v>
      </c>
    </row>
    <row r="38" spans="2:15">
      <c r="B38" s="267" t="s">
        <v>56</v>
      </c>
      <c r="C38" s="155">
        <f>+C7*H25+C8*H26+C9*H27</f>
        <v>8.3919999999999995E-2</v>
      </c>
      <c r="D38" s="94">
        <f>+ROUND(C25*(C26-1),2)</f>
        <v>34.9</v>
      </c>
      <c r="E38" s="158">
        <f>+C38*D38</f>
        <v>2.9288079999999996</v>
      </c>
      <c r="F38" s="90"/>
      <c r="G38" s="155">
        <f>+C7*H25+C8*H26+C9*H27</f>
        <v>8.3919999999999995E-2</v>
      </c>
      <c r="H38" s="94">
        <f>+ROUND(C25*(C26-1),2)</f>
        <v>34.9</v>
      </c>
      <c r="I38" s="188">
        <f>+G38*H38</f>
        <v>2.9288079999999996</v>
      </c>
      <c r="J38" s="199"/>
      <c r="K38" s="189">
        <f>+I38-E38</f>
        <v>0</v>
      </c>
      <c r="L38" s="132">
        <f t="shared" si="4"/>
        <v>0</v>
      </c>
    </row>
    <row r="39" spans="2:15">
      <c r="B39" s="267" t="s">
        <v>57</v>
      </c>
      <c r="C39" s="156">
        <v>0</v>
      </c>
      <c r="D39" s="92">
        <f>+$C$25</f>
        <v>1000</v>
      </c>
      <c r="E39" s="119">
        <v>0</v>
      </c>
      <c r="F39" s="90"/>
      <c r="G39" s="191">
        <f>+D14</f>
        <v>-1.2999999999999999E-3</v>
      </c>
      <c r="H39" s="93">
        <f t="shared" ref="H39:H40" si="5">+$C$25</f>
        <v>1000</v>
      </c>
      <c r="I39" s="188">
        <f t="shared" ref="I39:I41" si="6">+G39*H39</f>
        <v>-1.3</v>
      </c>
      <c r="J39" s="199"/>
      <c r="K39" s="189">
        <f t="shared" ref="K39:K41" si="7">+I39-E39</f>
        <v>-1.3</v>
      </c>
      <c r="L39" s="132" t="str">
        <f t="shared" si="4"/>
        <v/>
      </c>
    </row>
    <row r="40" spans="2:15">
      <c r="B40" s="268" t="s">
        <v>58</v>
      </c>
      <c r="C40" s="156">
        <v>0</v>
      </c>
      <c r="D40" s="92">
        <f>+$C$25</f>
        <v>1000</v>
      </c>
      <c r="E40" s="119">
        <v>0</v>
      </c>
      <c r="F40" s="90"/>
      <c r="G40" s="109"/>
      <c r="H40" s="93">
        <f t="shared" si="5"/>
        <v>1000</v>
      </c>
      <c r="I40" s="188">
        <f t="shared" si="6"/>
        <v>0</v>
      </c>
      <c r="J40" s="199"/>
      <c r="K40" s="189">
        <f t="shared" si="7"/>
        <v>0</v>
      </c>
      <c r="L40" s="132" t="str">
        <f t="shared" si="4"/>
        <v/>
      </c>
    </row>
    <row r="41" spans="2:15">
      <c r="B41" s="268" t="s">
        <v>41</v>
      </c>
      <c r="C41" s="157">
        <f>+C12</f>
        <v>0.79</v>
      </c>
      <c r="D41" s="94">
        <v>1</v>
      </c>
      <c r="E41" s="119">
        <v>0.79</v>
      </c>
      <c r="F41" s="90"/>
      <c r="G41" s="109">
        <f>+D12</f>
        <v>0.79</v>
      </c>
      <c r="H41" s="94">
        <v>1</v>
      </c>
      <c r="I41" s="188">
        <f t="shared" si="6"/>
        <v>0.79</v>
      </c>
      <c r="J41" s="199"/>
      <c r="K41" s="189">
        <f t="shared" si="7"/>
        <v>0</v>
      </c>
      <c r="L41" s="132">
        <f t="shared" si="4"/>
        <v>0</v>
      </c>
    </row>
    <row r="42" spans="2:15">
      <c r="B42" s="118" t="s">
        <v>59</v>
      </c>
      <c r="C42" s="95"/>
      <c r="D42" s="95"/>
      <c r="E42" s="121">
        <f>SUM(E37:E41)</f>
        <v>50.848807999999998</v>
      </c>
      <c r="F42" s="90"/>
      <c r="G42" s="95"/>
      <c r="H42" s="96"/>
      <c r="I42" s="202">
        <f>SUM(I37:I41)</f>
        <v>50.128807999999999</v>
      </c>
      <c r="J42" s="199"/>
      <c r="K42" s="197">
        <f>+I42-E42</f>
        <v>-0.71999999999999886</v>
      </c>
      <c r="L42" s="144">
        <f>IF((E42)=0,"",(K42/E42))</f>
        <v>-1.4159623958146647E-2</v>
      </c>
      <c r="O42" s="143"/>
    </row>
    <row r="43" spans="2:15">
      <c r="B43" s="269" t="s">
        <v>60</v>
      </c>
      <c r="C43" s="109">
        <f>+C16</f>
        <v>6.7000000000000002E-3</v>
      </c>
      <c r="D43" s="97">
        <f>+ROUND($C$25*$C$26,2)</f>
        <v>1034.9000000000001</v>
      </c>
      <c r="E43" s="119">
        <f>+C43*D43</f>
        <v>6.9338300000000013</v>
      </c>
      <c r="F43" s="90"/>
      <c r="G43" s="109">
        <f>+D16</f>
        <v>6.7999999999999996E-3</v>
      </c>
      <c r="H43" s="97">
        <f>+ROUND($C$25*$C$26,2)</f>
        <v>1034.9000000000001</v>
      </c>
      <c r="I43" s="188">
        <f>+G43*H43</f>
        <v>7.0373200000000002</v>
      </c>
      <c r="J43" s="199"/>
      <c r="K43" s="189">
        <f t="shared" ref="K43:K44" si="8">+I43-E43</f>
        <v>0.10348999999999897</v>
      </c>
      <c r="L43" s="132">
        <f t="shared" ref="L43:L44" si="9">IF((E43)=0,"",(K43/E43))</f>
        <v>1.4925373134328207E-2</v>
      </c>
    </row>
    <row r="44" spans="2:15" ht="30" customHeight="1">
      <c r="B44" s="270" t="s">
        <v>61</v>
      </c>
      <c r="C44" s="109">
        <f>+C17</f>
        <v>4.7000000000000002E-3</v>
      </c>
      <c r="D44" s="97">
        <f>+ROUND($C$25*$C$26,2)</f>
        <v>1034.9000000000001</v>
      </c>
      <c r="E44" s="119">
        <f>+C44*D44</f>
        <v>4.8640300000000005</v>
      </c>
      <c r="F44" s="90"/>
      <c r="G44" s="109">
        <f>+D17</f>
        <v>4.5999999999999999E-3</v>
      </c>
      <c r="H44" s="97">
        <f>+ROUND($C$25*$C$26,2)</f>
        <v>1034.9000000000001</v>
      </c>
      <c r="I44" s="188">
        <f>+G44*H44</f>
        <v>4.7605400000000007</v>
      </c>
      <c r="J44" s="199"/>
      <c r="K44" s="189">
        <f t="shared" si="8"/>
        <v>-0.10348999999999986</v>
      </c>
      <c r="L44" s="132">
        <f t="shared" si="9"/>
        <v>-2.1276595744680819E-2</v>
      </c>
    </row>
    <row r="45" spans="2:15">
      <c r="B45" s="118" t="s">
        <v>62</v>
      </c>
      <c r="C45" s="95"/>
      <c r="D45" s="95"/>
      <c r="E45" s="121">
        <f>SUM(E42:E44)</f>
        <v>62.646667999999998</v>
      </c>
      <c r="F45" s="90"/>
      <c r="G45" s="99"/>
      <c r="H45" s="100"/>
      <c r="I45" s="202">
        <f>SUM(I42:I44)</f>
        <v>61.926667999999999</v>
      </c>
      <c r="J45" s="199"/>
      <c r="K45" s="197">
        <f>+I45-E45</f>
        <v>-0.71999999999999886</v>
      </c>
      <c r="L45" s="144">
        <f>IF((E45)=0,"",(K45/E45))</f>
        <v>-1.1493029445716074E-2</v>
      </c>
    </row>
    <row r="46" spans="2:15">
      <c r="B46" s="271" t="s">
        <v>63</v>
      </c>
      <c r="C46" s="111">
        <f>+C18</f>
        <v>4.4000000000000003E-3</v>
      </c>
      <c r="D46" s="97">
        <f>+ROUND($C$25*$C$26,2)</f>
        <v>1034.9000000000001</v>
      </c>
      <c r="E46" s="122">
        <f>+C46*D46</f>
        <v>4.5535600000000009</v>
      </c>
      <c r="F46" s="90"/>
      <c r="G46" s="111">
        <f>+D18</f>
        <v>4.4000000000000003E-3</v>
      </c>
      <c r="H46" s="97">
        <f>+ROUND($C$25*$C$26,2)</f>
        <v>1034.9000000000001</v>
      </c>
      <c r="I46" s="203">
        <f>+G46*H46</f>
        <v>4.5535600000000009</v>
      </c>
      <c r="J46" s="199"/>
      <c r="K46" s="189">
        <f t="shared" ref="K46:K52" si="10">+I46-E46</f>
        <v>0</v>
      </c>
      <c r="L46" s="132">
        <f t="shared" ref="L46:L52" si="11">IF((E46)=0,"",(K46/E46))</f>
        <v>0</v>
      </c>
    </row>
    <row r="47" spans="2:15">
      <c r="B47" s="271" t="s">
        <v>64</v>
      </c>
      <c r="C47" s="111">
        <f t="shared" ref="C47:C49" si="12">+C19</f>
        <v>1.1999999999999999E-3</v>
      </c>
      <c r="D47" s="97">
        <f>+ROUND($C$25*$C$26,2)</f>
        <v>1034.9000000000001</v>
      </c>
      <c r="E47" s="122">
        <f t="shared" ref="E47:E52" si="13">+C47*D47</f>
        <v>1.2418800000000001</v>
      </c>
      <c r="F47" s="90"/>
      <c r="G47" s="111">
        <f t="shared" ref="G47:G49" si="14">+D19</f>
        <v>1.1999999999999999E-3</v>
      </c>
      <c r="H47" s="97">
        <f>+ROUND($C$25*$C$26,2)</f>
        <v>1034.9000000000001</v>
      </c>
      <c r="I47" s="203">
        <f t="shared" ref="I47:I52" si="15">+G47*H47</f>
        <v>1.2418800000000001</v>
      </c>
      <c r="J47" s="199"/>
      <c r="K47" s="189">
        <f t="shared" si="10"/>
        <v>0</v>
      </c>
      <c r="L47" s="132">
        <f t="shared" si="11"/>
        <v>0</v>
      </c>
    </row>
    <row r="48" spans="2:15">
      <c r="B48" s="264" t="s">
        <v>65</v>
      </c>
      <c r="C48" s="111">
        <f t="shared" si="12"/>
        <v>0.25</v>
      </c>
      <c r="D48" s="97">
        <v>1</v>
      </c>
      <c r="E48" s="122">
        <f t="shared" si="13"/>
        <v>0.25</v>
      </c>
      <c r="F48" s="90"/>
      <c r="G48" s="111">
        <f t="shared" si="14"/>
        <v>0.25</v>
      </c>
      <c r="H48" s="98">
        <v>1</v>
      </c>
      <c r="I48" s="203">
        <f t="shared" si="15"/>
        <v>0.25</v>
      </c>
      <c r="J48" s="199"/>
      <c r="K48" s="189">
        <f t="shared" si="10"/>
        <v>0</v>
      </c>
      <c r="L48" s="132">
        <f t="shared" si="11"/>
        <v>0</v>
      </c>
    </row>
    <row r="49" spans="2:12">
      <c r="B49" s="264" t="s">
        <v>18</v>
      </c>
      <c r="C49" s="111">
        <f t="shared" si="12"/>
        <v>7.0000000000000001E-3</v>
      </c>
      <c r="D49" s="92">
        <f>+$C$25</f>
        <v>1000</v>
      </c>
      <c r="E49" s="122">
        <f t="shared" si="13"/>
        <v>7</v>
      </c>
      <c r="F49" s="90"/>
      <c r="G49" s="111">
        <f t="shared" si="14"/>
        <v>7.0000000000000001E-3</v>
      </c>
      <c r="H49" s="98">
        <f>+$C$25</f>
        <v>1000</v>
      </c>
      <c r="I49" s="203">
        <f t="shared" si="15"/>
        <v>7</v>
      </c>
      <c r="J49" s="199"/>
      <c r="K49" s="189">
        <f t="shared" si="10"/>
        <v>0</v>
      </c>
      <c r="L49" s="132">
        <f t="shared" si="11"/>
        <v>0</v>
      </c>
    </row>
    <row r="50" spans="2:12">
      <c r="B50" s="268" t="s">
        <v>8</v>
      </c>
      <c r="C50" s="101">
        <f>+$C$7</f>
        <v>6.7000000000000004E-2</v>
      </c>
      <c r="D50" s="97">
        <f>+$C$25*H25</f>
        <v>640</v>
      </c>
      <c r="E50" s="122">
        <f t="shared" si="13"/>
        <v>42.88</v>
      </c>
      <c r="F50" s="90"/>
      <c r="G50" s="101">
        <f>+D7</f>
        <v>6.7000000000000004E-2</v>
      </c>
      <c r="H50" s="97">
        <f>+$C$25*H25</f>
        <v>640</v>
      </c>
      <c r="I50" s="203">
        <f t="shared" si="15"/>
        <v>42.88</v>
      </c>
      <c r="J50" s="199"/>
      <c r="K50" s="189">
        <f t="shared" si="10"/>
        <v>0</v>
      </c>
      <c r="L50" s="132">
        <f t="shared" si="11"/>
        <v>0</v>
      </c>
    </row>
    <row r="51" spans="2:12">
      <c r="B51" s="268" t="s">
        <v>9</v>
      </c>
      <c r="C51" s="101">
        <f>+$C$8</f>
        <v>0.104</v>
      </c>
      <c r="D51" s="97">
        <f t="shared" ref="D51:D52" si="16">+$C$25*H26</f>
        <v>180</v>
      </c>
      <c r="E51" s="122">
        <f t="shared" si="13"/>
        <v>18.72</v>
      </c>
      <c r="F51" s="90"/>
      <c r="G51" s="101">
        <f t="shared" ref="G51:G52" si="17">+D8</f>
        <v>0.104</v>
      </c>
      <c r="H51" s="97">
        <f>+$C$25*H26</f>
        <v>180</v>
      </c>
      <c r="I51" s="203">
        <f t="shared" si="15"/>
        <v>18.72</v>
      </c>
      <c r="J51" s="199"/>
      <c r="K51" s="189">
        <f t="shared" si="10"/>
        <v>0</v>
      </c>
      <c r="L51" s="132">
        <f t="shared" si="11"/>
        <v>0</v>
      </c>
    </row>
    <row r="52" spans="2:12" ht="15.75" thickBot="1">
      <c r="B52" s="263" t="s">
        <v>10</v>
      </c>
      <c r="C52" s="101">
        <f>+$C$9</f>
        <v>0.124</v>
      </c>
      <c r="D52" s="97">
        <f t="shared" si="16"/>
        <v>180</v>
      </c>
      <c r="E52" s="122">
        <f t="shared" si="13"/>
        <v>22.32</v>
      </c>
      <c r="F52" s="90"/>
      <c r="G52" s="101">
        <f t="shared" si="17"/>
        <v>0.124</v>
      </c>
      <c r="H52" s="97">
        <f>+$C$25*H27</f>
        <v>180</v>
      </c>
      <c r="I52" s="203">
        <f t="shared" si="15"/>
        <v>22.32</v>
      </c>
      <c r="J52" s="199"/>
      <c r="K52" s="189">
        <f t="shared" si="10"/>
        <v>0</v>
      </c>
      <c r="L52" s="132">
        <f t="shared" si="11"/>
        <v>0</v>
      </c>
    </row>
    <row r="53" spans="2:12" s="160" customFormat="1" ht="15.75" thickBot="1">
      <c r="B53" s="272"/>
      <c r="C53" s="102"/>
      <c r="D53" s="103"/>
      <c r="E53" s="123"/>
      <c r="F53" s="104"/>
      <c r="G53" s="102"/>
      <c r="H53" s="105"/>
      <c r="I53" s="204"/>
      <c r="J53" s="205"/>
      <c r="K53" s="226"/>
      <c r="L53" s="273"/>
    </row>
    <row r="54" spans="2:12">
      <c r="B54" s="274" t="s">
        <v>66</v>
      </c>
      <c r="C54" s="133"/>
      <c r="D54" s="134"/>
      <c r="E54" s="124">
        <f>SUM(E45:E52)</f>
        <v>159.61210799999998</v>
      </c>
      <c r="F54" s="135"/>
      <c r="G54" s="136"/>
      <c r="H54" s="136"/>
      <c r="I54" s="206">
        <f>SUM(I45:I52)</f>
        <v>158.89210799999998</v>
      </c>
      <c r="J54" s="207"/>
      <c r="K54" s="193">
        <f>+I54-E54</f>
        <v>-0.71999999999999886</v>
      </c>
      <c r="L54" s="153">
        <f t="shared" ref="L54:L56" si="18">IF((E54)=0,"",(K54/E54))</f>
        <v>-4.510935974857239E-3</v>
      </c>
    </row>
    <row r="55" spans="2:12">
      <c r="B55" s="275" t="s">
        <v>19</v>
      </c>
      <c r="C55" s="133">
        <v>0.13</v>
      </c>
      <c r="D55" s="137"/>
      <c r="E55" s="125">
        <f>+E54*C55</f>
        <v>20.749574039999999</v>
      </c>
      <c r="F55" s="89"/>
      <c r="G55" s="133">
        <v>0.13</v>
      </c>
      <c r="H55" s="89"/>
      <c r="I55" s="208">
        <f>+I54*G55</f>
        <v>20.655974039999997</v>
      </c>
      <c r="J55" s="209"/>
      <c r="K55" s="194">
        <f t="shared" ref="K55:K58" si="19">+I55-E55</f>
        <v>-9.3600000000002126E-2</v>
      </c>
      <c r="L55" s="145">
        <f t="shared" si="18"/>
        <v>-4.5109359748573483E-3</v>
      </c>
    </row>
    <row r="56" spans="2:12">
      <c r="B56" s="276" t="s">
        <v>67</v>
      </c>
      <c r="C56" s="89"/>
      <c r="D56" s="137"/>
      <c r="E56" s="125">
        <f>SUM(E54:E55)</f>
        <v>180.36168203999998</v>
      </c>
      <c r="F56" s="89"/>
      <c r="G56" s="89"/>
      <c r="H56" s="89"/>
      <c r="I56" s="208">
        <f>SUM(I54:I55)</f>
        <v>179.54808203999997</v>
      </c>
      <c r="J56" s="209"/>
      <c r="K56" s="194">
        <f t="shared" si="19"/>
        <v>-0.81360000000000809</v>
      </c>
      <c r="L56" s="145">
        <f t="shared" si="18"/>
        <v>-4.510935974857291E-3</v>
      </c>
    </row>
    <row r="57" spans="2:12">
      <c r="B57" s="277" t="s">
        <v>68</v>
      </c>
      <c r="C57" s="89"/>
      <c r="D57" s="137"/>
      <c r="E57" s="213">
        <f>-E56*0.1</f>
        <v>-18.036168203999999</v>
      </c>
      <c r="F57" s="89"/>
      <c r="G57" s="89"/>
      <c r="H57" s="89"/>
      <c r="I57" s="210">
        <f>-I56*0.1</f>
        <v>-17.954808203999999</v>
      </c>
      <c r="J57" s="209"/>
      <c r="K57" s="198">
        <f t="shared" si="19"/>
        <v>8.1360000000000099E-2</v>
      </c>
      <c r="L57" s="145">
        <f>IF((E57)=0,"",(K57/E57))</f>
        <v>-4.5109359748572511E-3</v>
      </c>
    </row>
    <row r="58" spans="2:12" ht="15.75" thickBot="1">
      <c r="B58" s="278" t="s">
        <v>20</v>
      </c>
      <c r="C58" s="138"/>
      <c r="D58" s="139"/>
      <c r="E58" s="127">
        <f>SUM(E56:E57)</f>
        <v>162.32551383599997</v>
      </c>
      <c r="F58" s="140"/>
      <c r="G58" s="140"/>
      <c r="H58" s="140"/>
      <c r="I58" s="211">
        <f>SUM(I56:I57)</f>
        <v>161.59327383599998</v>
      </c>
      <c r="J58" s="212"/>
      <c r="K58" s="195">
        <f t="shared" si="19"/>
        <v>-0.73223999999999023</v>
      </c>
      <c r="L58" s="154">
        <f>IF((E58)=0,"",(K58/E58))</f>
        <v>-4.5109359748571861E-3</v>
      </c>
    </row>
    <row r="59" spans="2:12" s="160" customFormat="1">
      <c r="B59" s="279">
        <v>1000</v>
      </c>
      <c r="C59" s="280"/>
      <c r="D59" s="281"/>
      <c r="E59" s="282"/>
      <c r="F59" s="283"/>
      <c r="G59" s="280"/>
      <c r="H59" s="284"/>
      <c r="I59" s="285"/>
      <c r="J59" s="286"/>
      <c r="K59" s="287"/>
      <c r="L59" s="288"/>
    </row>
    <row r="61" spans="2:12">
      <c r="E61" s="143"/>
      <c r="I61" s="143"/>
    </row>
    <row r="62" spans="2:12">
      <c r="E62" s="143"/>
      <c r="I62" s="143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L36 C43:L44 C42:H42 J42:L42 C58:L58 C57:D57 J57:L57 F57:H57 C46:L56 C45:D45 F45:H45 J45:L45 C38:L41 C37:H37 J37:L37" unlockedFormula="1"/>
    <ignoredError sqref="I42 I57 E57 E45 I45 I3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24</vt:i4>
      </vt:variant>
    </vt:vector>
  </HeadingPairs>
  <TitlesOfParts>
    <vt:vector size="49" baseType="lpstr">
      <vt:lpstr>Summary</vt:lpstr>
      <vt:lpstr>Residential (100 kWh)</vt:lpstr>
      <vt:lpstr>Residential (250 kWh)</vt:lpstr>
      <vt:lpstr>Residential (500 kWh)</vt:lpstr>
      <vt:lpstr>Residential (800 kWh)</vt:lpstr>
      <vt:lpstr>Residential (1000 kWh)</vt:lpstr>
      <vt:lpstr>Residential (1500 kWh)</vt:lpstr>
      <vt:lpstr>Residential (2000 kWh)</vt:lpstr>
      <vt:lpstr>GS&lt;50 kW(1000 kWh)</vt:lpstr>
      <vt:lpstr>GS&lt;50 kW(2000 kWh)</vt:lpstr>
      <vt:lpstr>GS&lt;50 kW(5000 kWh)</vt:lpstr>
      <vt:lpstr>GS&lt;50 kW(10000 kWh)</vt:lpstr>
      <vt:lpstr>GS&lt;50 kW(15000 kWh)</vt:lpstr>
      <vt:lpstr>GS&gt;50-699 kW (100 kW)</vt:lpstr>
      <vt:lpstr>GS&gt;50-699 kW (500 kW)</vt:lpstr>
      <vt:lpstr>GS&gt;700-4,999kW (1000 kW)</vt:lpstr>
      <vt:lpstr>GS&gt;700-4,999kW (2100 kW)</vt:lpstr>
      <vt:lpstr>Large User (9500 kW)</vt:lpstr>
      <vt:lpstr>Large User (20000 kW)</vt:lpstr>
      <vt:lpstr>USL (150kWh)</vt:lpstr>
      <vt:lpstr>USL (1500 kWh)</vt:lpstr>
      <vt:lpstr>Street Lighting (1kW)</vt:lpstr>
      <vt:lpstr>Street Lighting (3800 kW)</vt:lpstr>
      <vt:lpstr>HOEP &amp; GA</vt:lpstr>
      <vt:lpstr>Table 11</vt:lpstr>
      <vt:lpstr>'GS&lt;50 kW(1000 kWh)'!Print_Area</vt:lpstr>
      <vt:lpstr>'GS&lt;50 kW(10000 kWh)'!Print_Area</vt:lpstr>
      <vt:lpstr>'GS&lt;50 kW(15000 kWh)'!Print_Area</vt:lpstr>
      <vt:lpstr>'GS&lt;50 kW(2000 kWh)'!Print_Area</vt:lpstr>
      <vt:lpstr>'GS&lt;50 kW(5000 kWh)'!Print_Area</vt:lpstr>
      <vt:lpstr>'GS&gt;50-699 kW (100 kW)'!Print_Area</vt:lpstr>
      <vt:lpstr>'GS&gt;50-699 kW (500 kW)'!Print_Area</vt:lpstr>
      <vt:lpstr>'GS&gt;700-4,999kW (1000 kW)'!Print_Area</vt:lpstr>
      <vt:lpstr>'GS&gt;700-4,999kW (2100 kW)'!Print_Area</vt:lpstr>
      <vt:lpstr>'HOEP &amp; GA'!Print_Area</vt:lpstr>
      <vt:lpstr>'Large User (20000 kW)'!Print_Area</vt:lpstr>
      <vt:lpstr>'Large User (9500 kW)'!Print_Area</vt:lpstr>
      <vt:lpstr>'Residential (100 kWh)'!Print_Area</vt:lpstr>
      <vt:lpstr>'Residential (1000 kWh)'!Print_Area</vt:lpstr>
      <vt:lpstr>'Residential (1500 kWh)'!Print_Area</vt:lpstr>
      <vt:lpstr>'Residential (2000 kWh)'!Print_Area</vt:lpstr>
      <vt:lpstr>'Residential (250 kWh)'!Print_Area</vt:lpstr>
      <vt:lpstr>'Residential (500 kWh)'!Print_Area</vt:lpstr>
      <vt:lpstr>'Residential (800 kWh)'!Print_Area</vt:lpstr>
      <vt:lpstr>'Street Lighting (1kW)'!Print_Area</vt:lpstr>
      <vt:lpstr>'Street Lighting (3800 kW)'!Print_Area</vt:lpstr>
      <vt:lpstr>'Table 11'!Print_Area</vt:lpstr>
      <vt:lpstr>'USL (1500 kWh)'!Print_Area</vt:lpstr>
      <vt:lpstr>'USL (150kWh)'!Print_Area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OSelivanova</cp:lastModifiedBy>
  <cp:lastPrinted>2013-10-21T15:59:36Z</cp:lastPrinted>
  <dcterms:created xsi:type="dcterms:W3CDTF">2012-07-10T21:21:23Z</dcterms:created>
  <dcterms:modified xsi:type="dcterms:W3CDTF">2013-10-21T22:21:42Z</dcterms:modified>
</cp:coreProperties>
</file>